
<file path=[Content_Types].xml><?xml version="1.0" encoding="utf-8"?>
<Types xmlns="http://schemas.openxmlformats.org/package/2006/content-types">
  <Override PartName="/xl/externalLinks/externalLink127.xml" ContentType="application/vnd.openxmlformats-officedocument.spreadsheetml.externalLink+xml"/>
  <Override PartName="/xl/worksheets/sheet13.xml" ContentType="application/vnd.openxmlformats-officedocument.spreadsheetml.worksheet+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externalLinks/externalLink163.xml" ContentType="application/vnd.openxmlformats-officedocument.spreadsheetml.externalLink+xml"/>
  <Override PartName="/xl/styles.xml" ContentType="application/vnd.openxmlformats-officedocument.spreadsheetml.styles+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externalLinks/externalLink105.xml" ContentType="application/vnd.openxmlformats-officedocument.spreadsheetml.externalLink+xml"/>
  <Override PartName="/xl/externalLinks/externalLink141.xml" ContentType="application/vnd.openxmlformats-officedocument.spreadsheetml.externalLink+xml"/>
  <Override PartName="/xl/externalLinks/externalLink152.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externalLinks/externalLink130.xml" ContentType="application/vnd.openxmlformats-officedocument.spreadsheetml.externalLink+xml"/>
  <Override PartName="/xl/comments4.xml" ContentType="application/vnd.openxmlformats-officedocument.spreadsheetml.comments+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externalLinks/externalLink139.xml" ContentType="application/vnd.openxmlformats-officedocument.spreadsheetml.externalLink+xml"/>
  <Override PartName="/xl/externalLinks/externalLink157.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Override PartName="/xl/externalLinks/externalLink128.xml" ContentType="application/vnd.openxmlformats-officedocument.spreadsheetml.externalLink+xml"/>
  <Override PartName="/xl/externalLinks/externalLink146.xml" ContentType="application/vnd.openxmlformats-officedocument.spreadsheetml.externalLink+xml"/>
  <Override PartName="/xl/externalLinks/externalLink164.xml" ContentType="application/vnd.openxmlformats-officedocument.spreadsheetml.externalLink+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24.xml" ContentType="application/vnd.openxmlformats-officedocument.spreadsheetml.externalLink+xml"/>
  <Override PartName="/xl/externalLinks/externalLink135.xml" ContentType="application/vnd.openxmlformats-officedocument.spreadsheetml.externalLink+xml"/>
  <Override PartName="/xl/externalLinks/externalLink153.xml" ContentType="application/vnd.openxmlformats-officedocument.spreadsheetml.externalLink+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externalLinks/externalLink142.xml" ContentType="application/vnd.openxmlformats-officedocument.spreadsheetml.externalLink+xml"/>
  <Override PartName="/xl/externalLinks/externalLink160.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120.xml" ContentType="application/vnd.openxmlformats-officedocument.spreadsheetml.externalLink+xml"/>
  <Override PartName="/xl/externalLinks/externalLink131.xml" ContentType="application/vnd.openxmlformats-officedocument.spreadsheetml.externalLink+xml"/>
  <Override PartName="/xl/comments5.xml" ContentType="application/vnd.openxmlformats-officedocument.spreadsheetml.comment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externalLinks/externalLink129.xml" ContentType="application/vnd.openxmlformats-officedocument.spreadsheetml.externalLink+xml"/>
  <Override PartName="/xl/externalLinks/externalLink147.xml" ContentType="application/vnd.openxmlformats-officedocument.spreadsheetml.externalLink+xml"/>
  <Override PartName="/xl/externalLinks/externalLink158.xml" ContentType="application/vnd.openxmlformats-officedocument.spreadsheetml.externalLink+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externalLinks/externalLink136.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externalLinks/externalLink143.xml" ContentType="application/vnd.openxmlformats-officedocument.spreadsheetml.externalLink+xml"/>
  <Override PartName="/xl/externalLinks/externalLink154.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externalLinks/externalLink132.xml" ContentType="application/vnd.openxmlformats-officedocument.spreadsheetml.externalLink+xml"/>
  <Override PartName="/xl/externalLinks/externalLink150.xml" ContentType="application/vnd.openxmlformats-officedocument.spreadsheetml.externalLink+xml"/>
  <Override PartName="/xl/externalLinks/externalLink161.xml" ContentType="application/vnd.openxmlformats-officedocument.spreadsheetml.externalLink+xml"/>
  <Override PartName="/xl/comments6.xml" ContentType="application/vnd.openxmlformats-officedocument.spreadsheetml.comments+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externalLinks/externalLink159.xml" ContentType="application/vnd.openxmlformats-officedocument.spreadsheetml.externalLink+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externalLinks/externalLink148.xml" ContentType="application/vnd.openxmlformats-officedocument.spreadsheetml.externalLink+xml"/>
  <Override PartName="/xl/worksheets/sheet16.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26.xml" ContentType="application/vnd.openxmlformats-officedocument.spreadsheetml.externalLink+xml"/>
  <Override PartName="/xl/externalLinks/externalLink137.xml" ContentType="application/vnd.openxmlformats-officedocument.spreadsheetml.externalLink+xml"/>
  <Override PartName="/xl/externalLinks/externalLink155.xml" ContentType="application/vnd.openxmlformats-officedocument.spreadsheetml.externalLink+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externalLinks/externalLink144.xml" ContentType="application/vnd.openxmlformats-officedocument.spreadsheetml.externalLink+xml"/>
  <Override PartName="/xl/externalLinks/externalLink162.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externalLinks/externalLink133.xml" ContentType="application/vnd.openxmlformats-officedocument.spreadsheetml.externalLink+xml"/>
  <Override PartName="/xl/externalLinks/externalLink151.xml" ContentType="application/vnd.openxmlformats-officedocument.spreadsheetml.externalLink+xml"/>
  <Override PartName="/xl/comments7.xml" ContentType="application/vnd.openxmlformats-officedocument.spreadsheetml.comments+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externalLinks/externalLink140.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comments3.xml" ContentType="application/vnd.openxmlformats-officedocument.spreadsheetml.comments+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externalLinks/externalLink149.xml" ContentType="application/vnd.openxmlformats-officedocument.spreadsheetml.externalLink+xml"/>
  <Override PartName="/xl/worksheets/sheet17.xml" ContentType="application/vnd.openxmlformats-officedocument.spreadsheetml.worksheet+xml"/>
  <Override PartName="/xl/externalLinks/externalLink89.xml" ContentType="application/vnd.openxmlformats-officedocument.spreadsheetml.externalLink+xml"/>
  <Override PartName="/xl/externalLinks/externalLink138.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externalLinks/externalLink145.xml" ContentType="application/vnd.openxmlformats-officedocument.spreadsheetml.externalLink+xml"/>
  <Override PartName="/xl/externalLinks/externalLink156.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134.xml" ContentType="application/vnd.openxmlformats-officedocument.spreadsheetml.externalLink+xml"/>
  <Override PartName="/xl/worksheets/sheet7.xml" ContentType="application/vnd.openxmlformats-officedocument.spreadsheetml.worksheet+xml"/>
  <Override PartName="/xl/worksheets/sheet20.xml" ContentType="application/vnd.openxmlformats-officedocument.spreadsheetml.worksheet+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92.xml" ContentType="application/vnd.openxmlformats-officedocument.spreadsheetml.externalLink+xml"/>
  <Override PartName="/xl/externalLinks/externalLink123.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0" windowWidth="2025" windowHeight="1155" tabRatio="943" firstSheet="12" activeTab="22"/>
  </bookViews>
  <sheets>
    <sheet name="Actual Payout to Banks" sheetId="24" r:id="rId1"/>
    <sheet name="PROJECT" sheetId="11" r:id="rId2"/>
    <sheet name="DCF (OTS)" sheetId="23" r:id="rId3"/>
    <sheet name="DCF (OTS) OLD" sheetId="19" r:id="rId4"/>
    <sheet name="DCF (Banks) (NHAI)" sheetId="18" r:id="rId5"/>
    <sheet name="RKA Amortisation" sheetId="26" r:id="rId6"/>
    <sheet name="RKA Debt Sch" sheetId="28" r:id="rId7"/>
    <sheet name="RKA P&amp;L" sheetId="25" r:id="rId8"/>
    <sheet name="RKA Summary" sheetId="27" r:id="rId9"/>
    <sheet name="DCF (Banks)" sheetId="15" state="hidden" r:id="rId10"/>
    <sheet name="DCF-Investor" sheetId="1" state="hidden" r:id="rId11"/>
    <sheet name="RKA Actual Toll" sheetId="12" r:id="rId12"/>
    <sheet name="Revised Working Capital Estimat" sheetId="30" r:id="rId13"/>
    <sheet name="MMR" sheetId="13" r:id="rId14"/>
    <sheet name="DEBT" sheetId="9" r:id="rId15"/>
    <sheet name="Debt Paid" sheetId="16" r:id="rId16"/>
    <sheet name="Previous Financials" sheetId="14" r:id="rId17"/>
    <sheet name="Amortisation (Correct)" sheetId="20" r:id="rId18"/>
    <sheet name="Sheet3" sheetId="17" r:id="rId19"/>
    <sheet name="Sheet4" sheetId="21" r:id="rId20"/>
    <sheet name="p&amp;l-TNDK" sheetId="22" r:id="rId21"/>
    <sheet name="Previous Presentable P&amp;L" sheetId="29" r:id="rId22"/>
    <sheet name="Sheet1" sheetId="31"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s>
  <definedNames>
    <definedName name="\0" localSheetId="17">#REF!</definedName>
    <definedName name="\0" localSheetId="2">#REF!</definedName>
    <definedName name="\0">#REF!</definedName>
    <definedName name="\01234" localSheetId="17">#REF!</definedName>
    <definedName name="\01234" localSheetId="2">#REF!</definedName>
    <definedName name="\01234">#REF!</definedName>
    <definedName name="\1" localSheetId="17">#REF!</definedName>
    <definedName name="\1" localSheetId="2">#REF!</definedName>
    <definedName name="\1">#REF!</definedName>
    <definedName name="\a" localSheetId="17">#REF!</definedName>
    <definedName name="\a" localSheetId="2">#REF!</definedName>
    <definedName name="\a">#REF!</definedName>
    <definedName name="\A1" localSheetId="17">#REF!</definedName>
    <definedName name="\A1" localSheetId="2">#REF!</definedName>
    <definedName name="\A1">#REF!</definedName>
    <definedName name="\A10" localSheetId="17">#REF!</definedName>
    <definedName name="\A10" localSheetId="2">#REF!</definedName>
    <definedName name="\A10">#REF!</definedName>
    <definedName name="\A13" localSheetId="17">#REF!</definedName>
    <definedName name="\A13" localSheetId="2">#REF!</definedName>
    <definedName name="\A13">#REF!</definedName>
    <definedName name="\A16" localSheetId="17">#REF!</definedName>
    <definedName name="\A16" localSheetId="2">#REF!</definedName>
    <definedName name="\A16">#REF!</definedName>
    <definedName name="\A19" localSheetId="17">#REF!</definedName>
    <definedName name="\A19" localSheetId="2">#REF!</definedName>
    <definedName name="\A19">#REF!</definedName>
    <definedName name="\A2" localSheetId="17">#REF!</definedName>
    <definedName name="\A2" localSheetId="2">#REF!</definedName>
    <definedName name="\A2">#REF!</definedName>
    <definedName name="\A22" localSheetId="17">#REF!</definedName>
    <definedName name="\A22" localSheetId="2">#REF!</definedName>
    <definedName name="\A22">#REF!</definedName>
    <definedName name="\A25" localSheetId="17">#REF!</definedName>
    <definedName name="\A25" localSheetId="2">#REF!</definedName>
    <definedName name="\A25">#REF!</definedName>
    <definedName name="\A28" localSheetId="17">#REF!</definedName>
    <definedName name="\A28" localSheetId="2">#REF!</definedName>
    <definedName name="\A28">#REF!</definedName>
    <definedName name="\A3" localSheetId="17">#REF!</definedName>
    <definedName name="\A3" localSheetId="2">#REF!</definedName>
    <definedName name="\A3">#REF!</definedName>
    <definedName name="\A5" localSheetId="17">#REF!</definedName>
    <definedName name="\A5" localSheetId="2">#REF!</definedName>
    <definedName name="\A5">#REF!</definedName>
    <definedName name="\A7" localSheetId="17">#REF!</definedName>
    <definedName name="\A7" localSheetId="2">#REF!</definedName>
    <definedName name="\A7">#REF!</definedName>
    <definedName name="\b" localSheetId="17">#REF!</definedName>
    <definedName name="\b">#N/A</definedName>
    <definedName name="\c" localSheetId="17">#REF!</definedName>
    <definedName name="\c" localSheetId="2">#REF!</definedName>
    <definedName name="\c">#REF!</definedName>
    <definedName name="\d" localSheetId="17">#REF!</definedName>
    <definedName name="\d" localSheetId="2">#REF!</definedName>
    <definedName name="\d">#REF!</definedName>
    <definedName name="\e" localSheetId="17">#REF!</definedName>
    <definedName name="\e" localSheetId="2">#REF!</definedName>
    <definedName name="\e">#REF!</definedName>
    <definedName name="\f" localSheetId="17">#REF!</definedName>
    <definedName name="\f" localSheetId="2">#REF!</definedName>
    <definedName name="\f">#REF!</definedName>
    <definedName name="\g" localSheetId="17">#REF!</definedName>
    <definedName name="\g" localSheetId="2">#REF!</definedName>
    <definedName name="\g">#REF!</definedName>
    <definedName name="\N" localSheetId="17">[1]Schedules!#REF!</definedName>
    <definedName name="\N" localSheetId="2">[1]Schedules!#REF!</definedName>
    <definedName name="\N">[1]Schedules!#REF!</definedName>
    <definedName name="\p" localSheetId="17">#REF!</definedName>
    <definedName name="\p" localSheetId="2">#REF!</definedName>
    <definedName name="\p">#REF!</definedName>
    <definedName name="\q" localSheetId="17">#REF!</definedName>
    <definedName name="\q" localSheetId="2">#REF!</definedName>
    <definedName name="\q">#REF!</definedName>
    <definedName name="\r" localSheetId="17">#REF!</definedName>
    <definedName name="\r" localSheetId="2">#REF!</definedName>
    <definedName name="\r">#REF!</definedName>
    <definedName name="\s" localSheetId="17">#REF!</definedName>
    <definedName name="\s" localSheetId="2">#REF!</definedName>
    <definedName name="\s">#REF!</definedName>
    <definedName name="\X" localSheetId="17">[2]schedulesBS!#REF!</definedName>
    <definedName name="\X" localSheetId="2">[2]schedulesBS!#REF!</definedName>
    <definedName name="\X">[2]schedulesBS!#REF!</definedName>
    <definedName name="\z" localSheetId="17">#REF!</definedName>
    <definedName name="\z">'[3]BOQ (2)'!$IS$7931</definedName>
    <definedName name="_" localSheetId="17" hidden="1">#REF!</definedName>
    <definedName name="_" localSheetId="2" hidden="1">#REF!</definedName>
    <definedName name="_" hidden="1">#REF!</definedName>
    <definedName name="__" localSheetId="17">[4]営業収益!#REF!</definedName>
    <definedName name="__" localSheetId="2">[4]営業収益!#REF!</definedName>
    <definedName name="__">[4]営業収益!#REF!</definedName>
    <definedName name="_________can430">40.73</definedName>
    <definedName name="_________can435">43.3</definedName>
    <definedName name="_________DAT1" localSheetId="17">#REF!</definedName>
    <definedName name="_________DAT1" localSheetId="2">#REF!</definedName>
    <definedName name="_________DAT1">#REF!</definedName>
    <definedName name="_________DAT10" localSheetId="17">#REF!</definedName>
    <definedName name="_________DAT10" localSheetId="2">#REF!</definedName>
    <definedName name="_________DAT10">#REF!</definedName>
    <definedName name="_________DAT11" localSheetId="17">#REF!</definedName>
    <definedName name="_________DAT11" localSheetId="2">#REF!</definedName>
    <definedName name="_________DAT11">#REF!</definedName>
    <definedName name="_________DAT12" localSheetId="17">#REF!</definedName>
    <definedName name="_________DAT12" localSheetId="2">#REF!</definedName>
    <definedName name="_________DAT12">#REF!</definedName>
    <definedName name="_________DAT13" localSheetId="17">#REF!</definedName>
    <definedName name="_________DAT13" localSheetId="2">#REF!</definedName>
    <definedName name="_________DAT13">#REF!</definedName>
    <definedName name="_________DAT14" localSheetId="17">#REF!</definedName>
    <definedName name="_________DAT14" localSheetId="2">#REF!</definedName>
    <definedName name="_________DAT14">#REF!</definedName>
    <definedName name="_________DAT15" localSheetId="17">#REF!</definedName>
    <definedName name="_________DAT15" localSheetId="2">#REF!</definedName>
    <definedName name="_________DAT15">#REF!</definedName>
    <definedName name="_________DAT2" localSheetId="17">#REF!</definedName>
    <definedName name="_________DAT2" localSheetId="2">#REF!</definedName>
    <definedName name="_________DAT2">#REF!</definedName>
    <definedName name="_________DAT3" localSheetId="17">#REF!</definedName>
    <definedName name="_________DAT3" localSheetId="2">#REF!</definedName>
    <definedName name="_________DAT3">#REF!</definedName>
    <definedName name="_________DAT4" localSheetId="17">#REF!</definedName>
    <definedName name="_________DAT4" localSheetId="2">#REF!</definedName>
    <definedName name="_________DAT4">#REF!</definedName>
    <definedName name="_________DAT5" localSheetId="17">#REF!</definedName>
    <definedName name="_________DAT5" localSheetId="2">#REF!</definedName>
    <definedName name="_________DAT5">#REF!</definedName>
    <definedName name="_________DAT6" localSheetId="17">#REF!</definedName>
    <definedName name="_________DAT6" localSheetId="2">#REF!</definedName>
    <definedName name="_________DAT6">#REF!</definedName>
    <definedName name="_________DAT7" localSheetId="17">#REF!</definedName>
    <definedName name="_________DAT7" localSheetId="2">#REF!</definedName>
    <definedName name="_________DAT7">#REF!</definedName>
    <definedName name="_________DAT8" localSheetId="17">#REF!</definedName>
    <definedName name="_________DAT8" localSheetId="2">#REF!</definedName>
    <definedName name="_________DAT8">#REF!</definedName>
    <definedName name="_________DAT9" localSheetId="17">#REF!</definedName>
    <definedName name="_________DAT9" localSheetId="2">#REF!</definedName>
    <definedName name="_________DAT9">#REF!</definedName>
    <definedName name="________can430">40.73</definedName>
    <definedName name="________can435">43.3</definedName>
    <definedName name="________DAT1" localSheetId="17">#REF!</definedName>
    <definedName name="________DAT1" localSheetId="2">#REF!</definedName>
    <definedName name="________DAT1">#REF!</definedName>
    <definedName name="________DAT10" localSheetId="17">#REF!</definedName>
    <definedName name="________DAT10" localSheetId="2">#REF!</definedName>
    <definedName name="________DAT10">#REF!</definedName>
    <definedName name="________DAT11" localSheetId="17">#REF!</definedName>
    <definedName name="________DAT11" localSheetId="2">#REF!</definedName>
    <definedName name="________DAT11">#REF!</definedName>
    <definedName name="________DAT12" localSheetId="17">#REF!</definedName>
    <definedName name="________DAT12" localSheetId="2">#REF!</definedName>
    <definedName name="________DAT12">#REF!</definedName>
    <definedName name="________DAT13" localSheetId="17">#REF!</definedName>
    <definedName name="________DAT13" localSheetId="2">#REF!</definedName>
    <definedName name="________DAT13">#REF!</definedName>
    <definedName name="________DAT14" localSheetId="17">#REF!</definedName>
    <definedName name="________DAT14" localSheetId="2">#REF!</definedName>
    <definedName name="________DAT14">#REF!</definedName>
    <definedName name="________DAT15" localSheetId="17">#REF!</definedName>
    <definedName name="________DAT15" localSheetId="2">#REF!</definedName>
    <definedName name="________DAT15">#REF!</definedName>
    <definedName name="________DAT2" localSheetId="17">#REF!</definedName>
    <definedName name="________DAT2" localSheetId="2">#REF!</definedName>
    <definedName name="________DAT2">#REF!</definedName>
    <definedName name="________DAT3" localSheetId="17">#REF!</definedName>
    <definedName name="________DAT3" localSheetId="2">#REF!</definedName>
    <definedName name="________DAT3">#REF!</definedName>
    <definedName name="________DAT4" localSheetId="17">#REF!</definedName>
    <definedName name="________DAT4" localSheetId="2">#REF!</definedName>
    <definedName name="________DAT4">#REF!</definedName>
    <definedName name="________DAT5" localSheetId="17">#REF!</definedName>
    <definedName name="________DAT5" localSheetId="2">#REF!</definedName>
    <definedName name="________DAT5">#REF!</definedName>
    <definedName name="________DAT6" localSheetId="17">#REF!</definedName>
    <definedName name="________DAT6" localSheetId="2">#REF!</definedName>
    <definedName name="________DAT6">#REF!</definedName>
    <definedName name="________DAT7" localSheetId="17">#REF!</definedName>
    <definedName name="________DAT7" localSheetId="2">#REF!</definedName>
    <definedName name="________DAT7">#REF!</definedName>
    <definedName name="________DAT8" localSheetId="17">#REF!</definedName>
    <definedName name="________DAT8" localSheetId="2">#REF!</definedName>
    <definedName name="________DAT8">#REF!</definedName>
    <definedName name="________DAT9" localSheetId="17">#REF!</definedName>
    <definedName name="________DAT9" localSheetId="2">#REF!</definedName>
    <definedName name="________DAT9">#REF!</definedName>
    <definedName name="________mac2">200</definedName>
    <definedName name="________mix10">4.5</definedName>
    <definedName name="________mix15">264/50</definedName>
    <definedName name="________mix20">330/50</definedName>
    <definedName name="________mix30">352/50</definedName>
    <definedName name="________mix40">396/50</definedName>
    <definedName name="________sh1">90</definedName>
    <definedName name="________sh2">120</definedName>
    <definedName name="________sh3">150</definedName>
    <definedName name="________sh4">180</definedName>
    <definedName name="_______can430">40.73</definedName>
    <definedName name="_______can435">43.3</definedName>
    <definedName name="_______DAT1" localSheetId="17">#REF!</definedName>
    <definedName name="_______DAT1" localSheetId="2">#REF!</definedName>
    <definedName name="_______DAT1">#REF!</definedName>
    <definedName name="_______DAT10" localSheetId="17">#REF!</definedName>
    <definedName name="_______DAT10" localSheetId="2">#REF!</definedName>
    <definedName name="_______DAT10">#REF!</definedName>
    <definedName name="_______DAT11" localSheetId="17">#REF!</definedName>
    <definedName name="_______DAT11" localSheetId="2">#REF!</definedName>
    <definedName name="_______DAT11">#REF!</definedName>
    <definedName name="_______DAT12" localSheetId="17">#REF!</definedName>
    <definedName name="_______DAT12" localSheetId="2">#REF!</definedName>
    <definedName name="_______DAT12">#REF!</definedName>
    <definedName name="_______DAT13" localSheetId="17">#REF!</definedName>
    <definedName name="_______DAT13" localSheetId="2">#REF!</definedName>
    <definedName name="_______DAT13">#REF!</definedName>
    <definedName name="_______DAT14" localSheetId="17">#REF!</definedName>
    <definedName name="_______DAT14" localSheetId="2">#REF!</definedName>
    <definedName name="_______DAT14">#REF!</definedName>
    <definedName name="_______DAT15" localSheetId="17">#REF!</definedName>
    <definedName name="_______DAT15" localSheetId="2">#REF!</definedName>
    <definedName name="_______DAT15">#REF!</definedName>
    <definedName name="_______DAT2" localSheetId="17">#REF!</definedName>
    <definedName name="_______DAT2" localSheetId="2">#REF!</definedName>
    <definedName name="_______DAT2">#REF!</definedName>
    <definedName name="_______DAT3" localSheetId="17">#REF!</definedName>
    <definedName name="_______DAT3" localSheetId="2">#REF!</definedName>
    <definedName name="_______DAT3">#REF!</definedName>
    <definedName name="_______DAT4" localSheetId="17">#REF!</definedName>
    <definedName name="_______DAT4" localSheetId="2">#REF!</definedName>
    <definedName name="_______DAT4">#REF!</definedName>
    <definedName name="_______DAT5" localSheetId="17">#REF!</definedName>
    <definedName name="_______DAT5" localSheetId="2">#REF!</definedName>
    <definedName name="_______DAT5">#REF!</definedName>
    <definedName name="_______DAT6" localSheetId="17">#REF!</definedName>
    <definedName name="_______DAT6" localSheetId="2">#REF!</definedName>
    <definedName name="_______DAT6">#REF!</definedName>
    <definedName name="_______DAT7" localSheetId="17">#REF!</definedName>
    <definedName name="_______DAT7" localSheetId="2">#REF!</definedName>
    <definedName name="_______DAT7">#REF!</definedName>
    <definedName name="_______DAT8" localSheetId="17">#REF!</definedName>
    <definedName name="_______DAT8" localSheetId="2">#REF!</definedName>
    <definedName name="_______DAT8">#REF!</definedName>
    <definedName name="_______DAT9" localSheetId="17">#REF!</definedName>
    <definedName name="_______DAT9" localSheetId="2">#REF!</definedName>
    <definedName name="_______DAT9">#REF!</definedName>
    <definedName name="_______m234">[5]Analysis!$D$345</definedName>
    <definedName name="_______mac2">200</definedName>
    <definedName name="_______mix10">4.5</definedName>
    <definedName name="_______mix15">264/50</definedName>
    <definedName name="_______mix20">330/50</definedName>
    <definedName name="_______mix30">352/50</definedName>
    <definedName name="_______mix40">396/50</definedName>
    <definedName name="_______np3">'[6]Material '!$G$50</definedName>
    <definedName name="_______sh1">90</definedName>
    <definedName name="_______sh2">120</definedName>
    <definedName name="_______sh3">150</definedName>
    <definedName name="_______sh4">180</definedName>
    <definedName name="______can430">40.73</definedName>
    <definedName name="______can435">43.3</definedName>
    <definedName name="______DAT1" localSheetId="17">#REF!</definedName>
    <definedName name="______DAT1" localSheetId="2">#REF!</definedName>
    <definedName name="______DAT1">#REF!</definedName>
    <definedName name="______DAT10" localSheetId="17">#REF!</definedName>
    <definedName name="______DAT10" localSheetId="2">#REF!</definedName>
    <definedName name="______DAT10">#REF!</definedName>
    <definedName name="______DAT11" localSheetId="17">#REF!</definedName>
    <definedName name="______DAT11" localSheetId="2">#REF!</definedName>
    <definedName name="______DAT11">#REF!</definedName>
    <definedName name="______DAT12" localSheetId="17">#REF!</definedName>
    <definedName name="______DAT12" localSheetId="2">#REF!</definedName>
    <definedName name="______DAT12">#REF!</definedName>
    <definedName name="______DAT13" localSheetId="17">#REF!</definedName>
    <definedName name="______DAT13" localSheetId="2">#REF!</definedName>
    <definedName name="______DAT13">#REF!</definedName>
    <definedName name="______DAT14" localSheetId="17">#REF!</definedName>
    <definedName name="______DAT14" localSheetId="2">#REF!</definedName>
    <definedName name="______DAT14">#REF!</definedName>
    <definedName name="______DAT15" localSheetId="17">#REF!</definedName>
    <definedName name="______DAT15" localSheetId="2">#REF!</definedName>
    <definedName name="______DAT15">#REF!</definedName>
    <definedName name="______DAT2" localSheetId="17">#REF!</definedName>
    <definedName name="______DAT2" localSheetId="2">#REF!</definedName>
    <definedName name="______DAT2">#REF!</definedName>
    <definedName name="______DAT3" localSheetId="17">#REF!</definedName>
    <definedName name="______DAT3" localSheetId="2">#REF!</definedName>
    <definedName name="______DAT3">#REF!</definedName>
    <definedName name="______DAT4" localSheetId="17">#REF!</definedName>
    <definedName name="______DAT4" localSheetId="2">#REF!</definedName>
    <definedName name="______DAT4">#REF!</definedName>
    <definedName name="______DAT5" localSheetId="17">#REF!</definedName>
    <definedName name="______DAT5" localSheetId="2">#REF!</definedName>
    <definedName name="______DAT5">#REF!</definedName>
    <definedName name="______DAT6" localSheetId="17">#REF!</definedName>
    <definedName name="______DAT6" localSheetId="2">#REF!</definedName>
    <definedName name="______DAT6">#REF!</definedName>
    <definedName name="______DAT7" localSheetId="17">#REF!</definedName>
    <definedName name="______DAT7" localSheetId="2">#REF!</definedName>
    <definedName name="______DAT7">#REF!</definedName>
    <definedName name="______DAT8" localSheetId="17">#REF!</definedName>
    <definedName name="______DAT8" localSheetId="2">#REF!</definedName>
    <definedName name="______DAT8">#REF!</definedName>
    <definedName name="______DAT9" localSheetId="17">#REF!</definedName>
    <definedName name="______DAT9" localSheetId="2">#REF!</definedName>
    <definedName name="______DAT9">#REF!</definedName>
    <definedName name="______ESC1">'[7]#REF'!$C$18</definedName>
    <definedName name="______m234">[5]Analysis!$D$345</definedName>
    <definedName name="______mac2">200</definedName>
    <definedName name="______mix10">4.5</definedName>
    <definedName name="______mix15">264/50</definedName>
    <definedName name="______mix20">330/50</definedName>
    <definedName name="______mix30">352/50</definedName>
    <definedName name="______mix40">396/50</definedName>
    <definedName name="______np3">'[6]Material '!$G$50</definedName>
    <definedName name="______sh1">90</definedName>
    <definedName name="______sh2">120</definedName>
    <definedName name="______sh3">150</definedName>
    <definedName name="______sh4">180</definedName>
    <definedName name="_____BAL1" localSheetId="17">#REF!</definedName>
    <definedName name="_____BAL1" localSheetId="2">#REF!</definedName>
    <definedName name="_____BAL1">#REF!</definedName>
    <definedName name="_____C" localSheetId="17">'[8]B S-31-3-2006'!#REF!</definedName>
    <definedName name="_____C" localSheetId="2">'[8]B S-31-3-2006'!#REF!</definedName>
    <definedName name="_____C">'[8]B S-31-3-2006'!#REF!</definedName>
    <definedName name="_____can430">40.73</definedName>
    <definedName name="_____can435">43.3</definedName>
    <definedName name="_____DAT1" localSheetId="17">#REF!</definedName>
    <definedName name="_____DAT1" localSheetId="2">#REF!</definedName>
    <definedName name="_____DAT1">#REF!</definedName>
    <definedName name="_____DAT10" localSheetId="17">#REF!</definedName>
    <definedName name="_____DAT10" localSheetId="2">#REF!</definedName>
    <definedName name="_____DAT10">#REF!</definedName>
    <definedName name="_____DAT11" localSheetId="17">#REF!</definedName>
    <definedName name="_____DAT11" localSheetId="2">#REF!</definedName>
    <definedName name="_____DAT11">#REF!</definedName>
    <definedName name="_____DAT12" localSheetId="17">#REF!</definedName>
    <definedName name="_____DAT12" localSheetId="2">#REF!</definedName>
    <definedName name="_____DAT12">#REF!</definedName>
    <definedName name="_____DAT13" localSheetId="17">#REF!</definedName>
    <definedName name="_____DAT13" localSheetId="2">#REF!</definedName>
    <definedName name="_____DAT13">#REF!</definedName>
    <definedName name="_____DAT14" localSheetId="17">#REF!</definedName>
    <definedName name="_____DAT14" localSheetId="2">#REF!</definedName>
    <definedName name="_____DAT14">#REF!</definedName>
    <definedName name="_____DAT15" localSheetId="17">#REF!</definedName>
    <definedName name="_____DAT15" localSheetId="2">#REF!</definedName>
    <definedName name="_____DAT15">#REF!</definedName>
    <definedName name="_____DAT16" localSheetId="17">#REF!</definedName>
    <definedName name="_____DAT16" localSheetId="2">#REF!</definedName>
    <definedName name="_____DAT16">#REF!</definedName>
    <definedName name="_____DAT17" localSheetId="17">#REF!</definedName>
    <definedName name="_____DAT17" localSheetId="2">#REF!</definedName>
    <definedName name="_____DAT17">#REF!</definedName>
    <definedName name="_____DAT18" localSheetId="17">#REF!</definedName>
    <definedName name="_____DAT18" localSheetId="2">#REF!</definedName>
    <definedName name="_____DAT18">#REF!</definedName>
    <definedName name="_____DAT19" localSheetId="17">#REF!</definedName>
    <definedName name="_____DAT19" localSheetId="2">#REF!</definedName>
    <definedName name="_____DAT19">#REF!</definedName>
    <definedName name="_____DAT2" localSheetId="17">#REF!</definedName>
    <definedName name="_____DAT2" localSheetId="2">#REF!</definedName>
    <definedName name="_____DAT2">#REF!</definedName>
    <definedName name="_____DAT3" localSheetId="17">#REF!</definedName>
    <definedName name="_____DAT3" localSheetId="2">#REF!</definedName>
    <definedName name="_____DAT3">#REF!</definedName>
    <definedName name="_____DAT4" localSheetId="17">#REF!</definedName>
    <definedName name="_____DAT4" localSheetId="2">#REF!</definedName>
    <definedName name="_____DAT4">#REF!</definedName>
    <definedName name="_____DAT5" localSheetId="17">#REF!</definedName>
    <definedName name="_____DAT5" localSheetId="2">#REF!</definedName>
    <definedName name="_____DAT5">#REF!</definedName>
    <definedName name="_____DAT6" localSheetId="17">#REF!</definedName>
    <definedName name="_____DAT6" localSheetId="2">#REF!</definedName>
    <definedName name="_____DAT6">#REF!</definedName>
    <definedName name="_____DAT7" localSheetId="17">#REF!</definedName>
    <definedName name="_____DAT7" localSheetId="2">#REF!</definedName>
    <definedName name="_____DAT7">#REF!</definedName>
    <definedName name="_____DAT8" localSheetId="17">#REF!</definedName>
    <definedName name="_____DAT8" localSheetId="2">#REF!</definedName>
    <definedName name="_____DAT8">#REF!</definedName>
    <definedName name="_____DAT9" localSheetId="17">#REF!</definedName>
    <definedName name="_____DAT9" localSheetId="2">#REF!</definedName>
    <definedName name="_____DAT9">#REF!</definedName>
    <definedName name="_____ESC1">'[7]#REF'!$C$18</definedName>
    <definedName name="_____LB1" localSheetId="17">#REF!</definedName>
    <definedName name="_____LB1" localSheetId="2">#REF!</definedName>
    <definedName name="_____LB1">#REF!</definedName>
    <definedName name="_____LB2" localSheetId="17">#REF!</definedName>
    <definedName name="_____LB2" localSheetId="2">#REF!</definedName>
    <definedName name="_____LB2">#REF!</definedName>
    <definedName name="_____m234">[5]Analysis!$D$345</definedName>
    <definedName name="_____mac2">200</definedName>
    <definedName name="_____mix10">4.5</definedName>
    <definedName name="_____mix15">264/50</definedName>
    <definedName name="_____mix20">330/50</definedName>
    <definedName name="_____mix30">352/50</definedName>
    <definedName name="_____mix40">396/50</definedName>
    <definedName name="_____np3">'[6]Material '!$G$50</definedName>
    <definedName name="_____PM1" localSheetId="17">#REF!</definedName>
    <definedName name="_____PM1" localSheetId="2">#REF!</definedName>
    <definedName name="_____PM1">#REF!</definedName>
    <definedName name="_____PM2" localSheetId="17">#REF!</definedName>
    <definedName name="_____PM2" localSheetId="2">#REF!</definedName>
    <definedName name="_____PM2">#REF!</definedName>
    <definedName name="_____RM1" localSheetId="17">#REF!</definedName>
    <definedName name="_____RM1" localSheetId="2">#REF!</definedName>
    <definedName name="_____RM1">#REF!</definedName>
    <definedName name="_____RM2" localSheetId="17">#REF!</definedName>
    <definedName name="_____RM2" localSheetId="2">#REF!</definedName>
    <definedName name="_____RM2">#REF!</definedName>
    <definedName name="_____RM3" localSheetId="17">#REF!</definedName>
    <definedName name="_____RM3" localSheetId="2">#REF!</definedName>
    <definedName name="_____RM3">#REF!</definedName>
    <definedName name="_____ROI1" localSheetId="17">#REF!</definedName>
    <definedName name="_____ROI1" localSheetId="2">#REF!</definedName>
    <definedName name="_____ROI1">#REF!</definedName>
    <definedName name="_____ROI2">'[9]#REF'!$A$46:$I$59</definedName>
    <definedName name="_____sh1">90</definedName>
    <definedName name="_____sh2">120</definedName>
    <definedName name="_____sh3">150</definedName>
    <definedName name="_____sh4">180</definedName>
    <definedName name="_____std1">'[10]132417'!$A$11:$Q$33</definedName>
    <definedName name="_____TOT1" localSheetId="17">#REF!</definedName>
    <definedName name="_____TOT1" localSheetId="2">#REF!</definedName>
    <definedName name="_____TOT1">#REF!</definedName>
    <definedName name="_____TOT2" localSheetId="17">#REF!</definedName>
    <definedName name="_____TOT2" localSheetId="2">#REF!</definedName>
    <definedName name="_____TOT2">#REF!</definedName>
    <definedName name="_____VEH1" localSheetId="17">#REF!</definedName>
    <definedName name="_____VEH1" localSheetId="2">#REF!</definedName>
    <definedName name="_____VEH1">#REF!</definedName>
    <definedName name="_____VEH2" localSheetId="17">#REF!</definedName>
    <definedName name="_____VEH2" localSheetId="2">#REF!</definedName>
    <definedName name="_____VEH2">#REF!</definedName>
    <definedName name="____1" localSheetId="17">#REF!</definedName>
    <definedName name="____1" localSheetId="2">#REF!</definedName>
    <definedName name="____1">#REF!</definedName>
    <definedName name="____35D" localSheetId="17">#REF!</definedName>
    <definedName name="____35D" localSheetId="2">#REF!</definedName>
    <definedName name="____35D">#REF!</definedName>
    <definedName name="____43B" localSheetId="17">#REF!</definedName>
    <definedName name="____43B" localSheetId="2">#REF!</definedName>
    <definedName name="____43B">#REF!</definedName>
    <definedName name="____80G" localSheetId="17">#REF!</definedName>
    <definedName name="____80G" localSheetId="2">#REF!</definedName>
    <definedName name="____80G">#REF!</definedName>
    <definedName name="____BAL1" localSheetId="17">#REF!</definedName>
    <definedName name="____BAL1" localSheetId="2">#REF!</definedName>
    <definedName name="____BAL1">#REF!</definedName>
    <definedName name="____C" localSheetId="17">'[8]B S-31-3-2006'!#REF!</definedName>
    <definedName name="____C" localSheetId="2">'[8]B S-31-3-2006'!#REF!</definedName>
    <definedName name="____C">'[8]B S-31-3-2006'!#REF!</definedName>
    <definedName name="____can430">40.73</definedName>
    <definedName name="____can435">43.3</definedName>
    <definedName name="____DAT1" localSheetId="17">#REF!</definedName>
    <definedName name="____DAT1" localSheetId="2">#REF!</definedName>
    <definedName name="____DAT1">#REF!</definedName>
    <definedName name="____DAT10" localSheetId="17">#REF!</definedName>
    <definedName name="____DAT10" localSheetId="2">#REF!</definedName>
    <definedName name="____DAT10">#REF!</definedName>
    <definedName name="____DAT11" localSheetId="17">#REF!</definedName>
    <definedName name="____DAT11" localSheetId="2">#REF!</definedName>
    <definedName name="____DAT11">#REF!</definedName>
    <definedName name="____DAT12" localSheetId="17">#REF!</definedName>
    <definedName name="____DAT12" localSheetId="2">#REF!</definedName>
    <definedName name="____DAT12">#REF!</definedName>
    <definedName name="____DAT13" localSheetId="17">#REF!</definedName>
    <definedName name="____DAT13" localSheetId="2">#REF!</definedName>
    <definedName name="____DAT13">#REF!</definedName>
    <definedName name="____DAT14" localSheetId="17">#REF!</definedName>
    <definedName name="____DAT14" localSheetId="2">#REF!</definedName>
    <definedName name="____DAT14">#REF!</definedName>
    <definedName name="____DAT15" localSheetId="17">#REF!</definedName>
    <definedName name="____DAT15" localSheetId="2">#REF!</definedName>
    <definedName name="____DAT15">#REF!</definedName>
    <definedName name="____DAT16" localSheetId="17">#REF!</definedName>
    <definedName name="____DAT16" localSheetId="2">#REF!</definedName>
    <definedName name="____DAT16">#REF!</definedName>
    <definedName name="____DAT17" localSheetId="17">#REF!</definedName>
    <definedName name="____DAT17" localSheetId="2">#REF!</definedName>
    <definedName name="____DAT17">#REF!</definedName>
    <definedName name="____DAT18" localSheetId="17">#REF!</definedName>
    <definedName name="____DAT18" localSheetId="2">#REF!</definedName>
    <definedName name="____DAT18">#REF!</definedName>
    <definedName name="____DAT19" localSheetId="17">#REF!</definedName>
    <definedName name="____DAT19" localSheetId="2">#REF!</definedName>
    <definedName name="____DAT19">#REF!</definedName>
    <definedName name="____DAT2" localSheetId="17">#REF!</definedName>
    <definedName name="____DAT2" localSheetId="2">#REF!</definedName>
    <definedName name="____DAT2">#REF!</definedName>
    <definedName name="____DAT20" localSheetId="17">#REF!</definedName>
    <definedName name="____DAT20" localSheetId="2">#REF!</definedName>
    <definedName name="____DAT20">#REF!</definedName>
    <definedName name="____DAT21" localSheetId="17">#REF!</definedName>
    <definedName name="____DAT21" localSheetId="2">#REF!</definedName>
    <definedName name="____DAT21">#REF!</definedName>
    <definedName name="____DAT22" localSheetId="17">#REF!</definedName>
    <definedName name="____DAT22" localSheetId="2">#REF!</definedName>
    <definedName name="____DAT22">#REF!</definedName>
    <definedName name="____DAT23" localSheetId="17">#REF!</definedName>
    <definedName name="____DAT23" localSheetId="2">#REF!</definedName>
    <definedName name="____DAT23">#REF!</definedName>
    <definedName name="____DAT24" localSheetId="17">#REF!</definedName>
    <definedName name="____DAT24" localSheetId="2">#REF!</definedName>
    <definedName name="____DAT24">#REF!</definedName>
    <definedName name="____DAT25" localSheetId="17">#REF!</definedName>
    <definedName name="____DAT25" localSheetId="2">#REF!</definedName>
    <definedName name="____DAT25">#REF!</definedName>
    <definedName name="____DAT26" localSheetId="17">#REF!</definedName>
    <definedName name="____DAT26" localSheetId="2">#REF!</definedName>
    <definedName name="____DAT26">#REF!</definedName>
    <definedName name="____DAT27" localSheetId="17">#REF!</definedName>
    <definedName name="____DAT27" localSheetId="2">#REF!</definedName>
    <definedName name="____DAT27">#REF!</definedName>
    <definedName name="____DAT28" localSheetId="17">#REF!</definedName>
    <definedName name="____DAT28" localSheetId="2">#REF!</definedName>
    <definedName name="____DAT28">#REF!</definedName>
    <definedName name="____DAT29" localSheetId="17">#REF!</definedName>
    <definedName name="____DAT29" localSheetId="2">#REF!</definedName>
    <definedName name="____DAT29">#REF!</definedName>
    <definedName name="____DAT3" localSheetId="17">#REF!</definedName>
    <definedName name="____DAT3" localSheetId="2">#REF!</definedName>
    <definedName name="____DAT3">#REF!</definedName>
    <definedName name="____DAT30" localSheetId="17">#REF!</definedName>
    <definedName name="____DAT30" localSheetId="2">#REF!</definedName>
    <definedName name="____DAT30">#REF!</definedName>
    <definedName name="____DAT31" localSheetId="17">#REF!</definedName>
    <definedName name="____DAT31" localSheetId="2">#REF!</definedName>
    <definedName name="____DAT31">#REF!</definedName>
    <definedName name="____DAT32" localSheetId="17">#REF!</definedName>
    <definedName name="____DAT32" localSheetId="2">#REF!</definedName>
    <definedName name="____DAT32">#REF!</definedName>
    <definedName name="____DAT33" localSheetId="17">#REF!</definedName>
    <definedName name="____DAT33" localSheetId="2">#REF!</definedName>
    <definedName name="____DAT33">#REF!</definedName>
    <definedName name="____DAT34" localSheetId="17">#REF!</definedName>
    <definedName name="____DAT34" localSheetId="2">#REF!</definedName>
    <definedName name="____DAT34">#REF!</definedName>
    <definedName name="____DAT35" localSheetId="17">#REF!</definedName>
    <definedName name="____DAT35" localSheetId="2">#REF!</definedName>
    <definedName name="____DAT35">#REF!</definedName>
    <definedName name="____DAT36" localSheetId="17">#REF!</definedName>
    <definedName name="____DAT36" localSheetId="2">#REF!</definedName>
    <definedName name="____DAT36">#REF!</definedName>
    <definedName name="____DAT37" localSheetId="17">#REF!</definedName>
    <definedName name="____DAT37" localSheetId="2">#REF!</definedName>
    <definedName name="____DAT37">#REF!</definedName>
    <definedName name="____DAT38" localSheetId="17">#REF!</definedName>
    <definedName name="____DAT38" localSheetId="2">#REF!</definedName>
    <definedName name="____DAT38">#REF!</definedName>
    <definedName name="____DAT39" localSheetId="17">#REF!</definedName>
    <definedName name="____DAT39" localSheetId="2">#REF!</definedName>
    <definedName name="____DAT39">#REF!</definedName>
    <definedName name="____DAT4" localSheetId="17">#REF!</definedName>
    <definedName name="____DAT4" localSheetId="2">#REF!</definedName>
    <definedName name="____DAT4">#REF!</definedName>
    <definedName name="____DAT40" localSheetId="17">#REF!</definedName>
    <definedName name="____DAT40" localSheetId="2">#REF!</definedName>
    <definedName name="____DAT40">#REF!</definedName>
    <definedName name="____DAT41" localSheetId="17">#REF!</definedName>
    <definedName name="____DAT41" localSheetId="2">#REF!</definedName>
    <definedName name="____DAT41">#REF!</definedName>
    <definedName name="____DAT42" localSheetId="17">#REF!</definedName>
    <definedName name="____DAT42" localSheetId="2">#REF!</definedName>
    <definedName name="____DAT42">#REF!</definedName>
    <definedName name="____DAT43" localSheetId="17">#REF!</definedName>
    <definedName name="____DAT43" localSheetId="2">#REF!</definedName>
    <definedName name="____DAT43">#REF!</definedName>
    <definedName name="____DAT44" localSheetId="17">#REF!</definedName>
    <definedName name="____DAT44" localSheetId="2">#REF!</definedName>
    <definedName name="____DAT44">#REF!</definedName>
    <definedName name="____DAT45" localSheetId="17">#REF!</definedName>
    <definedName name="____DAT45" localSheetId="2">#REF!</definedName>
    <definedName name="____DAT45">#REF!</definedName>
    <definedName name="____DAT46" localSheetId="17">#REF!</definedName>
    <definedName name="____DAT46" localSheetId="2">#REF!</definedName>
    <definedName name="____DAT46">#REF!</definedName>
    <definedName name="____DAT47" localSheetId="17">#REF!</definedName>
    <definedName name="____DAT47" localSheetId="2">#REF!</definedName>
    <definedName name="____DAT47">#REF!</definedName>
    <definedName name="____DAT48" localSheetId="17">#REF!</definedName>
    <definedName name="____DAT48" localSheetId="2">#REF!</definedName>
    <definedName name="____DAT48">#REF!</definedName>
    <definedName name="____DAT49" localSheetId="17">#REF!</definedName>
    <definedName name="____DAT49" localSheetId="2">#REF!</definedName>
    <definedName name="____DAT49">#REF!</definedName>
    <definedName name="____DAT5" localSheetId="17">#REF!</definedName>
    <definedName name="____DAT5" localSheetId="2">#REF!</definedName>
    <definedName name="____DAT5">#REF!</definedName>
    <definedName name="____DAT50" localSheetId="17">#REF!</definedName>
    <definedName name="____DAT50" localSheetId="2">#REF!</definedName>
    <definedName name="____DAT50">#REF!</definedName>
    <definedName name="____DAT51" localSheetId="17">#REF!</definedName>
    <definedName name="____DAT51" localSheetId="2">#REF!</definedName>
    <definedName name="____DAT51">#REF!</definedName>
    <definedName name="____DAT52" localSheetId="17">#REF!</definedName>
    <definedName name="____DAT52" localSheetId="2">#REF!</definedName>
    <definedName name="____DAT52">#REF!</definedName>
    <definedName name="____DAT53" localSheetId="17">#REF!</definedName>
    <definedName name="____DAT53" localSheetId="2">#REF!</definedName>
    <definedName name="____DAT53">#REF!</definedName>
    <definedName name="____DAT54" localSheetId="17">#REF!</definedName>
    <definedName name="____DAT54" localSheetId="2">#REF!</definedName>
    <definedName name="____DAT54">#REF!</definedName>
    <definedName name="____DAT55" localSheetId="17">#REF!</definedName>
    <definedName name="____DAT55" localSheetId="2">#REF!</definedName>
    <definedName name="____DAT55">#REF!</definedName>
    <definedName name="____DAT56" localSheetId="17">#REF!</definedName>
    <definedName name="____DAT56" localSheetId="2">#REF!</definedName>
    <definedName name="____DAT56">#REF!</definedName>
    <definedName name="____DAT57" localSheetId="17">#REF!</definedName>
    <definedName name="____DAT57" localSheetId="2">#REF!</definedName>
    <definedName name="____DAT57">#REF!</definedName>
    <definedName name="____DAT6" localSheetId="17">#REF!</definedName>
    <definedName name="____DAT6" localSheetId="2">#REF!</definedName>
    <definedName name="____DAT6">#REF!</definedName>
    <definedName name="____DAT7" localSheetId="17">#REF!</definedName>
    <definedName name="____DAT7" localSheetId="2">#REF!</definedName>
    <definedName name="____DAT7">#REF!</definedName>
    <definedName name="____DAT8" localSheetId="17">#REF!</definedName>
    <definedName name="____DAT8" localSheetId="2">#REF!</definedName>
    <definedName name="____DAT8">#REF!</definedName>
    <definedName name="____DAT9" localSheetId="17">#REF!</definedName>
    <definedName name="____DAT9" localSheetId="2">#REF!</definedName>
    <definedName name="____DAT9">#REF!</definedName>
    <definedName name="____ESC1">'[7]#REF'!$C$18</definedName>
    <definedName name="____jUL2005" hidden="1">{#N/A,#N/A,FALSE,"Aging Summary";#N/A,#N/A,FALSE,"Ratio Analysis";#N/A,#N/A,FALSE,"Test 120 Day Accts";#N/A,#N/A,FALSE,"Tickmarks"}</definedName>
    <definedName name="____LB1" localSheetId="17">#REF!</definedName>
    <definedName name="____LB1" localSheetId="2">#REF!</definedName>
    <definedName name="____LB1">#REF!</definedName>
    <definedName name="____LB2" localSheetId="17">#REF!</definedName>
    <definedName name="____LB2" localSheetId="2">#REF!</definedName>
    <definedName name="____LB2">#REF!</definedName>
    <definedName name="____m234">[5]Analysis!$D$345</definedName>
    <definedName name="____mac2">200</definedName>
    <definedName name="____mix10">4.5</definedName>
    <definedName name="____mix15">264/50</definedName>
    <definedName name="____mix20">330/50</definedName>
    <definedName name="____mix30">352/50</definedName>
    <definedName name="____mix40">396/50</definedName>
    <definedName name="____np3">'[6]Material '!$G$50</definedName>
    <definedName name="____PM1" localSheetId="17">#REF!</definedName>
    <definedName name="____PM1" localSheetId="2">#REF!</definedName>
    <definedName name="____PM1">#REF!</definedName>
    <definedName name="____PM2" localSheetId="17">#REF!</definedName>
    <definedName name="____PM2" localSheetId="2">#REF!</definedName>
    <definedName name="____PM2">#REF!</definedName>
    <definedName name="____RM1" localSheetId="17">#REF!</definedName>
    <definedName name="____RM1" localSheetId="2">#REF!</definedName>
    <definedName name="____RM1">#REF!</definedName>
    <definedName name="____RM2" localSheetId="17">#REF!</definedName>
    <definedName name="____RM2" localSheetId="2">#REF!</definedName>
    <definedName name="____RM2">#REF!</definedName>
    <definedName name="____RM3" localSheetId="17">#REF!</definedName>
    <definedName name="____RM3" localSheetId="2">#REF!</definedName>
    <definedName name="____RM3">#REF!</definedName>
    <definedName name="____ROI1" localSheetId="17">#REF!</definedName>
    <definedName name="____ROI1" localSheetId="2">#REF!</definedName>
    <definedName name="____ROI1">#REF!</definedName>
    <definedName name="____ROI2">'[9]#REF'!$A$46:$I$59</definedName>
    <definedName name="____RSE2">[11]CMA_Calculations!$H$125</definedName>
    <definedName name="____sh1">90</definedName>
    <definedName name="____sh2">120</definedName>
    <definedName name="____sh3">150</definedName>
    <definedName name="____sh4">180</definedName>
    <definedName name="____std1">'[10]132417'!$A$11:$Q$33</definedName>
    <definedName name="____SUM1" localSheetId="17">#REF!</definedName>
    <definedName name="____SUM1" localSheetId="2">#REF!</definedName>
    <definedName name="____SUM1">#REF!</definedName>
    <definedName name="____TOT1" localSheetId="17">#REF!</definedName>
    <definedName name="____TOT1" localSheetId="2">#REF!</definedName>
    <definedName name="____TOT1">#REF!</definedName>
    <definedName name="____TOT2" localSheetId="17">#REF!</definedName>
    <definedName name="____TOT2" localSheetId="2">#REF!</definedName>
    <definedName name="____TOT2">#REF!</definedName>
    <definedName name="____VEH1" localSheetId="17">#REF!</definedName>
    <definedName name="____VEH1" localSheetId="2">#REF!</definedName>
    <definedName name="____VEH1">#REF!</definedName>
    <definedName name="____VEH2" localSheetId="17">#REF!</definedName>
    <definedName name="____VEH2" localSheetId="2">#REF!</definedName>
    <definedName name="____VEH2">#REF!</definedName>
    <definedName name="___0409融資2部" localSheetId="17">#REF!</definedName>
    <definedName name="___0409融資2部" localSheetId="2">#REF!</definedName>
    <definedName name="___0409融資2部">#REF!</definedName>
    <definedName name="___1" localSheetId="17">#REF!</definedName>
    <definedName name="___1" localSheetId="2">#REF!</definedName>
    <definedName name="___1">#REF!</definedName>
    <definedName name="___35D" localSheetId="17">#REF!</definedName>
    <definedName name="___35D" localSheetId="2">#REF!</definedName>
    <definedName name="___35D">#REF!</definedName>
    <definedName name="___43B" localSheetId="17">#REF!</definedName>
    <definedName name="___43B" localSheetId="2">#REF!</definedName>
    <definedName name="___43B">#REF!</definedName>
    <definedName name="___80G" localSheetId="17">#REF!</definedName>
    <definedName name="___80G" localSheetId="2">#REF!</definedName>
    <definedName name="___80G">#REF!</definedName>
    <definedName name="___BAL1" localSheetId="17">#REF!</definedName>
    <definedName name="___BAL1" localSheetId="2">#REF!</definedName>
    <definedName name="___BAL1">#REF!</definedName>
    <definedName name="___C" localSheetId="17">'[8]B S-31-3-2006'!#REF!</definedName>
    <definedName name="___C" localSheetId="2">'[8]B S-31-3-2006'!#REF!</definedName>
    <definedName name="___C">'[8]B S-31-3-2006'!#REF!</definedName>
    <definedName name="___can430">40.73</definedName>
    <definedName name="___can435">43.3</definedName>
    <definedName name="___DAT1" localSheetId="17">#REF!</definedName>
    <definedName name="___DAT1" localSheetId="2">#REF!</definedName>
    <definedName name="___DAT1">#REF!</definedName>
    <definedName name="___DAT10" localSheetId="17">#REF!</definedName>
    <definedName name="___DAT10" localSheetId="2">#REF!</definedName>
    <definedName name="___DAT10">#REF!</definedName>
    <definedName name="___DAT11" localSheetId="17">#REF!</definedName>
    <definedName name="___DAT11" localSheetId="2">#REF!</definedName>
    <definedName name="___DAT11">#REF!</definedName>
    <definedName name="___DAT12" localSheetId="17">#REF!</definedName>
    <definedName name="___DAT12" localSheetId="2">#REF!</definedName>
    <definedName name="___DAT12">#REF!</definedName>
    <definedName name="___DAT13" localSheetId="17">#REF!</definedName>
    <definedName name="___DAT13" localSheetId="2">#REF!</definedName>
    <definedName name="___DAT13">#REF!</definedName>
    <definedName name="___DAT14" localSheetId="17">#REF!</definedName>
    <definedName name="___DAT14" localSheetId="2">#REF!</definedName>
    <definedName name="___DAT14">#REF!</definedName>
    <definedName name="___DAT15" localSheetId="17">#REF!</definedName>
    <definedName name="___DAT15" localSheetId="2">#REF!</definedName>
    <definedName name="___DAT15">#REF!</definedName>
    <definedName name="___DAT16" localSheetId="17">#REF!</definedName>
    <definedName name="___DAT16" localSheetId="2">#REF!</definedName>
    <definedName name="___DAT16">#REF!</definedName>
    <definedName name="___DAT17" localSheetId="17">#REF!</definedName>
    <definedName name="___DAT17" localSheetId="2">#REF!</definedName>
    <definedName name="___DAT17">#REF!</definedName>
    <definedName name="___DAT18" localSheetId="17">#REF!</definedName>
    <definedName name="___DAT18" localSheetId="2">#REF!</definedName>
    <definedName name="___DAT18">#REF!</definedName>
    <definedName name="___DAT19" localSheetId="17">#REF!</definedName>
    <definedName name="___DAT19" localSheetId="2">#REF!</definedName>
    <definedName name="___DAT19">#REF!</definedName>
    <definedName name="___DAT2" localSheetId="17">#REF!</definedName>
    <definedName name="___DAT2" localSheetId="2">#REF!</definedName>
    <definedName name="___DAT2">#REF!</definedName>
    <definedName name="___DAT20" localSheetId="17">#REF!</definedName>
    <definedName name="___DAT20" localSheetId="2">#REF!</definedName>
    <definedName name="___DAT20">#REF!</definedName>
    <definedName name="___DAT21" localSheetId="17">#REF!</definedName>
    <definedName name="___DAT21" localSheetId="2">#REF!</definedName>
    <definedName name="___DAT21">#REF!</definedName>
    <definedName name="___DAT22" localSheetId="17">#REF!</definedName>
    <definedName name="___DAT22" localSheetId="2">#REF!</definedName>
    <definedName name="___DAT22">#REF!</definedName>
    <definedName name="___DAT23" localSheetId="17">#REF!</definedName>
    <definedName name="___DAT23" localSheetId="2">#REF!</definedName>
    <definedName name="___DAT23">#REF!</definedName>
    <definedName name="___DAT24" localSheetId="17">#REF!</definedName>
    <definedName name="___DAT24" localSheetId="2">#REF!</definedName>
    <definedName name="___DAT24">#REF!</definedName>
    <definedName name="___DAT25" localSheetId="17">#REF!</definedName>
    <definedName name="___DAT25" localSheetId="2">#REF!</definedName>
    <definedName name="___DAT25">#REF!</definedName>
    <definedName name="___DAT26" localSheetId="17">#REF!</definedName>
    <definedName name="___DAT26" localSheetId="2">#REF!</definedName>
    <definedName name="___DAT26">#REF!</definedName>
    <definedName name="___DAT27" localSheetId="17">#REF!</definedName>
    <definedName name="___DAT27" localSheetId="2">#REF!</definedName>
    <definedName name="___DAT27">#REF!</definedName>
    <definedName name="___DAT28" localSheetId="17">#REF!</definedName>
    <definedName name="___DAT28" localSheetId="2">#REF!</definedName>
    <definedName name="___DAT28">#REF!</definedName>
    <definedName name="___DAT29" localSheetId="17">#REF!</definedName>
    <definedName name="___DAT29" localSheetId="2">#REF!</definedName>
    <definedName name="___DAT29">#REF!</definedName>
    <definedName name="___DAT3" localSheetId="17">#REF!</definedName>
    <definedName name="___DAT3" localSheetId="2">#REF!</definedName>
    <definedName name="___DAT3">#REF!</definedName>
    <definedName name="___DAT30" localSheetId="17">#REF!</definedName>
    <definedName name="___DAT30" localSheetId="2">#REF!</definedName>
    <definedName name="___DAT30">#REF!</definedName>
    <definedName name="___DAT31" localSheetId="17">#REF!</definedName>
    <definedName name="___DAT31" localSheetId="2">#REF!</definedName>
    <definedName name="___DAT31">#REF!</definedName>
    <definedName name="___DAT32" localSheetId="17">#REF!</definedName>
    <definedName name="___DAT32" localSheetId="2">#REF!</definedName>
    <definedName name="___DAT32">#REF!</definedName>
    <definedName name="___DAT33" localSheetId="17">#REF!</definedName>
    <definedName name="___DAT33" localSheetId="2">#REF!</definedName>
    <definedName name="___DAT33">#REF!</definedName>
    <definedName name="___DAT34" localSheetId="17">#REF!</definedName>
    <definedName name="___DAT34" localSheetId="2">#REF!</definedName>
    <definedName name="___DAT34">#REF!</definedName>
    <definedName name="___DAT35" localSheetId="17">#REF!</definedName>
    <definedName name="___DAT35" localSheetId="2">#REF!</definedName>
    <definedName name="___DAT35">#REF!</definedName>
    <definedName name="___DAT36" localSheetId="17">#REF!</definedName>
    <definedName name="___DAT36" localSheetId="2">#REF!</definedName>
    <definedName name="___DAT36">#REF!</definedName>
    <definedName name="___DAT37" localSheetId="17">#REF!</definedName>
    <definedName name="___DAT37" localSheetId="2">#REF!</definedName>
    <definedName name="___DAT37">#REF!</definedName>
    <definedName name="___DAT38" localSheetId="17">#REF!</definedName>
    <definedName name="___DAT38" localSheetId="2">#REF!</definedName>
    <definedName name="___DAT38">#REF!</definedName>
    <definedName name="___DAT39" localSheetId="17">#REF!</definedName>
    <definedName name="___DAT39" localSheetId="2">#REF!</definedName>
    <definedName name="___DAT39">#REF!</definedName>
    <definedName name="___DAT4" localSheetId="17">#REF!</definedName>
    <definedName name="___DAT4" localSheetId="2">#REF!</definedName>
    <definedName name="___DAT4">#REF!</definedName>
    <definedName name="___DAT40" localSheetId="17">#REF!</definedName>
    <definedName name="___DAT40" localSheetId="2">#REF!</definedName>
    <definedName name="___DAT40">#REF!</definedName>
    <definedName name="___DAT41" localSheetId="17">#REF!</definedName>
    <definedName name="___DAT41" localSheetId="2">#REF!</definedName>
    <definedName name="___DAT41">#REF!</definedName>
    <definedName name="___DAT42" localSheetId="17">#REF!</definedName>
    <definedName name="___DAT42" localSheetId="2">#REF!</definedName>
    <definedName name="___DAT42">#REF!</definedName>
    <definedName name="___DAT43" localSheetId="17">#REF!</definedName>
    <definedName name="___DAT43" localSheetId="2">#REF!</definedName>
    <definedName name="___DAT43">#REF!</definedName>
    <definedName name="___DAT44" localSheetId="17">#REF!</definedName>
    <definedName name="___DAT44" localSheetId="2">#REF!</definedName>
    <definedName name="___DAT44">#REF!</definedName>
    <definedName name="___DAT45" localSheetId="17">#REF!</definedName>
    <definedName name="___DAT45" localSheetId="2">#REF!</definedName>
    <definedName name="___DAT45">#REF!</definedName>
    <definedName name="___DAT46" localSheetId="17">#REF!</definedName>
    <definedName name="___DAT46" localSheetId="2">#REF!</definedName>
    <definedName name="___DAT46">#REF!</definedName>
    <definedName name="___DAT47" localSheetId="17">#REF!</definedName>
    <definedName name="___DAT47" localSheetId="2">#REF!</definedName>
    <definedName name="___DAT47">#REF!</definedName>
    <definedName name="___DAT48" localSheetId="17">#REF!</definedName>
    <definedName name="___DAT48" localSheetId="2">#REF!</definedName>
    <definedName name="___DAT48">#REF!</definedName>
    <definedName name="___DAT49" localSheetId="17">#REF!</definedName>
    <definedName name="___DAT49" localSheetId="2">#REF!</definedName>
    <definedName name="___DAT49">#REF!</definedName>
    <definedName name="___DAT5" localSheetId="17">#REF!</definedName>
    <definedName name="___DAT5" localSheetId="2">#REF!</definedName>
    <definedName name="___DAT5">#REF!</definedName>
    <definedName name="___DAT50" localSheetId="17">#REF!</definedName>
    <definedName name="___DAT50" localSheetId="2">#REF!</definedName>
    <definedName name="___DAT50">#REF!</definedName>
    <definedName name="___DAT51" localSheetId="17">#REF!</definedName>
    <definedName name="___DAT51" localSheetId="2">#REF!</definedName>
    <definedName name="___DAT51">#REF!</definedName>
    <definedName name="___DAT52" localSheetId="17">#REF!</definedName>
    <definedName name="___DAT52" localSheetId="2">#REF!</definedName>
    <definedName name="___DAT52">#REF!</definedName>
    <definedName name="___DAT53" localSheetId="17">#REF!</definedName>
    <definedName name="___DAT53" localSheetId="2">#REF!</definedName>
    <definedName name="___DAT53">#REF!</definedName>
    <definedName name="___DAT54" localSheetId="17">#REF!</definedName>
    <definedName name="___DAT54" localSheetId="2">#REF!</definedName>
    <definedName name="___DAT54">#REF!</definedName>
    <definedName name="___DAT55" localSheetId="17">#REF!</definedName>
    <definedName name="___DAT55" localSheetId="2">#REF!</definedName>
    <definedName name="___DAT55">#REF!</definedName>
    <definedName name="___DAT56" localSheetId="17">#REF!</definedName>
    <definedName name="___DAT56" localSheetId="2">#REF!</definedName>
    <definedName name="___DAT56">#REF!</definedName>
    <definedName name="___DAT57" localSheetId="17">#REF!</definedName>
    <definedName name="___DAT57" localSheetId="2">#REF!</definedName>
    <definedName name="___DAT57">#REF!</definedName>
    <definedName name="___DAT6" localSheetId="17">#REF!</definedName>
    <definedName name="___DAT6" localSheetId="2">#REF!</definedName>
    <definedName name="___DAT6">#REF!</definedName>
    <definedName name="___DAT7" localSheetId="17">#REF!</definedName>
    <definedName name="___DAT7" localSheetId="2">#REF!</definedName>
    <definedName name="___DAT7">#REF!</definedName>
    <definedName name="___DAT8" localSheetId="17">#REF!</definedName>
    <definedName name="___DAT8" localSheetId="2">#REF!</definedName>
    <definedName name="___DAT8">#REF!</definedName>
    <definedName name="___DAT9" localSheetId="17">#REF!</definedName>
    <definedName name="___DAT9" localSheetId="2">#REF!</definedName>
    <definedName name="___DAT9">#REF!</definedName>
    <definedName name="___INDEX_SHEET___ASAP_Utilities" localSheetId="17">[12]Index!#REF!</definedName>
    <definedName name="___INDEX_SHEET___ASAP_Utilities" localSheetId="2">[12]Index!#REF!</definedName>
    <definedName name="___INDEX_SHEET___ASAP_Utilities">[12]Index!#REF!</definedName>
    <definedName name="___jUL2005" hidden="1">{#N/A,#N/A,FALSE,"Aging Summary";#N/A,#N/A,FALSE,"Ratio Analysis";#N/A,#N/A,FALSE,"Test 120 Day Accts";#N/A,#N/A,FALSE,"Tickmarks"}</definedName>
    <definedName name="___LB1" localSheetId="17">#REF!</definedName>
    <definedName name="___LB1" localSheetId="2">#REF!</definedName>
    <definedName name="___LB1">#REF!</definedName>
    <definedName name="___LB2" localSheetId="17">#REF!</definedName>
    <definedName name="___LB2" localSheetId="2">#REF!</definedName>
    <definedName name="___LB2">#REF!</definedName>
    <definedName name="___m234">[5]Analysis!$D$345</definedName>
    <definedName name="___mac2">200</definedName>
    <definedName name="___mix10">4.5</definedName>
    <definedName name="___mix15">264/50</definedName>
    <definedName name="___mix20">330/50</definedName>
    <definedName name="___mix30">352/50</definedName>
    <definedName name="___mix40">396/50</definedName>
    <definedName name="___np3">'[6]Material '!$G$50</definedName>
    <definedName name="___oc1">[13]Sensitivities!$F$7</definedName>
    <definedName name="___PM1" localSheetId="17">#REF!</definedName>
    <definedName name="___PM1" localSheetId="2">#REF!</definedName>
    <definedName name="___PM1">#REF!</definedName>
    <definedName name="___PM2" localSheetId="17">#REF!</definedName>
    <definedName name="___PM2" localSheetId="2">#REF!</definedName>
    <definedName name="___PM2">#REF!</definedName>
    <definedName name="___RM1" localSheetId="17">#REF!</definedName>
    <definedName name="___RM1" localSheetId="2">#REF!</definedName>
    <definedName name="___RM1">#REF!</definedName>
    <definedName name="___RM2" localSheetId="17">#REF!</definedName>
    <definedName name="___RM2" localSheetId="2">#REF!</definedName>
    <definedName name="___RM2">#REF!</definedName>
    <definedName name="___RM3" localSheetId="17">#REF!</definedName>
    <definedName name="___RM3" localSheetId="2">#REF!</definedName>
    <definedName name="___RM3">#REF!</definedName>
    <definedName name="___ROI1" localSheetId="17">#REF!</definedName>
    <definedName name="___ROI1" localSheetId="2">#REF!</definedName>
    <definedName name="___ROI1">#REF!</definedName>
    <definedName name="___ROI2">'[9]#REF'!$A$46:$I$59</definedName>
    <definedName name="___RSE2">[11]CMA_Calculations!$H$125</definedName>
    <definedName name="___sh1">90</definedName>
    <definedName name="___sh2">120</definedName>
    <definedName name="___sh3">150</definedName>
    <definedName name="___sh4">180</definedName>
    <definedName name="___std1">'[10]132417'!$A$11:$Q$33</definedName>
    <definedName name="___SUM1" localSheetId="17">#REF!</definedName>
    <definedName name="___SUM1" localSheetId="2">#REF!</definedName>
    <definedName name="___SUM1">#REF!</definedName>
    <definedName name="___TOT1" localSheetId="17">#REF!</definedName>
    <definedName name="___TOT1" localSheetId="2">#REF!</definedName>
    <definedName name="___TOT1">#REF!</definedName>
    <definedName name="___TOT2" localSheetId="17">#REF!</definedName>
    <definedName name="___TOT2" localSheetId="2">#REF!</definedName>
    <definedName name="___TOT2">#REF!</definedName>
    <definedName name="___VEH1" localSheetId="17">#REF!</definedName>
    <definedName name="___VEH1" localSheetId="2">#REF!</definedName>
    <definedName name="___VEH1">#REF!</definedName>
    <definedName name="___VEH2" localSheetId="17">#REF!</definedName>
    <definedName name="___VEH2" localSheetId="2">#REF!</definedName>
    <definedName name="___VEH2">#REF!</definedName>
    <definedName name="__0409融資2部" localSheetId="17">#REF!</definedName>
    <definedName name="__0409融資2部" localSheetId="2">#REF!</definedName>
    <definedName name="__0409融資2部">#REF!</definedName>
    <definedName name="__1" localSheetId="17">#REF!</definedName>
    <definedName name="__1" localSheetId="2">#REF!</definedName>
    <definedName name="__1">#REF!</definedName>
    <definedName name="__123Graph_D" localSheetId="17" hidden="1">'[14]vb 9&amp;10'!#REF!</definedName>
    <definedName name="__123Graph_D" localSheetId="2" hidden="1">'[14]vb 9&amp;10'!#REF!</definedName>
    <definedName name="__123Graph_D" hidden="1">'[14]vb 9&amp;10'!#REF!</definedName>
    <definedName name="__35D" localSheetId="17">#REF!</definedName>
    <definedName name="__35D" localSheetId="2">#REF!</definedName>
    <definedName name="__35D">#REF!</definedName>
    <definedName name="__43B" localSheetId="17">#REF!</definedName>
    <definedName name="__43B" localSheetId="2">#REF!</definedName>
    <definedName name="__43B">#REF!</definedName>
    <definedName name="__80G" localSheetId="17">#REF!</definedName>
    <definedName name="__80G" localSheetId="2">#REF!</definedName>
    <definedName name="__80G">#REF!</definedName>
    <definedName name="__BAL1" localSheetId="17">#REF!</definedName>
    <definedName name="__BAL1" localSheetId="2">#REF!</definedName>
    <definedName name="__BAL1">#REF!</definedName>
    <definedName name="__C" localSheetId="17">'[8]B S-31-3-2006'!#REF!</definedName>
    <definedName name="__C" localSheetId="2">'[8]B S-31-3-2006'!#REF!</definedName>
    <definedName name="__C">'[8]B S-31-3-2006'!#REF!</definedName>
    <definedName name="__can430">40.73</definedName>
    <definedName name="__can435">43.3</definedName>
    <definedName name="__DAT1" localSheetId="17">#REF!</definedName>
    <definedName name="__DAT1" localSheetId="2">#REF!</definedName>
    <definedName name="__DAT1">#REF!</definedName>
    <definedName name="__DAT10" localSheetId="17">#REF!</definedName>
    <definedName name="__DAT10" localSheetId="2">#REF!</definedName>
    <definedName name="__DAT10">#REF!</definedName>
    <definedName name="__DAT11" localSheetId="17">#REF!</definedName>
    <definedName name="__DAT11" localSheetId="2">#REF!</definedName>
    <definedName name="__DAT11">#REF!</definedName>
    <definedName name="__DAT12" localSheetId="17">#REF!</definedName>
    <definedName name="__DAT12" localSheetId="2">#REF!</definedName>
    <definedName name="__DAT12">#REF!</definedName>
    <definedName name="__DAT13" localSheetId="17">#REF!</definedName>
    <definedName name="__DAT13" localSheetId="2">#REF!</definedName>
    <definedName name="__DAT13">#REF!</definedName>
    <definedName name="__DAT14" localSheetId="17">#REF!</definedName>
    <definedName name="__DAT14" localSheetId="2">#REF!</definedName>
    <definedName name="__DAT14">#REF!</definedName>
    <definedName name="__DAT15" localSheetId="17">#REF!</definedName>
    <definedName name="__DAT15" localSheetId="2">#REF!</definedName>
    <definedName name="__DAT15">#REF!</definedName>
    <definedName name="__DAT16" localSheetId="17">#REF!</definedName>
    <definedName name="__DAT16" localSheetId="2">#REF!</definedName>
    <definedName name="__DAT16">#REF!</definedName>
    <definedName name="__DAT17" localSheetId="17">#REF!</definedName>
    <definedName name="__DAT17" localSheetId="2">#REF!</definedName>
    <definedName name="__DAT17">#REF!</definedName>
    <definedName name="__DAT18" localSheetId="17">#REF!</definedName>
    <definedName name="__DAT18" localSheetId="2">#REF!</definedName>
    <definedName name="__DAT18">#REF!</definedName>
    <definedName name="__DAT19" localSheetId="17">#REF!</definedName>
    <definedName name="__DAT19" localSheetId="2">#REF!</definedName>
    <definedName name="__DAT19">#REF!</definedName>
    <definedName name="__DAT2" localSheetId="17">#REF!</definedName>
    <definedName name="__DAT2" localSheetId="2">#REF!</definedName>
    <definedName name="__DAT2">#REF!</definedName>
    <definedName name="__DAT20" localSheetId="17">#REF!</definedName>
    <definedName name="__DAT20" localSheetId="2">#REF!</definedName>
    <definedName name="__DAT20">#REF!</definedName>
    <definedName name="__DAT21" localSheetId="17">#REF!</definedName>
    <definedName name="__DAT21" localSheetId="2">#REF!</definedName>
    <definedName name="__DAT21">#REF!</definedName>
    <definedName name="__DAT22" localSheetId="17">#REF!</definedName>
    <definedName name="__DAT22" localSheetId="2">#REF!</definedName>
    <definedName name="__DAT22">#REF!</definedName>
    <definedName name="__DAT23" localSheetId="17">#REF!</definedName>
    <definedName name="__DAT23" localSheetId="2">#REF!</definedName>
    <definedName name="__DAT23">#REF!</definedName>
    <definedName name="__DAT24" localSheetId="17">#REF!</definedName>
    <definedName name="__DAT24" localSheetId="2">#REF!</definedName>
    <definedName name="__DAT24">#REF!</definedName>
    <definedName name="__DAT25" localSheetId="17">#REF!</definedName>
    <definedName name="__DAT25" localSheetId="2">#REF!</definedName>
    <definedName name="__DAT25">#REF!</definedName>
    <definedName name="__DAT26" localSheetId="17">#REF!</definedName>
    <definedName name="__DAT26" localSheetId="2">#REF!</definedName>
    <definedName name="__DAT26">#REF!</definedName>
    <definedName name="__DAT27" localSheetId="17">#REF!</definedName>
    <definedName name="__DAT27" localSheetId="2">#REF!</definedName>
    <definedName name="__DAT27">#REF!</definedName>
    <definedName name="__DAT28" localSheetId="17">#REF!</definedName>
    <definedName name="__DAT28" localSheetId="2">#REF!</definedName>
    <definedName name="__DAT28">#REF!</definedName>
    <definedName name="__DAT29" localSheetId="17">#REF!</definedName>
    <definedName name="__DAT29" localSheetId="2">#REF!</definedName>
    <definedName name="__DAT29">#REF!</definedName>
    <definedName name="__DAT3" localSheetId="17">#REF!</definedName>
    <definedName name="__DAT3" localSheetId="2">#REF!</definedName>
    <definedName name="__DAT3">#REF!</definedName>
    <definedName name="__DAT30" localSheetId="17">#REF!</definedName>
    <definedName name="__DAT30" localSheetId="2">#REF!</definedName>
    <definedName name="__DAT30">#REF!</definedName>
    <definedName name="__DAT31" localSheetId="17">#REF!</definedName>
    <definedName name="__DAT31" localSheetId="2">#REF!</definedName>
    <definedName name="__DAT31">#REF!</definedName>
    <definedName name="__DAT32" localSheetId="17">#REF!</definedName>
    <definedName name="__DAT32" localSheetId="2">#REF!</definedName>
    <definedName name="__DAT32">#REF!</definedName>
    <definedName name="__DAT33" localSheetId="17">#REF!</definedName>
    <definedName name="__DAT33" localSheetId="2">#REF!</definedName>
    <definedName name="__DAT33">#REF!</definedName>
    <definedName name="__DAT34" localSheetId="17">#REF!</definedName>
    <definedName name="__DAT34" localSheetId="2">#REF!</definedName>
    <definedName name="__DAT34">#REF!</definedName>
    <definedName name="__DAT35" localSheetId="17">#REF!</definedName>
    <definedName name="__DAT35" localSheetId="2">#REF!</definedName>
    <definedName name="__DAT35">#REF!</definedName>
    <definedName name="__DAT36" localSheetId="17">#REF!</definedName>
    <definedName name="__DAT36" localSheetId="2">#REF!</definedName>
    <definedName name="__DAT36">#REF!</definedName>
    <definedName name="__DAT37" localSheetId="17">#REF!</definedName>
    <definedName name="__DAT37" localSheetId="2">#REF!</definedName>
    <definedName name="__DAT37">#REF!</definedName>
    <definedName name="__DAT38" localSheetId="17">#REF!</definedName>
    <definedName name="__DAT38" localSheetId="2">#REF!</definedName>
    <definedName name="__DAT38">#REF!</definedName>
    <definedName name="__DAT39" localSheetId="17">#REF!</definedName>
    <definedName name="__DAT39" localSheetId="2">#REF!</definedName>
    <definedName name="__DAT39">#REF!</definedName>
    <definedName name="__DAT4" localSheetId="17">#REF!</definedName>
    <definedName name="__DAT4" localSheetId="2">#REF!</definedName>
    <definedName name="__DAT4">#REF!</definedName>
    <definedName name="__DAT40" localSheetId="17">#REF!</definedName>
    <definedName name="__DAT40" localSheetId="2">#REF!</definedName>
    <definedName name="__DAT40">#REF!</definedName>
    <definedName name="__DAT41" localSheetId="17">#REF!</definedName>
    <definedName name="__DAT41" localSheetId="2">#REF!</definedName>
    <definedName name="__DAT41">#REF!</definedName>
    <definedName name="__DAT42" localSheetId="17">#REF!</definedName>
    <definedName name="__DAT42" localSheetId="2">#REF!</definedName>
    <definedName name="__DAT42">#REF!</definedName>
    <definedName name="__DAT43" localSheetId="17">#REF!</definedName>
    <definedName name="__DAT43" localSheetId="2">#REF!</definedName>
    <definedName name="__DAT43">#REF!</definedName>
    <definedName name="__DAT44" localSheetId="17">#REF!</definedName>
    <definedName name="__DAT44" localSheetId="2">#REF!</definedName>
    <definedName name="__DAT44">#REF!</definedName>
    <definedName name="__DAT45" localSheetId="17">#REF!</definedName>
    <definedName name="__DAT45" localSheetId="2">#REF!</definedName>
    <definedName name="__DAT45">#REF!</definedName>
    <definedName name="__DAT46" localSheetId="17">#REF!</definedName>
    <definedName name="__DAT46" localSheetId="2">#REF!</definedName>
    <definedName name="__DAT46">#REF!</definedName>
    <definedName name="__DAT47" localSheetId="17">#REF!</definedName>
    <definedName name="__DAT47" localSheetId="2">#REF!</definedName>
    <definedName name="__DAT47">#REF!</definedName>
    <definedName name="__DAT48" localSheetId="17">#REF!</definedName>
    <definedName name="__DAT48" localSheetId="2">#REF!</definedName>
    <definedName name="__DAT48">#REF!</definedName>
    <definedName name="__DAT49" localSheetId="17">#REF!</definedName>
    <definedName name="__DAT49" localSheetId="2">#REF!</definedName>
    <definedName name="__DAT49">#REF!</definedName>
    <definedName name="__DAT5" localSheetId="17">#REF!</definedName>
    <definedName name="__DAT5" localSheetId="2">#REF!</definedName>
    <definedName name="__DAT5">#REF!</definedName>
    <definedName name="__DAT50" localSheetId="17">#REF!</definedName>
    <definedName name="__DAT50" localSheetId="2">#REF!</definedName>
    <definedName name="__DAT50">#REF!</definedName>
    <definedName name="__DAT51" localSheetId="17">#REF!</definedName>
    <definedName name="__DAT51" localSheetId="2">#REF!</definedName>
    <definedName name="__DAT51">#REF!</definedName>
    <definedName name="__DAT52" localSheetId="17">#REF!</definedName>
    <definedName name="__DAT52" localSheetId="2">#REF!</definedName>
    <definedName name="__DAT52">#REF!</definedName>
    <definedName name="__DAT53" localSheetId="17">#REF!</definedName>
    <definedName name="__DAT53" localSheetId="2">#REF!</definedName>
    <definedName name="__DAT53">#REF!</definedName>
    <definedName name="__DAT54" localSheetId="17">#REF!</definedName>
    <definedName name="__DAT54" localSheetId="2">#REF!</definedName>
    <definedName name="__DAT54">#REF!</definedName>
    <definedName name="__DAT55" localSheetId="17">#REF!</definedName>
    <definedName name="__DAT55" localSheetId="2">#REF!</definedName>
    <definedName name="__DAT55">#REF!</definedName>
    <definedName name="__DAT56" localSheetId="17">#REF!</definedName>
    <definedName name="__DAT56" localSheetId="2">#REF!</definedName>
    <definedName name="__DAT56">#REF!</definedName>
    <definedName name="__DAT57" localSheetId="17">#REF!</definedName>
    <definedName name="__DAT57" localSheetId="2">#REF!</definedName>
    <definedName name="__DAT57">#REF!</definedName>
    <definedName name="__DAT6" localSheetId="17">#REF!</definedName>
    <definedName name="__DAT6" localSheetId="2">#REF!</definedName>
    <definedName name="__DAT6">#REF!</definedName>
    <definedName name="__DAT7" localSheetId="17">#REF!</definedName>
    <definedName name="__DAT7" localSheetId="2">#REF!</definedName>
    <definedName name="__DAT7">#REF!</definedName>
    <definedName name="__DAT8" localSheetId="17">#REF!</definedName>
    <definedName name="__DAT8" localSheetId="2">#REF!</definedName>
    <definedName name="__DAT8">#REF!</definedName>
    <definedName name="__DAT9" localSheetId="17">#REF!</definedName>
    <definedName name="__DAT9" localSheetId="2">#REF!</definedName>
    <definedName name="__DAT9">#REF!</definedName>
    <definedName name="__ESC1" localSheetId="17">#REF!</definedName>
    <definedName name="__ESC1" localSheetId="2">#REF!</definedName>
    <definedName name="__ESC1">#REF!</definedName>
    <definedName name="__FA1" hidden="1">{#N/A,#N/A,FALSE,"Aging Summary";#N/A,#N/A,FALSE,"Ratio Analysis";#N/A,#N/A,FALSE,"Test 120 Day Accts";#N/A,#N/A,FALSE,"Tickmarks"}</definedName>
    <definedName name="__jUL2005" hidden="1">{#N/A,#N/A,FALSE,"Aging Summary";#N/A,#N/A,FALSE,"Ratio Analysis";#N/A,#N/A,FALSE,"Test 120 Day Accts";#N/A,#N/A,FALSE,"Tickmarks"}</definedName>
    <definedName name="__LB1" localSheetId="17">#REF!</definedName>
    <definedName name="__LB1" localSheetId="2">#REF!</definedName>
    <definedName name="__LB1">#REF!</definedName>
    <definedName name="__LB2" localSheetId="17">#REF!</definedName>
    <definedName name="__LB2" localSheetId="2">#REF!</definedName>
    <definedName name="__LB2">#REF!</definedName>
    <definedName name="__m234">[5]Analysis!$D$345</definedName>
    <definedName name="__mac2">200</definedName>
    <definedName name="__mix10">4.5</definedName>
    <definedName name="__mix15">264/50</definedName>
    <definedName name="__mix20">330/50</definedName>
    <definedName name="__mix30">352/50</definedName>
    <definedName name="__mix40">396/50</definedName>
    <definedName name="__np3">'[6]Material '!$G$50</definedName>
    <definedName name="__oc1">[13]Sensitivities!$F$7</definedName>
    <definedName name="__PM1" localSheetId="17">#REF!</definedName>
    <definedName name="__PM1" localSheetId="2">#REF!</definedName>
    <definedName name="__PM1">#REF!</definedName>
    <definedName name="__PM2" localSheetId="17">#REF!</definedName>
    <definedName name="__PM2" localSheetId="2">#REF!</definedName>
    <definedName name="__PM2">#REF!</definedName>
    <definedName name="__RM1" localSheetId="17">#REF!</definedName>
    <definedName name="__RM1" localSheetId="2">#REF!</definedName>
    <definedName name="__RM1">#REF!</definedName>
    <definedName name="__RM2" localSheetId="17">#REF!</definedName>
    <definedName name="__RM2" localSheetId="2">#REF!</definedName>
    <definedName name="__RM2">#REF!</definedName>
    <definedName name="__RM3" localSheetId="17">#REF!</definedName>
    <definedName name="__RM3" localSheetId="2">#REF!</definedName>
    <definedName name="__RM3">#REF!</definedName>
    <definedName name="__ROI1" localSheetId="17">#REF!</definedName>
    <definedName name="__ROI1" localSheetId="2">#REF!</definedName>
    <definedName name="__ROI1">#REF!</definedName>
    <definedName name="__ROI2">'[9]#REF'!$A$46:$I$59</definedName>
    <definedName name="__RSE2">[11]CMA_Calculations!$H$125</definedName>
    <definedName name="__sh1">90</definedName>
    <definedName name="__sh2">120</definedName>
    <definedName name="__sh3">150</definedName>
    <definedName name="__sh4">180</definedName>
    <definedName name="__std1">'[10]132417'!$A$11:$Q$33</definedName>
    <definedName name="__SUM1" localSheetId="17">#REF!</definedName>
    <definedName name="__SUM1" localSheetId="2">#REF!</definedName>
    <definedName name="__SUM1">#REF!</definedName>
    <definedName name="__TB2">'[15]SPT vs PHI'!$B$2:$C$65</definedName>
    <definedName name="__TOT1" localSheetId="17">#REF!</definedName>
    <definedName name="__TOT1" localSheetId="2">#REF!</definedName>
    <definedName name="__TOT1">#REF!</definedName>
    <definedName name="__TOT2" localSheetId="17">#REF!</definedName>
    <definedName name="__TOT2" localSheetId="2">#REF!</definedName>
    <definedName name="__TOT2">#REF!</definedName>
    <definedName name="__VEH1" localSheetId="17">#REF!</definedName>
    <definedName name="__VEH1" localSheetId="2">#REF!</definedName>
    <definedName name="__VEH1">#REF!</definedName>
    <definedName name="__VEH2" localSheetId="17">#REF!</definedName>
    <definedName name="__VEH2" localSheetId="2">#REF!</definedName>
    <definedName name="__VEH2">#REF!</definedName>
    <definedName name="_0409融資2部" localSheetId="17">#REF!</definedName>
    <definedName name="_0409融資2部" localSheetId="2">#REF!</definedName>
    <definedName name="_0409融資2部">#REF!</definedName>
    <definedName name="_1" localSheetId="17">[16]H.O!#REF!</definedName>
    <definedName name="_1" localSheetId="2">[16]H.O!#REF!</definedName>
    <definedName name="_1">[16]H.O!#REF!</definedName>
    <definedName name="_1_0脚注12_ACCOU" localSheetId="17">#REF!</definedName>
    <definedName name="_1_0脚注12_ACCOU" localSheetId="2">#REF!</definedName>
    <definedName name="_1_0脚注12_ACCOU">#REF!</definedName>
    <definedName name="_1_35D" localSheetId="17">#REF!</definedName>
    <definedName name="_1_35D" localSheetId="2">#REF!</definedName>
    <definedName name="_1_35D">#REF!</definedName>
    <definedName name="_10_0脚注12_AMOU" localSheetId="17">#REF!</definedName>
    <definedName name="_10_0脚注12_AMOU" localSheetId="2">#REF!</definedName>
    <definedName name="_10_0脚注12_AMOU">#REF!</definedName>
    <definedName name="_10MIS_C" localSheetId="17">#REF!</definedName>
    <definedName name="_10MIS_C" localSheetId="2">#REF!</definedName>
    <definedName name="_10MIS_C">#REF!</definedName>
    <definedName name="_10脚注12_ACCOU" localSheetId="17">#REF!</definedName>
    <definedName name="_10脚注12_ACCOU" localSheetId="2">#REF!</definedName>
    <definedName name="_10脚注12_ACCOU">#REF!</definedName>
    <definedName name="_11_1" localSheetId="17">#REF!</definedName>
    <definedName name="_11_1" localSheetId="2">#REF!</definedName>
    <definedName name="_11_1">#REF!</definedName>
    <definedName name="_11PLANJBM" localSheetId="17">'[17]#REF'!#REF!</definedName>
    <definedName name="_11PLANJBM" localSheetId="2">'[17]#REF'!#REF!</definedName>
    <definedName name="_11PLANJBM">'[17]#REF'!#REF!</definedName>
    <definedName name="_12_35D" localSheetId="17">#REF!</definedName>
    <definedName name="_12_35D" localSheetId="2">#REF!</definedName>
    <definedName name="_12_35D">#REF!</definedName>
    <definedName name="_12PROJECT_O" localSheetId="17">#REF!</definedName>
    <definedName name="_12PROJECT_O" localSheetId="2">#REF!</definedName>
    <definedName name="_12PROJECT_O">#REF!</definedName>
    <definedName name="_13_43B" localSheetId="17">#REF!</definedName>
    <definedName name="_13_43B" localSheetId="2">#REF!</definedName>
    <definedName name="_13_43B">#REF!</definedName>
    <definedName name="_14_80G" localSheetId="17">#REF!</definedName>
    <definedName name="_14_80G" localSheetId="2">#REF!</definedName>
    <definedName name="_14_80G">#REF!</definedName>
    <definedName name="_15_0脚注12_OPTI" localSheetId="17">#REF!</definedName>
    <definedName name="_15_0脚注12_OPTI" localSheetId="2">#REF!</definedName>
    <definedName name="_15_0脚注12_OPTI">#REF!</definedName>
    <definedName name="_15RESI_PREM" localSheetId="17">#REF!</definedName>
    <definedName name="_15RESI_PREM" localSheetId="2">#REF!</definedName>
    <definedName name="_15RESI_PREM">#REF!</definedName>
    <definedName name="_16検索データ" localSheetId="17">#REF!</definedName>
    <definedName name="_16検索データ" localSheetId="2">#REF!</definedName>
    <definedName name="_16検索データ">#REF!</definedName>
    <definedName name="_17検索データ" localSheetId="17">[18]営業収益!#REF!</definedName>
    <definedName name="_17検索データ" localSheetId="2">[18]営業収益!#REF!</definedName>
    <definedName name="_17検索データ">[18]営業収益!#REF!</definedName>
    <definedName name="_18科目3_AMOU" localSheetId="17">#REF!</definedName>
    <definedName name="_18科目3_AMOU" localSheetId="2">#REF!</definedName>
    <definedName name="_18科目3_AMOU">#REF!</definedName>
    <definedName name="_19脚注12_AMOU" localSheetId="17">#REF!</definedName>
    <definedName name="_19脚注12_AMOU" localSheetId="2">#REF!</definedName>
    <definedName name="_19脚注12_AMOU">#REF!</definedName>
    <definedName name="_1BENEF" localSheetId="17">#REF!</definedName>
    <definedName name="_1BENEF" localSheetId="2">#REF!</definedName>
    <definedName name="_1BENEF">#REF!</definedName>
    <definedName name="_2_35D" localSheetId="17">#REF!</definedName>
    <definedName name="_2_35D" localSheetId="2">#REF!</definedName>
    <definedName name="_2_35D">#REF!</definedName>
    <definedName name="_2_43B" localSheetId="17">#REF!</definedName>
    <definedName name="_2_43B" localSheetId="2">#REF!</definedName>
    <definedName name="_2_43B">#REF!</definedName>
    <definedName name="_20脚注12_OPTI" localSheetId="17">#REF!</definedName>
    <definedName name="_20脚注12_OPTI" localSheetId="2">#REF!</definedName>
    <definedName name="_20脚注12_OPTI">#REF!</definedName>
    <definedName name="_25_114債権残抜き出し" localSheetId="17">#REF!</definedName>
    <definedName name="_25_114債権残抜き出し" localSheetId="2">#REF!</definedName>
    <definedName name="_25_114債権残抜き出し">#REF!</definedName>
    <definedName name="_2BENEFIT" localSheetId="17">#REF!</definedName>
    <definedName name="_2BENEFIT" localSheetId="2">#REF!</definedName>
    <definedName name="_2BENEFIT">#REF!</definedName>
    <definedName name="_2脚注12_ACCOU" localSheetId="17">#REF!</definedName>
    <definedName name="_2脚注12_ACCOU" localSheetId="2">#REF!</definedName>
    <definedName name="_2脚注12_ACCOU">#REF!</definedName>
    <definedName name="_3_0脚注12_OPTI" localSheetId="17">#REF!</definedName>
    <definedName name="_3_0脚注12_OPTI" localSheetId="2">#REF!</definedName>
    <definedName name="_3_0脚注12_OPTI">#REF!</definedName>
    <definedName name="_3_80G" localSheetId="17">#REF!</definedName>
    <definedName name="_3_80G" localSheetId="2">#REF!</definedName>
    <definedName name="_3_80G">#REF!</definedName>
    <definedName name="_30_0_0検索データ" localSheetId="17">[4]営業収益!#REF!</definedName>
    <definedName name="_30_0_0検索データ" localSheetId="2">[4]営業収益!#REF!</definedName>
    <definedName name="_30_0_0検索データ">[4]営業収益!#REF!</definedName>
    <definedName name="_35_0409融資2部" localSheetId="17">#REF!</definedName>
    <definedName name="_35_0409融資2部" localSheetId="2">#REF!</definedName>
    <definedName name="_35_0409融資2部">#REF!</definedName>
    <definedName name="_3BENEFITS" localSheetId="17">#REF!</definedName>
    <definedName name="_3BENEFITS" localSheetId="2">#REF!</definedName>
    <definedName name="_3BENEFITS">#REF!</definedName>
    <definedName name="_4" localSheetId="17">[2]schedulesBS!#REF!</definedName>
    <definedName name="_4" localSheetId="2">[2]schedulesBS!#REF!</definedName>
    <definedName name="_4">[2]schedulesBS!#REF!</definedName>
    <definedName name="_4_43B" localSheetId="17">#REF!</definedName>
    <definedName name="_4_43B" localSheetId="2">#REF!</definedName>
    <definedName name="_4_43B">#REF!</definedName>
    <definedName name="_40_0検索データ" localSheetId="17">#REF!</definedName>
    <definedName name="_40_0検索データ" localSheetId="2">#REF!</definedName>
    <definedName name="_40_0検索データ">#REF!</definedName>
    <definedName name="_45_0科目3_AMOU" localSheetId="17">#REF!</definedName>
    <definedName name="_45_0科目3_AMOU" localSheetId="2">#REF!</definedName>
    <definedName name="_45_0科目3_AMOU">#REF!</definedName>
    <definedName name="_4Chargeba" localSheetId="17">#REF!</definedName>
    <definedName name="_4Chargeba" localSheetId="2">#REF!</definedName>
    <definedName name="_4Chargeba">#REF!</definedName>
    <definedName name="_4RESI_PREM" localSheetId="17">#REF!</definedName>
    <definedName name="_4RESI_PREM" localSheetId="2">#REF!</definedName>
    <definedName name="_4RESI_PREM">#REF!</definedName>
    <definedName name="_4脚注12_OPTI" localSheetId="17">#REF!</definedName>
    <definedName name="_4脚注12_OPTI" localSheetId="2">#REF!</definedName>
    <definedName name="_4脚注12_OPTI">#REF!</definedName>
    <definedName name="_5_0脚注12_ACCOU" localSheetId="17">#REF!</definedName>
    <definedName name="_5_0脚注12_ACCOU" localSheetId="2">#REF!</definedName>
    <definedName name="_5_0脚注12_ACCOU">#REF!</definedName>
    <definedName name="_5_114債権残抜き出し" localSheetId="17">#REF!</definedName>
    <definedName name="_5_114債権残抜き出し" localSheetId="2">#REF!</definedName>
    <definedName name="_5_114債権残抜き出し">#REF!</definedName>
    <definedName name="_50_0脚注12_AMOU" localSheetId="17">#REF!</definedName>
    <definedName name="_50_0脚注12_AMOU" localSheetId="2">#REF!</definedName>
    <definedName name="_50_0脚注12_AMOU">#REF!</definedName>
    <definedName name="_51_1" localSheetId="17">#REF!</definedName>
    <definedName name="_51_1" localSheetId="2">#REF!</definedName>
    <definedName name="_51_1">#REF!</definedName>
    <definedName name="_54_35D" localSheetId="17">#REF!</definedName>
    <definedName name="_54_35D" localSheetId="2">#REF!</definedName>
    <definedName name="_54_35D">#REF!</definedName>
    <definedName name="_57_43B" localSheetId="17">#REF!</definedName>
    <definedName name="_57_43B" localSheetId="2">#REF!</definedName>
    <definedName name="_57_43B">#REF!</definedName>
    <definedName name="_5CO" localSheetId="17">#REF!</definedName>
    <definedName name="_5CO" localSheetId="2">#REF!</definedName>
    <definedName name="_5CO">#REF!</definedName>
    <definedName name="_6_0_0検索データ" localSheetId="17">[18]営業収益!#REF!</definedName>
    <definedName name="_6_0_0検索データ" localSheetId="2">[18]営業収益!#REF!</definedName>
    <definedName name="_6_0_0検索データ">[18]営業収益!#REF!</definedName>
    <definedName name="_6_80G" localSheetId="17">#REF!</definedName>
    <definedName name="_6_80G" localSheetId="2">#REF!</definedName>
    <definedName name="_6_80G">#REF!</definedName>
    <definedName name="_60_80G" localSheetId="17">#REF!</definedName>
    <definedName name="_60_80G" localSheetId="2">#REF!</definedName>
    <definedName name="_60_80G">#REF!</definedName>
    <definedName name="_63RESI_PREM" localSheetId="17">#REF!</definedName>
    <definedName name="_63RESI_PREM" localSheetId="2">#REF!</definedName>
    <definedName name="_63RESI_PREM">#REF!</definedName>
    <definedName name="_68検索データ" localSheetId="17">#REF!</definedName>
    <definedName name="_68検索データ" localSheetId="2">#REF!</definedName>
    <definedName name="_68検索データ">#REF!</definedName>
    <definedName name="_6COS" localSheetId="17">#REF!</definedName>
    <definedName name="_6COS" localSheetId="2">#REF!</definedName>
    <definedName name="_6COS">#REF!</definedName>
    <definedName name="_7_0409融資2部" localSheetId="17">#REF!</definedName>
    <definedName name="_7_0409融資2部" localSheetId="2">#REF!</definedName>
    <definedName name="_7_0409融資2部">#REF!</definedName>
    <definedName name="_73検索データ" localSheetId="17">[4]営業収益!#REF!</definedName>
    <definedName name="_73検索データ" localSheetId="2">[4]営業収益!#REF!</definedName>
    <definedName name="_73検索データ">[4]営業収益!#REF!</definedName>
    <definedName name="_78科目3_AMOU" localSheetId="17">#REF!</definedName>
    <definedName name="_78科目3_AMOU" localSheetId="2">#REF!</definedName>
    <definedName name="_78科目3_AMOU">#REF!</definedName>
    <definedName name="_7COST" localSheetId="17">#REF!</definedName>
    <definedName name="_7COST" localSheetId="2">#REF!</definedName>
    <definedName name="_7COST">#REF!</definedName>
    <definedName name="_8_0検索データ" localSheetId="17">#REF!</definedName>
    <definedName name="_8_0検索データ" localSheetId="2">#REF!</definedName>
    <definedName name="_8_0検索データ">#REF!</definedName>
    <definedName name="_83脚注12_AMOU" localSheetId="17">#REF!</definedName>
    <definedName name="_83脚注12_AMOU" localSheetId="2">#REF!</definedName>
    <definedName name="_83脚注12_AMOU">#REF!</definedName>
    <definedName name="_8COST_BENEF" localSheetId="17">#REF!</definedName>
    <definedName name="_8COST_BENEF" localSheetId="2">#REF!</definedName>
    <definedName name="_8COST_BENEF">#REF!</definedName>
    <definedName name="_8RESI_PREM" localSheetId="17">#REF!</definedName>
    <definedName name="_8RESI_PREM" localSheetId="2">#REF!</definedName>
    <definedName name="_8RESI_PREM">#REF!</definedName>
    <definedName name="_9_0科目3_AMOU" localSheetId="17">#REF!</definedName>
    <definedName name="_9_0科目3_AMOU" localSheetId="2">#REF!</definedName>
    <definedName name="_9_0科目3_AMOU">#REF!</definedName>
    <definedName name="_9ISTJBM" localSheetId="17">'[17]#REF'!#REF!</definedName>
    <definedName name="_9ISTJBM" localSheetId="2">'[17]#REF'!#REF!</definedName>
    <definedName name="_9ISTJBM">'[17]#REF'!#REF!</definedName>
    <definedName name="_B" localSheetId="17">#REF!</definedName>
    <definedName name="_B" localSheetId="2">#REF!</definedName>
    <definedName name="_B">#REF!</definedName>
    <definedName name="_BAL1" localSheetId="17">#REF!</definedName>
    <definedName name="_BAL1" localSheetId="2">#REF!</definedName>
    <definedName name="_BAL1">#REF!</definedName>
    <definedName name="_C" localSheetId="17">#REF!</definedName>
    <definedName name="_C" localSheetId="2">#REF!</definedName>
    <definedName name="_C">#REF!</definedName>
    <definedName name="_can430">40.73</definedName>
    <definedName name="_can435">43.3</definedName>
    <definedName name="_DAT1" localSheetId="17">#REF!</definedName>
    <definedName name="_DAT1" localSheetId="2">#REF!</definedName>
    <definedName name="_DAT1">#REF!</definedName>
    <definedName name="_DAT10" localSheetId="17">#REF!</definedName>
    <definedName name="_DAT10" localSheetId="2">#REF!</definedName>
    <definedName name="_DAT10">#REF!</definedName>
    <definedName name="_DAT11" localSheetId="17">#REF!</definedName>
    <definedName name="_DAT11" localSheetId="2">#REF!</definedName>
    <definedName name="_DAT11">#REF!</definedName>
    <definedName name="_DAT12" localSheetId="17">#REF!</definedName>
    <definedName name="_DAT12" localSheetId="2">#REF!</definedName>
    <definedName name="_DAT12">#REF!</definedName>
    <definedName name="_DAT13" localSheetId="17">#REF!</definedName>
    <definedName name="_DAT13" localSheetId="2">#REF!</definedName>
    <definedName name="_DAT13">#REF!</definedName>
    <definedName name="_DAT14" localSheetId="17">#REF!</definedName>
    <definedName name="_DAT14" localSheetId="2">#REF!</definedName>
    <definedName name="_DAT14">#REF!</definedName>
    <definedName name="_DAT15" localSheetId="17">#REF!</definedName>
    <definedName name="_DAT15" localSheetId="2">#REF!</definedName>
    <definedName name="_DAT15">#REF!</definedName>
    <definedName name="_DAT16" localSheetId="17">#REF!</definedName>
    <definedName name="_DAT16" localSheetId="2">#REF!</definedName>
    <definedName name="_DAT16">#REF!</definedName>
    <definedName name="_DAT17" localSheetId="17">#REF!</definedName>
    <definedName name="_DAT17" localSheetId="2">#REF!</definedName>
    <definedName name="_DAT17">#REF!</definedName>
    <definedName name="_DAT18" localSheetId="17">#REF!</definedName>
    <definedName name="_DAT18" localSheetId="2">#REF!</definedName>
    <definedName name="_DAT18">#REF!</definedName>
    <definedName name="_DAT19" localSheetId="17">#REF!</definedName>
    <definedName name="_DAT19" localSheetId="2">#REF!</definedName>
    <definedName name="_DAT19">#REF!</definedName>
    <definedName name="_DAT2" localSheetId="17">#REF!</definedName>
    <definedName name="_DAT2" localSheetId="2">#REF!</definedName>
    <definedName name="_DAT2">#REF!</definedName>
    <definedName name="_DAT20" localSheetId="17">#REF!</definedName>
    <definedName name="_DAT20" localSheetId="2">#REF!</definedName>
    <definedName name="_DAT20">#REF!</definedName>
    <definedName name="_DAT21" localSheetId="17">#REF!</definedName>
    <definedName name="_DAT21" localSheetId="2">#REF!</definedName>
    <definedName name="_DAT21">#REF!</definedName>
    <definedName name="_DAT22" localSheetId="17">#REF!</definedName>
    <definedName name="_DAT22" localSheetId="2">#REF!</definedName>
    <definedName name="_DAT22">#REF!</definedName>
    <definedName name="_DAT23" localSheetId="17">#REF!</definedName>
    <definedName name="_DAT23" localSheetId="2">#REF!</definedName>
    <definedName name="_DAT23">#REF!</definedName>
    <definedName name="_DAT24" localSheetId="17">#REF!</definedName>
    <definedName name="_DAT24" localSheetId="2">#REF!</definedName>
    <definedName name="_DAT24">#REF!</definedName>
    <definedName name="_DAT25" localSheetId="17">#REF!</definedName>
    <definedName name="_DAT25" localSheetId="2">#REF!</definedName>
    <definedName name="_DAT25">#REF!</definedName>
    <definedName name="_DAT26" localSheetId="17">#REF!</definedName>
    <definedName name="_DAT26" localSheetId="2">#REF!</definedName>
    <definedName name="_DAT26">#REF!</definedName>
    <definedName name="_DAT27" localSheetId="17">#REF!</definedName>
    <definedName name="_DAT27" localSheetId="2">#REF!</definedName>
    <definedName name="_DAT27">#REF!</definedName>
    <definedName name="_DAT28" localSheetId="17">#REF!</definedName>
    <definedName name="_DAT28" localSheetId="2">#REF!</definedName>
    <definedName name="_DAT28">#REF!</definedName>
    <definedName name="_DAT29" localSheetId="17">#REF!</definedName>
    <definedName name="_DAT29" localSheetId="2">#REF!</definedName>
    <definedName name="_DAT29">#REF!</definedName>
    <definedName name="_DAT3" localSheetId="17">#REF!</definedName>
    <definedName name="_DAT3" localSheetId="2">#REF!</definedName>
    <definedName name="_DAT3">#REF!</definedName>
    <definedName name="_DAT30" localSheetId="17">#REF!</definedName>
    <definedName name="_DAT30" localSheetId="2">#REF!</definedName>
    <definedName name="_DAT30">#REF!</definedName>
    <definedName name="_DAT31" localSheetId="17">#REF!</definedName>
    <definedName name="_DAT31" localSheetId="2">#REF!</definedName>
    <definedName name="_DAT31">#REF!</definedName>
    <definedName name="_DAT32" localSheetId="17">#REF!</definedName>
    <definedName name="_DAT32" localSheetId="2">#REF!</definedName>
    <definedName name="_DAT32">#REF!</definedName>
    <definedName name="_DAT33" localSheetId="17">#REF!</definedName>
    <definedName name="_DAT33" localSheetId="2">#REF!</definedName>
    <definedName name="_DAT33">#REF!</definedName>
    <definedName name="_DAT34" localSheetId="17">#REF!</definedName>
    <definedName name="_DAT34" localSheetId="2">#REF!</definedName>
    <definedName name="_DAT34">#REF!</definedName>
    <definedName name="_DAT35" localSheetId="17">#REF!</definedName>
    <definedName name="_DAT35" localSheetId="2">#REF!</definedName>
    <definedName name="_DAT35">#REF!</definedName>
    <definedName name="_DAT36" localSheetId="17">#REF!</definedName>
    <definedName name="_DAT36" localSheetId="2">#REF!</definedName>
    <definedName name="_DAT36">#REF!</definedName>
    <definedName name="_DAT37" localSheetId="17">#REF!</definedName>
    <definedName name="_DAT37" localSheetId="2">#REF!</definedName>
    <definedName name="_DAT37">#REF!</definedName>
    <definedName name="_DAT38" localSheetId="17">#REF!</definedName>
    <definedName name="_DAT38" localSheetId="2">#REF!</definedName>
    <definedName name="_DAT38">#REF!</definedName>
    <definedName name="_DAT39" localSheetId="17">#REF!</definedName>
    <definedName name="_DAT39" localSheetId="2">#REF!</definedName>
    <definedName name="_DAT39">#REF!</definedName>
    <definedName name="_DAT4" localSheetId="17">#REF!</definedName>
    <definedName name="_DAT4" localSheetId="2">#REF!</definedName>
    <definedName name="_DAT4">#REF!</definedName>
    <definedName name="_DAT40" localSheetId="17">#REF!</definedName>
    <definedName name="_DAT40" localSheetId="2">#REF!</definedName>
    <definedName name="_DAT40">#REF!</definedName>
    <definedName name="_DAT41" localSheetId="17">#REF!</definedName>
    <definedName name="_DAT41" localSheetId="2">#REF!</definedName>
    <definedName name="_DAT41">#REF!</definedName>
    <definedName name="_DAT42" localSheetId="17">#REF!</definedName>
    <definedName name="_DAT42" localSheetId="2">#REF!</definedName>
    <definedName name="_DAT42">#REF!</definedName>
    <definedName name="_DAT43" localSheetId="17">#REF!</definedName>
    <definedName name="_DAT43" localSheetId="2">#REF!</definedName>
    <definedName name="_DAT43">#REF!</definedName>
    <definedName name="_DAT44" localSheetId="17">#REF!</definedName>
    <definedName name="_DAT44" localSheetId="2">#REF!</definedName>
    <definedName name="_DAT44">#REF!</definedName>
    <definedName name="_DAT45" localSheetId="17">#REF!</definedName>
    <definedName name="_DAT45" localSheetId="2">#REF!</definedName>
    <definedName name="_DAT45">#REF!</definedName>
    <definedName name="_DAT46" localSheetId="17">#REF!</definedName>
    <definedName name="_DAT46" localSheetId="2">#REF!</definedName>
    <definedName name="_DAT46">#REF!</definedName>
    <definedName name="_DAT47" localSheetId="17">#REF!</definedName>
    <definedName name="_DAT47" localSheetId="2">#REF!</definedName>
    <definedName name="_DAT47">#REF!</definedName>
    <definedName name="_DAT48" localSheetId="17">#REF!</definedName>
    <definedName name="_DAT48" localSheetId="2">#REF!</definedName>
    <definedName name="_DAT48">#REF!</definedName>
    <definedName name="_DAT49" localSheetId="17">#REF!</definedName>
    <definedName name="_DAT49" localSheetId="2">#REF!</definedName>
    <definedName name="_DAT49">#REF!</definedName>
    <definedName name="_DAT5" localSheetId="17">#REF!</definedName>
    <definedName name="_DAT5" localSheetId="2">#REF!</definedName>
    <definedName name="_DAT5">#REF!</definedName>
    <definedName name="_DAT50" localSheetId="17">#REF!</definedName>
    <definedName name="_DAT50" localSheetId="2">#REF!</definedName>
    <definedName name="_DAT50">#REF!</definedName>
    <definedName name="_DAT51" localSheetId="17">#REF!</definedName>
    <definedName name="_DAT51" localSheetId="2">#REF!</definedName>
    <definedName name="_DAT51">#REF!</definedName>
    <definedName name="_DAT52" localSheetId="17">#REF!</definedName>
    <definedName name="_DAT52" localSheetId="2">#REF!</definedName>
    <definedName name="_DAT52">#REF!</definedName>
    <definedName name="_DAT53" localSheetId="17">#REF!</definedName>
    <definedName name="_DAT53" localSheetId="2">#REF!</definedName>
    <definedName name="_DAT53">#REF!</definedName>
    <definedName name="_DAT54" localSheetId="17">#REF!</definedName>
    <definedName name="_DAT54" localSheetId="2">#REF!</definedName>
    <definedName name="_DAT54">#REF!</definedName>
    <definedName name="_DAT55" localSheetId="17">#REF!</definedName>
    <definedName name="_DAT55" localSheetId="2">#REF!</definedName>
    <definedName name="_DAT55">#REF!</definedName>
    <definedName name="_DAT56" localSheetId="17">#REF!</definedName>
    <definedName name="_DAT56" localSheetId="2">#REF!</definedName>
    <definedName name="_DAT56">#REF!</definedName>
    <definedName name="_DAT57" localSheetId="17">#REF!</definedName>
    <definedName name="_DAT57" localSheetId="2">#REF!</definedName>
    <definedName name="_DAT57">#REF!</definedName>
    <definedName name="_DAT6" localSheetId="17">#REF!</definedName>
    <definedName name="_DAT6" localSheetId="2">#REF!</definedName>
    <definedName name="_DAT6">#REF!</definedName>
    <definedName name="_DAT7" localSheetId="17">#REF!</definedName>
    <definedName name="_DAT7" localSheetId="2">#REF!</definedName>
    <definedName name="_DAT7">#REF!</definedName>
    <definedName name="_DAT8" localSheetId="17">#REF!</definedName>
    <definedName name="_DAT8" localSheetId="2">#REF!</definedName>
    <definedName name="_DAT8">#REF!</definedName>
    <definedName name="_DAT9" localSheetId="17">#REF!</definedName>
    <definedName name="_DAT9" localSheetId="2">#REF!</definedName>
    <definedName name="_DAT9">#REF!</definedName>
    <definedName name="_dia1">[19]CPIPE!$B$16:$B$31</definedName>
    <definedName name="_Dist_Bin" localSheetId="17" hidden="1">#REF!</definedName>
    <definedName name="_Dist_Bin" localSheetId="2" hidden="1">#REF!</definedName>
    <definedName name="_Dist_Bin" hidden="1">#REF!</definedName>
    <definedName name="_Dist_Values" localSheetId="17" hidden="1">#REF!</definedName>
    <definedName name="_Dist_Values" localSheetId="2" hidden="1">#REF!</definedName>
    <definedName name="_Dist_Values" hidden="1">#REF!</definedName>
    <definedName name="_ESC1" localSheetId="17">#REF!</definedName>
    <definedName name="_ESC1" localSheetId="2">#REF!</definedName>
    <definedName name="_ESC1">#REF!</definedName>
    <definedName name="_FA1" hidden="1">{#N/A,#N/A,FALSE,"Aging Summary";#N/A,#N/A,FALSE,"Ratio Analysis";#N/A,#N/A,FALSE,"Test 120 Day Accts";#N/A,#N/A,FALSE,"Tickmarks"}</definedName>
    <definedName name="_Fill" localSheetId="17" hidden="1">#REF!</definedName>
    <definedName name="_Fill" localSheetId="2" hidden="1">#REF!</definedName>
    <definedName name="_Fill" hidden="1">#REF!</definedName>
    <definedName name="_jUL2005" hidden="1">{#N/A,#N/A,FALSE,"Aging Summary";#N/A,#N/A,FALSE,"Ratio Analysis";#N/A,#N/A,FALSE,"Test 120 Day Accts";#N/A,#N/A,FALSE,"Tickmarks"}</definedName>
    <definedName name="_Key1" localSheetId="17" hidden="1">'[20]wdr bldg'!#REF!</definedName>
    <definedName name="_Key1" localSheetId="2" hidden="1">'[20]wdr bldg'!#REF!</definedName>
    <definedName name="_Key1" hidden="1">'[20]wdr bldg'!#REF!</definedName>
    <definedName name="_Key2" localSheetId="17" hidden="1">'[21]Loans &amp; aDVANCES'!#REF!</definedName>
    <definedName name="_Key2" localSheetId="2" hidden="1">'[21]Loans &amp; aDVANCES'!#REF!</definedName>
    <definedName name="_Key2" hidden="1">'[21]Loans &amp; aDVANCES'!#REF!</definedName>
    <definedName name="_LB1" localSheetId="17">#REF!</definedName>
    <definedName name="_LB1" localSheetId="2">#REF!</definedName>
    <definedName name="_LB1">#REF!</definedName>
    <definedName name="_LB2" localSheetId="17">#REF!</definedName>
    <definedName name="_LB2" localSheetId="2">#REF!</definedName>
    <definedName name="_LB2">#REF!</definedName>
    <definedName name="_LSO15">[22]Lead!$M$26</definedName>
    <definedName name="_m234">[5]Analysis!$D$345</definedName>
    <definedName name="_mac2">200</definedName>
    <definedName name="_mix10">4.5</definedName>
    <definedName name="_mix15">264/50</definedName>
    <definedName name="_mix20">330/50</definedName>
    <definedName name="_mix30">360/50</definedName>
    <definedName name="_mix40">450/50</definedName>
    <definedName name="_Mzd1">[23]Basicrates!$D$158</definedName>
    <definedName name="_New1" localSheetId="17">#REF!</definedName>
    <definedName name="_New1" localSheetId="2">#REF!</definedName>
    <definedName name="_New1">#REF!</definedName>
    <definedName name="_np3">'[6]Material '!$G$50</definedName>
    <definedName name="_oc1">[24]Sensitivities!$F$7</definedName>
    <definedName name="_Order1" hidden="1">255</definedName>
    <definedName name="_Order2" localSheetId="17" hidden="1">255</definedName>
    <definedName name="_Order2" hidden="1">0</definedName>
    <definedName name="_P1" localSheetId="17">#REF!</definedName>
    <definedName name="_P1" localSheetId="2">#REF!</definedName>
    <definedName name="_P1">#REF!</definedName>
    <definedName name="_Parse_In" localSheetId="17" hidden="1">#REF!</definedName>
    <definedName name="_Parse_In" localSheetId="2" hidden="1">#REF!</definedName>
    <definedName name="_Parse_In" hidden="1">#REF!</definedName>
    <definedName name="_Parse_Out" localSheetId="17" hidden="1">[25]Input!#REF!</definedName>
    <definedName name="_Parse_Out" localSheetId="2" hidden="1">[25]Input!#REF!</definedName>
    <definedName name="_Parse_Out" hidden="1">[25]Input!#REF!</definedName>
    <definedName name="_PG1" localSheetId="17">#REF!</definedName>
    <definedName name="_PG1" localSheetId="2">#REF!</definedName>
    <definedName name="_PG1">#REF!</definedName>
    <definedName name="_PG6" localSheetId="17">#REF!</definedName>
    <definedName name="_PG6" localSheetId="2">#REF!</definedName>
    <definedName name="_PG6">#REF!</definedName>
    <definedName name="_PM1" localSheetId="17">#REF!</definedName>
    <definedName name="_PM1" localSheetId="2">#REF!</definedName>
    <definedName name="_PM1">#REF!</definedName>
    <definedName name="_PM2" localSheetId="17">#REF!</definedName>
    <definedName name="_PM2" localSheetId="2">#REF!</definedName>
    <definedName name="_PM2">#REF!</definedName>
    <definedName name="_PPRA1..D60_G_E" localSheetId="17">#REF!</definedName>
    <definedName name="_PPRA1..D60_G_E" localSheetId="2">#REF!</definedName>
    <definedName name="_PPRA1..D60_G_E">#REF!</definedName>
    <definedName name="_PPRA1..L60_G_E" localSheetId="17">#REF!</definedName>
    <definedName name="_PPRA1..L60_G_E" localSheetId="2">#REF!</definedName>
    <definedName name="_PPRA1..L60_G_E">#REF!</definedName>
    <definedName name="_PPRA1..L61_G" localSheetId="17">#REF!</definedName>
    <definedName name="_PPRA1..L61_G" localSheetId="2">#REF!</definedName>
    <definedName name="_PPRA1..L61_G">#REF!</definedName>
    <definedName name="_PPRA1..L61_G_E" localSheetId="17">#REF!</definedName>
    <definedName name="_PPRA1..L61_G_E" localSheetId="2">#REF!</definedName>
    <definedName name="_PPRA1..L61_G_E">#REF!</definedName>
    <definedName name="_PPRA62..D121_G" localSheetId="17">#REF!</definedName>
    <definedName name="_PPRA62..D121_G" localSheetId="2">#REF!</definedName>
    <definedName name="_PPRA62..D121_G">#REF!</definedName>
    <definedName name="_PPRA62..L121_G" localSheetId="17">#REF!</definedName>
    <definedName name="_PPRA62..L121_G" localSheetId="2">#REF!</definedName>
    <definedName name="_PPRA62..L121_G">#REF!</definedName>
    <definedName name="_ｑ部課つき作成" localSheetId="17">#REF!</definedName>
    <definedName name="_ｑ部課つき作成" localSheetId="2">#REF!</definedName>
    <definedName name="_ｑ部課つき作成">#REF!</definedName>
    <definedName name="_RM1" localSheetId="17">#REF!</definedName>
    <definedName name="_RM1" localSheetId="2">#REF!</definedName>
    <definedName name="_RM1">#REF!</definedName>
    <definedName name="_RM2" localSheetId="17">#REF!</definedName>
    <definedName name="_RM2" localSheetId="2">#REF!</definedName>
    <definedName name="_RM2">#REF!</definedName>
    <definedName name="_RM3" localSheetId="17">#REF!</definedName>
    <definedName name="_RM3" localSheetId="2">#REF!</definedName>
    <definedName name="_RM3">#REF!</definedName>
    <definedName name="_ROI1" localSheetId="17">#REF!</definedName>
    <definedName name="_ROI1" localSheetId="2">#REF!</definedName>
    <definedName name="_ROI1">#REF!</definedName>
    <definedName name="_ROI2">'[9]#REF'!$A$46:$I$59</definedName>
    <definedName name="_RSE2">[11]CMA_Calculations!$H$125</definedName>
    <definedName name="_sep97" localSheetId="17">#REF!</definedName>
    <definedName name="_sep97" localSheetId="2">#REF!</definedName>
    <definedName name="_sep97">#REF!</definedName>
    <definedName name="_sh1">90</definedName>
    <definedName name="_sh2">120</definedName>
    <definedName name="_sh3">150</definedName>
    <definedName name="_sh4">180</definedName>
    <definedName name="_Sort" localSheetId="17" hidden="1">'[20]wdr bldg'!#REF!</definedName>
    <definedName name="_Sort" localSheetId="2" hidden="1">'[20]wdr bldg'!#REF!</definedName>
    <definedName name="_Sort" hidden="1">'[20]wdr bldg'!#REF!</definedName>
    <definedName name="_std1">'[10]132417'!$A$11:$Q$33</definedName>
    <definedName name="_SUM1" localSheetId="17">#REF!</definedName>
    <definedName name="_SUM1" localSheetId="2">#REF!</definedName>
    <definedName name="_SUM1">#REF!</definedName>
    <definedName name="_Table2_In1" localSheetId="17" hidden="1">[26]CEP99!#REF!</definedName>
    <definedName name="_Table2_In1" localSheetId="2" hidden="1">[26]CEP99!#REF!</definedName>
    <definedName name="_Table2_In1" hidden="1">[26]CEP99!#REF!</definedName>
    <definedName name="_Table2_In2" localSheetId="17" hidden="1">[26]CEP99!#REF!</definedName>
    <definedName name="_Table2_In2" localSheetId="2" hidden="1">[26]CEP99!#REF!</definedName>
    <definedName name="_Table2_In2" hidden="1">[26]CEP99!#REF!</definedName>
    <definedName name="_Table2_Out" localSheetId="17" hidden="1">[26]CEP99!#REF!</definedName>
    <definedName name="_Table2_Out" localSheetId="2" hidden="1">[26]CEP99!#REF!</definedName>
    <definedName name="_Table2_Out" hidden="1">[26]CEP99!#REF!</definedName>
    <definedName name="_TAX1">[27]FINAL!$A$10:$B$28</definedName>
    <definedName name="_TB2">'[15]SPT vs PHI'!$B$2:$C$65</definedName>
    <definedName name="_TB2004" localSheetId="17">#REF!</definedName>
    <definedName name="_TB2004" localSheetId="2">#REF!</definedName>
    <definedName name="_TB2004">#REF!</definedName>
    <definedName name="_tb303" localSheetId="17">#REF!</definedName>
    <definedName name="_tb303" localSheetId="2">#REF!</definedName>
    <definedName name="_tb303">#REF!</definedName>
    <definedName name="_TOT1" localSheetId="17">#REF!</definedName>
    <definedName name="_TOT1" localSheetId="2">#REF!</definedName>
    <definedName name="_TOT1">#REF!</definedName>
    <definedName name="_TOT2" localSheetId="17">#REF!</definedName>
    <definedName name="_TOT2" localSheetId="2">#REF!</definedName>
    <definedName name="_TOT2">#REF!</definedName>
    <definedName name="_V1">[28]Voucher!$B$1</definedName>
    <definedName name="_V2">[28]Voucher!$R$1</definedName>
    <definedName name="_VEH1" localSheetId="17">#REF!</definedName>
    <definedName name="_VEH1" localSheetId="2">#REF!</definedName>
    <definedName name="_VEH1">#REF!</definedName>
    <definedName name="_VEH2" localSheetId="17">#REF!</definedName>
    <definedName name="_VEH2" localSheetId="2">#REF!</definedName>
    <definedName name="_VEH2">#REF!</definedName>
    <definedName name="_WCDC1..J60_" localSheetId="17">#REF!</definedName>
    <definedName name="_WCDC1..J60_" localSheetId="2">#REF!</definedName>
    <definedName name="_WCDC1..J60_">#REF!</definedName>
    <definedName name="_WCDC1..J61_" localSheetId="17">#REF!</definedName>
    <definedName name="_WCDC1..J61_" localSheetId="2">#REF!</definedName>
    <definedName name="_WCDC1..J61_">#REF!</definedName>
    <definedName name="_WCDC62..J121_" localSheetId="17">#REF!</definedName>
    <definedName name="_WCDC62..J121_" localSheetId="2">#REF!</definedName>
    <definedName name="_WCDC62..J121_">#REF!</definedName>
    <definedName name="_WCDE1..L60_" localSheetId="17">#REF!</definedName>
    <definedName name="_WCDE1..L60_" localSheetId="2">#REF!</definedName>
    <definedName name="_WCDE1..L60_">#REF!</definedName>
    <definedName name="_WCDE62..L121_" localSheetId="17">#REF!</definedName>
    <definedName name="_WCDE62..L121_" localSheetId="2">#REF!</definedName>
    <definedName name="_WCDE62..L121_">#REF!</definedName>
    <definedName name="_WCHC1..J60_" localSheetId="17">#REF!</definedName>
    <definedName name="_WCHC1..J60_" localSheetId="2">#REF!</definedName>
    <definedName name="_WCHC1..J60_">#REF!</definedName>
    <definedName name="_WCHC1..J61_" localSheetId="17">#REF!</definedName>
    <definedName name="_WCHC1..J61_" localSheetId="2">#REF!</definedName>
    <definedName name="_WCHC1..J61_">#REF!</definedName>
    <definedName name="_WCHC62..J121_" localSheetId="17">#REF!</definedName>
    <definedName name="_WCHC62..J121_" localSheetId="2">#REF!</definedName>
    <definedName name="_WCHC62..J121_">#REF!</definedName>
    <definedName name="_WCHE1..L60_" localSheetId="17">#REF!</definedName>
    <definedName name="_WCHE1..L60_" localSheetId="2">#REF!</definedName>
    <definedName name="_WCHE1..L60_">#REF!</definedName>
    <definedName name="_WCHE62..L121_" localSheetId="17">#REF!</definedName>
    <definedName name="_WCHE62..L121_" localSheetId="2">#REF!</definedName>
    <definedName name="_WCHE62..L121_">#REF!</definedName>
    <definedName name="_YE45" localSheetId="17">[25]Input!#REF!</definedName>
    <definedName name="_YE45" localSheetId="2">[25]Input!#REF!</definedName>
    <definedName name="_YE45">[25]Input!#REF!</definedName>
    <definedName name="《_投資有価証券の時価について__" localSheetId="17">#REF!</definedName>
    <definedName name="《_投資有価証券の時価について__" localSheetId="2">#REF!</definedName>
    <definedName name="《_投資有価証券の時価について__">#REF!</definedName>
    <definedName name="・・・" localSheetId="17">#REF!</definedName>
    <definedName name="・・・" localSheetId="2">#REF!</definedName>
    <definedName name="・・・">#REF!</definedName>
    <definedName name="A" localSheetId="17">#REF!</definedName>
    <definedName name="A" localSheetId="2">#REF!</definedName>
    <definedName name="A">#REF!</definedName>
    <definedName name="A.R" localSheetId="17">#REF!</definedName>
    <definedName name="A.R" localSheetId="2">#REF!</definedName>
    <definedName name="A.R">#REF!</definedName>
    <definedName name="A1_" localSheetId="17">#REF!</definedName>
    <definedName name="A1_" localSheetId="2">#REF!</definedName>
    <definedName name="A1_">#REF!</definedName>
    <definedName name="a654645454545" localSheetId="17">#REF!</definedName>
    <definedName name="a654645454545" localSheetId="2">#REF!</definedName>
    <definedName name="a654645454545">#REF!</definedName>
    <definedName name="AA" localSheetId="17">#REF!</definedName>
    <definedName name="AA" localSheetId="2">#REF!</definedName>
    <definedName name="AA">#REF!</definedName>
    <definedName name="aaa" localSheetId="17">#REF!</definedName>
    <definedName name="aaa" localSheetId="2">#REF!</definedName>
    <definedName name="aaa">#REF!</definedName>
    <definedName name="ab" localSheetId="17">#REF!</definedName>
    <definedName name="ab" localSheetId="2">#REF!</definedName>
    <definedName name="ab">#REF!</definedName>
    <definedName name="ABC" localSheetId="17">#REF!</definedName>
    <definedName name="ABC" localSheetId="2">#REF!</definedName>
    <definedName name="ABC">#REF!</definedName>
    <definedName name="abhi">[29]TB!$D$1</definedName>
    <definedName name="ABNORMAL" localSheetId="17">[7]Sheet1!#REF!</definedName>
    <definedName name="ABNORMAL" localSheetId="2">[7]Sheet1!#REF!</definedName>
    <definedName name="ABNORMAL">[7]Sheet1!#REF!</definedName>
    <definedName name="abstract">'[30]Rate Analysis'!$G$154</definedName>
    <definedName name="abx" localSheetId="17">#REF!</definedName>
    <definedName name="abx" localSheetId="2">#REF!</definedName>
    <definedName name="abx">#REF!</definedName>
    <definedName name="Access_Button" hidden="1">"SFAS131_9803__Export_List"</definedName>
    <definedName name="Access_Button1" hidden="1">"SFAS131_9803__Export_List"</definedName>
    <definedName name="AccessDatabase" hidden="1">"C:\ABCDE\Segments131\SFAS131(9803).mdb"</definedName>
    <definedName name="Account_Balance" localSheetId="17">#REF!</definedName>
    <definedName name="Account_Balance" localSheetId="2">#REF!</definedName>
    <definedName name="Account_Balance">#REF!</definedName>
    <definedName name="Account_Code" localSheetId="17">#REF!</definedName>
    <definedName name="Account_Code" localSheetId="2">#REF!</definedName>
    <definedName name="Account_Code">#REF!</definedName>
    <definedName name="Accrual_Info___Current" localSheetId="17">#REF!</definedName>
    <definedName name="Accrual_Info___Current" localSheetId="2">#REF!</definedName>
    <definedName name="Accrual_Info___Current">#REF!</definedName>
    <definedName name="Accrual_Info___Month_End" localSheetId="17">#REF!</definedName>
    <definedName name="Accrual_Info___Month_End" localSheetId="2">#REF!</definedName>
    <definedName name="Accrual_Info___Month_End">#REF!</definedName>
    <definedName name="ACK" localSheetId="17">#REF!</definedName>
    <definedName name="ACK" localSheetId="2">#REF!</definedName>
    <definedName name="ACK">#REF!</definedName>
    <definedName name="ad" hidden="1">{#N/A,#N/A,FALSE,"COMP"}</definedName>
    <definedName name="ADD" localSheetId="17">#REF!</definedName>
    <definedName name="ADD" localSheetId="2">#REF!</definedName>
    <definedName name="ADD">#REF!</definedName>
    <definedName name="AddFormula" localSheetId="17">'[31]WGE P&amp;E'!#REF!</definedName>
    <definedName name="AddFormula" localSheetId="2">'[31]WGE P&amp;E'!#REF!</definedName>
    <definedName name="AddFormula">'[31]WGE P&amp;E'!#REF!</definedName>
    <definedName name="adf" localSheetId="17">#REF!</definedName>
    <definedName name="adf" localSheetId="2">#REF!</definedName>
    <definedName name="adf">#REF!</definedName>
    <definedName name="adfadf" localSheetId="17">#REF!</definedName>
    <definedName name="adfadf" localSheetId="2">#REF!</definedName>
    <definedName name="adfadf">#REF!</definedName>
    <definedName name="adfadsfadf" localSheetId="17">#REF!</definedName>
    <definedName name="adfadsfadf" localSheetId="2">#REF!</definedName>
    <definedName name="adfadsfadf">#REF!</definedName>
    <definedName name="adsfadf" localSheetId="17">#REF!</definedName>
    <definedName name="adsfadf" localSheetId="2">#REF!</definedName>
    <definedName name="adsfadf">#REF!</definedName>
    <definedName name="adsfasdfasdfasdfaddddddddddddd" localSheetId="17">#REF!</definedName>
    <definedName name="adsfasdfasdfasdfaddddddddddddd" localSheetId="2">#REF!</definedName>
    <definedName name="adsfasdfasdfasdfaddddddddddddd">#REF!</definedName>
    <definedName name="afc">'[32]Cost Breakup Depreciation&amp; Tax'!$C$14</definedName>
    <definedName name="AFFIL">'[33]YE-SW2'!$IM$8159</definedName>
    <definedName name="afsdfasdf" localSheetId="17">#REF!</definedName>
    <definedName name="afsdfasdf" localSheetId="2">#REF!</definedName>
    <definedName name="afsdfasdf">#REF!</definedName>
    <definedName name="Agg">900</definedName>
    <definedName name="Aggr">800</definedName>
    <definedName name="Aging" hidden="1">{#N/A,#N/A,FALSE,"Aging Summary";#N/A,#N/A,FALSE,"Ratio Analysis";#N/A,#N/A,FALSE,"Test 120 Day Accts";#N/A,#N/A,FALSE,"Tickmarks"}</definedName>
    <definedName name="aging_Analysis" hidden="1">{#N/A,#N/A,FALSE,"Aging Summary";#N/A,#N/A,FALSE,"Ratio Analysis";#N/A,#N/A,FALSE,"Test 120 Day Accts";#N/A,#N/A,FALSE,"Tickmarks"}</definedName>
    <definedName name="Aging_percent">'[34]Statistics {pbc}'!$A$13:$G$13,'[34]Statistics {pbc}'!$A$22:$G$26</definedName>
    <definedName name="Allowance_to_Receivables">'[34]Statistics {pbc}'!$A$2:$G$2,'[34]Statistics {pbc}'!$A$9:$G$9</definedName>
    <definedName name="Allowance_to_Sales">'[34]Statistics {pbc}'!$A$2:$G$2,'[34]Statistics {pbc}'!$A$10:$G$10</definedName>
    <definedName name="ALPHA_P_M">[35]関係会社貸付金データ!$D$7</definedName>
    <definedName name="ALPHA_P_Q">[35]関係会社貸付金データ!$D$20</definedName>
    <definedName name="ALPHA_P2_M">'[36]末残計画(四半期ベース)'!$F$145</definedName>
    <definedName name="ALPHA_P2_Q">'[36]末残計画(四半期ベース)'!$G$145</definedName>
    <definedName name="ALPHA_PX_M">[37]関係会社貸付金データ!$D$7</definedName>
    <definedName name="ALPHA_PX_Q">[37]関係会社貸付金データ!$D$32</definedName>
    <definedName name="ALPHA_PX2_M">'[36]末残計画(四半期ベース)'!$F$141</definedName>
    <definedName name="ALPHA_PX2_Q">'[36]末残計画(四半期ベース)'!$G$141</definedName>
    <definedName name="ALPHA_PY_M">[37]関係会社貸付金データ!$D$9</definedName>
    <definedName name="ALPHA_PY_Q">[37]関係会社貸付金データ!$D$34</definedName>
    <definedName name="ALPHA_PY2_M">'[36]末残計画(四半期ベース)'!$F$143</definedName>
    <definedName name="ALPHA_PY2_Q">'[36]末残計画(四半期ベース)'!$G$143</definedName>
    <definedName name="ALPHA_R_M">[35]関係会社貸付金データ!$D$8</definedName>
    <definedName name="ALPHA_R_Q">[35]関係会社貸付金データ!$D$21</definedName>
    <definedName name="ALPHA_R2_M">'[36]末残計画(四半期ベース)'!$F$146</definedName>
    <definedName name="ALPHA_R2_Q">'[36]末残計画(四半期ベース)'!$G$146</definedName>
    <definedName name="ALPHA_RX_M">[37]関係会社貸付金データ!$D$8</definedName>
    <definedName name="ALPHA_RX_Q">[37]関係会社貸付金データ!$D$33</definedName>
    <definedName name="ALPHA_RX2_M">'[36]末残計画(四半期ベース)'!$F$142</definedName>
    <definedName name="ALPHA_RX2_Q">'[36]末残計画(四半期ベース)'!$G$142</definedName>
    <definedName name="ALPHA_RY_M">[37]関係会社貸付金データ!$D$10</definedName>
    <definedName name="ALPHA_RY_Q">[37]関係会社貸付金データ!$D$35</definedName>
    <definedName name="ALPHA_RY2_M">'[36]末残計画(四半期ベース)'!$F$144</definedName>
    <definedName name="ALPHA_RY2_Q">'[36]末残計画(四半期ベース)'!$G$144</definedName>
    <definedName name="amit" localSheetId="17">[7]MISBS!#REF!</definedName>
    <definedName name="amit" localSheetId="2">[7]MISBS!#REF!</definedName>
    <definedName name="amit">[7]MISBS!#REF!</definedName>
    <definedName name="amitt">'[7]BOD PL NEW'!$D$11</definedName>
    <definedName name="Amountunit" localSheetId="17">#REF!</definedName>
    <definedName name="Amountunit" localSheetId="2">#REF!</definedName>
    <definedName name="Amountunit">#REF!</definedName>
    <definedName name="ANNE" localSheetId="17">#REF!</definedName>
    <definedName name="ANNE" localSheetId="2">#REF!</definedName>
    <definedName name="ANNE">#REF!</definedName>
    <definedName name="ANNEXURE" localSheetId="17">#REF!</definedName>
    <definedName name="ANNEXURE" localSheetId="2">#REF!</definedName>
    <definedName name="ANNEXURE">#REF!</definedName>
    <definedName name="Annexure2" localSheetId="17">[38]Directors!#REF!</definedName>
    <definedName name="Annexure2" localSheetId="2">[38]Directors!#REF!</definedName>
    <definedName name="Annexure2">[38]Directors!#REF!</definedName>
    <definedName name="AnnII" localSheetId="17">#REF!</definedName>
    <definedName name="AnnII" localSheetId="2">#REF!</definedName>
    <definedName name="AnnII">#REF!</definedName>
    <definedName name="AnnIIIa" localSheetId="17">#REF!</definedName>
    <definedName name="AnnIIIa" localSheetId="2">#REF!</definedName>
    <definedName name="AnnIIIa">#REF!</definedName>
    <definedName name="AnnIIIb" localSheetId="17">#REF!</definedName>
    <definedName name="AnnIIIb" localSheetId="2">#REF!</definedName>
    <definedName name="AnnIIIb">#REF!</definedName>
    <definedName name="AnnIIIc" localSheetId="17">#REF!</definedName>
    <definedName name="AnnIIIc" localSheetId="2">#REF!</definedName>
    <definedName name="AnnIIIc">#REF!</definedName>
    <definedName name="AnnVIIa" localSheetId="17">#REF!</definedName>
    <definedName name="AnnVIIa" localSheetId="2">#REF!</definedName>
    <definedName name="AnnVIIa">#REF!</definedName>
    <definedName name="AnnVIII" localSheetId="17">#REF!</definedName>
    <definedName name="AnnVIII" localSheetId="2">#REF!</definedName>
    <definedName name="AnnVIII">#REF!</definedName>
    <definedName name="AnnX" localSheetId="17">#REF!</definedName>
    <definedName name="AnnX" localSheetId="2">#REF!</definedName>
    <definedName name="AnnX">#REF!</definedName>
    <definedName name="AnnXI" localSheetId="17">#REF!</definedName>
    <definedName name="AnnXI" localSheetId="2">#REF!</definedName>
    <definedName name="AnnXI">#REF!</definedName>
    <definedName name="AnnXIc" localSheetId="17">#REF!</definedName>
    <definedName name="AnnXIc" localSheetId="2">#REF!</definedName>
    <definedName name="AnnXIc">#REF!</definedName>
    <definedName name="AnnXIIb" localSheetId="17">#REF!</definedName>
    <definedName name="AnnXIIb" localSheetId="2">#REF!</definedName>
    <definedName name="AnnXIIb">#REF!</definedName>
    <definedName name="AnnXIIc" localSheetId="17">#REF!</definedName>
    <definedName name="AnnXIIc" localSheetId="2">#REF!</definedName>
    <definedName name="AnnXIIc">#REF!</definedName>
    <definedName name="AnnXIV" localSheetId="17">#REF!</definedName>
    <definedName name="AnnXIV" localSheetId="2">#REF!</definedName>
    <definedName name="AnnXIV">#REF!</definedName>
    <definedName name="AnnXV" localSheetId="17">#REF!</definedName>
    <definedName name="AnnXV" localSheetId="2">#REF!</definedName>
    <definedName name="AnnXV">#REF!</definedName>
    <definedName name="AP" localSheetId="17">#REF!</definedName>
    <definedName name="AP" localSheetId="2">#REF!</definedName>
    <definedName name="AP">#REF!</definedName>
    <definedName name="Apr">[39]Exchange!$D$9</definedName>
    <definedName name="APSUMMARY" localSheetId="17">#REF!</definedName>
    <definedName name="APSUMMARY" localSheetId="2">#REF!</definedName>
    <definedName name="APSUMMARY">#REF!</definedName>
    <definedName name="ARA_Threshold" localSheetId="17">#REF!</definedName>
    <definedName name="ARA_Threshold" localSheetId="2">#REF!</definedName>
    <definedName name="ARA_Threshold">#REF!</definedName>
    <definedName name="Area" localSheetId="17">#REF!</definedName>
    <definedName name="Area" localSheetId="2">#REF!</definedName>
    <definedName name="Area">#REF!</definedName>
    <definedName name="ARP_Threshold" localSheetId="17">#REF!</definedName>
    <definedName name="ARP_Threshold" localSheetId="2">#REF!</definedName>
    <definedName name="ARP_Threshold">#REF!</definedName>
    <definedName name="AS2DocOpenMode" hidden="1">"AS2DocumentEdit"</definedName>
    <definedName name="AS2HasNoAutoHeaderFooter" hidden="1">" "</definedName>
    <definedName name="AS2NamedRange" hidden="1">5</definedName>
    <definedName name="AS2ReportLS" hidden="1">1</definedName>
    <definedName name="AS2StaticLS" localSheetId="17" hidden="1">#REF!</definedName>
    <definedName name="AS2StaticLS" localSheetId="2" hidden="1">#REF!</definedName>
    <definedName name="AS2StaticLS" hidden="1">#REF!</definedName>
    <definedName name="AS2SyncStepLS" hidden="1">0</definedName>
    <definedName name="AS2TickmarkLS" localSheetId="17" hidden="1">#REF!</definedName>
    <definedName name="AS2TickmarkLS" localSheetId="2" hidden="1">#REF!</definedName>
    <definedName name="AS2TickmarkLS" hidden="1">#REF!</definedName>
    <definedName name="AS2VersionLS" hidden="1">300</definedName>
    <definedName name="asd">[5]Analysis!$D$343</definedName>
    <definedName name="asdf" localSheetId="17">#REF!</definedName>
    <definedName name="asdf" localSheetId="2">#REF!</definedName>
    <definedName name="asdf">#REF!</definedName>
    <definedName name="ASIA為替" localSheetId="17">[40]AFFI内訳!#REF!</definedName>
    <definedName name="ASIA為替" localSheetId="2">[40]AFFI内訳!#REF!</definedName>
    <definedName name="ASIA為替">[40]AFFI内訳!#REF!</definedName>
    <definedName name="Aug">[39]Exchange!$D$13</definedName>
    <definedName name="AUTO_FINANCE" localSheetId="17">#REF!</definedName>
    <definedName name="AUTO_FINANCE" localSheetId="2">#REF!</definedName>
    <definedName name="AUTO_FINANCE">#REF!</definedName>
    <definedName name="AUTO_P_M">[35]関係会社貸付金データ!$D$10</definedName>
    <definedName name="AUTO_P_Q">[35]関係会社貸付金データ!$D$23</definedName>
    <definedName name="AUTO_P2_M">'[36]末残計画(四半期ベース)'!$F$329</definedName>
    <definedName name="AUTO_P2_Q">'[36]末残計画(四半期ベース)'!$G$329</definedName>
    <definedName name="AUTO_PX_M">[37]関係会社貸付金データ!$D$14</definedName>
    <definedName name="AUTO_PX_Q">[37]関係会社貸付金データ!$D$39</definedName>
    <definedName name="AUTO_PX2_M">'[36]末残計画(四半期ベース)'!$F$325</definedName>
    <definedName name="AUTO_PX2_Q">'[36]末残計画(四半期ベース)'!$G$325</definedName>
    <definedName name="AUTO_PY_M">[37]関係会社貸付金データ!$D$16</definedName>
    <definedName name="AUTO_PY_Q">[37]関係会社貸付金データ!$D$41</definedName>
    <definedName name="AUTO_PY2_M">'[36]末残計画(四半期ベース)'!$F$327</definedName>
    <definedName name="AUTO_PY2_Q">'[36]末残計画(四半期ベース)'!$G$327</definedName>
    <definedName name="AUTO_R_M">[35]関係会社貸付金データ!$D$11</definedName>
    <definedName name="AUTO_R_Q">[35]関係会社貸付金データ!$D$24</definedName>
    <definedName name="AUTO_R2_M">'[36]末残計画(四半期ベース)'!$F$330</definedName>
    <definedName name="AUTO_R2_Q">'[36]末残計画(四半期ベース)'!$G$330</definedName>
    <definedName name="AUTO_RX_M">[37]関係会社貸付金データ!$D$15</definedName>
    <definedName name="AUTO_RX_Q">[37]関係会社貸付金データ!$D$40</definedName>
    <definedName name="AUTO_RX2_M">'[36]末残計画(四半期ベース)'!$F$326</definedName>
    <definedName name="AUTO_RX2_Q">'[36]末残計画(四半期ベース)'!$G$326</definedName>
    <definedName name="AUTO_RY_M">[37]関係会社貸付金データ!$D$17</definedName>
    <definedName name="AUTO_RY_Q">[37]関係会社貸付金データ!$D$42</definedName>
    <definedName name="AUTO_RY2_M">'[36]末残計画(四半期ベース)'!$F$328</definedName>
    <definedName name="AUTO_RY2_Q">'[36]末残計画(四半期ベース)'!$G$328</definedName>
    <definedName name="B" localSheetId="17">#REF!</definedName>
    <definedName name="B" localSheetId="2">#REF!</definedName>
    <definedName name="B">#REF!</definedName>
    <definedName name="B2各種ﾃﾞｰﾀｰ統合" localSheetId="17">#REF!</definedName>
    <definedName name="B2各種ﾃﾞｰﾀｰ統合" localSheetId="2">#REF!</definedName>
    <definedName name="B2各種ﾃﾞｰﾀｰ統合">#REF!</definedName>
    <definedName name="BAL" localSheetId="17">'[7]Cntrl Sheet'!#REF!</definedName>
    <definedName name="BAL" localSheetId="2">'[7]Cntrl Sheet'!#REF!</definedName>
    <definedName name="BAL">'[7]Cntrl Sheet'!#REF!</definedName>
    <definedName name="ballies">'[6]Material '!$G$31</definedName>
    <definedName name="bd" localSheetId="17">#REF!</definedName>
    <definedName name="bd" localSheetId="2">#REF!</definedName>
    <definedName name="bd">#REF!</definedName>
    <definedName name="Bedding2">'[41]Bed Class'!$A$1:$E$8</definedName>
    <definedName name="Beurteilung" localSheetId="17">#REF!</definedName>
    <definedName name="Beurteilung" localSheetId="2">#REF!</definedName>
    <definedName name="Beurteilung">#REF!</definedName>
    <definedName name="bf" localSheetId="17">#REF!</definedName>
    <definedName name="bf" localSheetId="2">#REF!</definedName>
    <definedName name="bf">#REF!</definedName>
    <definedName name="BG_Del" hidden="1">15</definedName>
    <definedName name="BG_Ins" hidden="1">4</definedName>
    <definedName name="BG_Mod" hidden="1">6</definedName>
    <definedName name="Billable_Hours_for_IBS" localSheetId="17">#REF!</definedName>
    <definedName name="Billable_Hours_for_IBS" localSheetId="2">#REF!</definedName>
    <definedName name="Billable_Hours_for_IBS">#REF!</definedName>
    <definedName name="BlkS">[23]Basicrates!$D$145</definedName>
    <definedName name="BOD">'[7]#REF'!$D$11</definedName>
    <definedName name="bondstone">'[6]Material '!$G$40</definedName>
    <definedName name="BONreco" localSheetId="17">#REF!</definedName>
    <definedName name="BONreco" localSheetId="2">#REF!</definedName>
    <definedName name="BONreco">#REF!</definedName>
    <definedName name="book_nav_share" localSheetId="17">#REF!</definedName>
    <definedName name="book_nav_share" localSheetId="2">#REF!</definedName>
    <definedName name="book_nav_share">#REF!</definedName>
    <definedName name="book_nav_share1" localSheetId="17">#REF!</definedName>
    <definedName name="book_nav_share1" localSheetId="2">#REF!</definedName>
    <definedName name="book_nav_share1">#REF!</definedName>
    <definedName name="box2_select" localSheetId="17">[42]!box2_select</definedName>
    <definedName name="box2_select" localSheetId="2">[42]!box2_select</definedName>
    <definedName name="box2_select">[42]!box2_select</definedName>
    <definedName name="BS">'[43]B S'!$C$77</definedName>
    <definedName name="BSMurty">'[44]Balance Sheet '!$A$58:$C$93</definedName>
    <definedName name="BSOS" localSheetId="17">#REF!</definedName>
    <definedName name="BSOS" localSheetId="2">#REF!</definedName>
    <definedName name="BSOS">#REF!</definedName>
    <definedName name="BUDREC">'[7]#REF'!$C$3</definedName>
    <definedName name="BuiltIn_Print_Area" localSheetId="17">#REF!</definedName>
    <definedName name="BuiltIn_Print_Area" localSheetId="2">#REF!</definedName>
    <definedName name="BuiltIn_Print_Area">#REF!</definedName>
    <definedName name="BuiltIn_Print_Area___0" localSheetId="17">#REF!</definedName>
    <definedName name="BuiltIn_Print_Area___0" localSheetId="2">#REF!</definedName>
    <definedName name="BuiltIn_Print_Area___0">#REF!</definedName>
    <definedName name="BuiltIn_Print_Area___0___0" localSheetId="17">#REF!</definedName>
    <definedName name="BuiltIn_Print_Area___0___0" localSheetId="2">#REF!</definedName>
    <definedName name="BuiltIn_Print_Area___0___0">#REF!</definedName>
    <definedName name="BuiltIn_Print_Titles" localSheetId="17">#REF!</definedName>
    <definedName name="BuiltIn_Print_Titles" localSheetId="2">#REF!</definedName>
    <definedName name="BuiltIn_Print_Titles">#REF!</definedName>
    <definedName name="BuiltIn_Print_Titles___0" localSheetId="17">#REF!</definedName>
    <definedName name="BuiltIn_Print_Titles___0" localSheetId="2">#REF!</definedName>
    <definedName name="BuiltIn_Print_Titles___0">#REF!</definedName>
    <definedName name="C.R" localSheetId="17">#REF!</definedName>
    <definedName name="C.R" localSheetId="2">#REF!</definedName>
    <definedName name="C.R">#REF!</definedName>
    <definedName name="C_" localSheetId="17">#REF!</definedName>
    <definedName name="C_" localSheetId="2">#REF!</definedName>
    <definedName name="C_">#REF!</definedName>
    <definedName name="ca">800</definedName>
    <definedName name="CABLE_A">[45]CABLE!$B$5:$G$19</definedName>
    <definedName name="CABLE_G">[45]CABLE!$A$5:$H$18</definedName>
    <definedName name="CAP">'[7]#REF'!$H$3</definedName>
    <definedName name="CAPGAIN" localSheetId="17">#REF!</definedName>
    <definedName name="CAPGAIN" localSheetId="2">#REF!</definedName>
    <definedName name="CAPGAIN">#REF!</definedName>
    <definedName name="capital_employed" localSheetId="17">#REF!</definedName>
    <definedName name="capital_employed" localSheetId="2">#REF!</definedName>
    <definedName name="capital_employed">#REF!</definedName>
    <definedName name="capital_employed_avg" localSheetId="17">#REF!</definedName>
    <definedName name="capital_employed_avg" localSheetId="2">#REF!</definedName>
    <definedName name="capital_employed_avg">#REF!</definedName>
    <definedName name="capital_employed1" localSheetId="17">#REF!</definedName>
    <definedName name="capital_employed1" localSheetId="2">#REF!</definedName>
    <definedName name="capital_employed1">#REF!</definedName>
    <definedName name="CapitalGains_exempt_PrintArea" localSheetId="17">#REF!</definedName>
    <definedName name="CapitalGains_exempt_PrintArea" localSheetId="2">#REF!</definedName>
    <definedName name="CapitalGains_exempt_PrintArea">#REF!</definedName>
    <definedName name="CapitalGains_taxable_PrintArea" localSheetId="17">#REF!</definedName>
    <definedName name="CapitalGains_taxable_PrintArea" localSheetId="2">#REF!</definedName>
    <definedName name="CapitalGains_taxable_PrintArea">#REF!</definedName>
    <definedName name="CAR" localSheetId="17">#REF!</definedName>
    <definedName name="CAR" localSheetId="2">#REF!</definedName>
    <definedName name="CAR">#REF!</definedName>
    <definedName name="cars_comp" localSheetId="17">#REF!</definedName>
    <definedName name="cars_comp" localSheetId="2">#REF!</definedName>
    <definedName name="cars_comp">#REF!</definedName>
    <definedName name="CAS" localSheetId="17">[7]NFF!#REF!</definedName>
    <definedName name="CAS" localSheetId="2">[7]NFF!#REF!</definedName>
    <definedName name="CAS">[7]NFF!#REF!</definedName>
    <definedName name="Cash" localSheetId="17">#REF!</definedName>
    <definedName name="Cash" localSheetId="2">#REF!</definedName>
    <definedName name="Cash">#REF!</definedName>
    <definedName name="cash_flow_from_investing_activities" localSheetId="17">#REF!</definedName>
    <definedName name="cash_flow_from_investing_activities" localSheetId="2">#REF!</definedName>
    <definedName name="cash_flow_from_investing_activities">#REF!</definedName>
    <definedName name="cash_flow_from_operating_activities" localSheetId="17">#REF!</definedName>
    <definedName name="cash_flow_from_operating_activities" localSheetId="2">#REF!</definedName>
    <definedName name="cash_flow_from_operating_activities">#REF!</definedName>
    <definedName name="CAT" localSheetId="17">#REF!</definedName>
    <definedName name="CAT" localSheetId="2">#REF!</definedName>
    <definedName name="CAT">#REF!</definedName>
    <definedName name="CC" localSheetId="17" hidden="1">#REF!</definedName>
    <definedName name="CC" localSheetId="2" hidden="1">#REF!</definedName>
    <definedName name="CC" hidden="1">#REF!</definedName>
    <definedName name="ccc" localSheetId="17">#REF!</definedName>
    <definedName name="ccc" localSheetId="2">#REF!</definedName>
    <definedName name="ccc">#REF!</definedName>
    <definedName name="CEL">[46]DATA!$F$89</definedName>
    <definedName name="cem">190</definedName>
    <definedName name="cfps" localSheetId="17">#REF!</definedName>
    <definedName name="cfps" localSheetId="2">#REF!</definedName>
    <definedName name="cfps">#REF!</definedName>
    <definedName name="CG1_" localSheetId="17">#REF!</definedName>
    <definedName name="CG1_" localSheetId="2">#REF!</definedName>
    <definedName name="CG1_">#REF!</definedName>
    <definedName name="CG2_" localSheetId="17">#REF!</definedName>
    <definedName name="CG2_" localSheetId="2">#REF!</definedName>
    <definedName name="CG2_">#REF!</definedName>
    <definedName name="CG3_" localSheetId="17">#REF!</definedName>
    <definedName name="CG3_" localSheetId="2">#REF!</definedName>
    <definedName name="CG3_">#REF!</definedName>
    <definedName name="CG4_" localSheetId="17">#REF!</definedName>
    <definedName name="CG4_" localSheetId="2">#REF!</definedName>
    <definedName name="CG4_">#REF!</definedName>
    <definedName name="CG5_" localSheetId="17">#REF!</definedName>
    <definedName name="CG5_" localSheetId="2">#REF!</definedName>
    <definedName name="CG5_">#REF!</definedName>
    <definedName name="CG6_" localSheetId="17">#REF!</definedName>
    <definedName name="CG6_" localSheetId="2">#REF!</definedName>
    <definedName name="CG6_">#REF!</definedName>
    <definedName name="ch">'[47]COMI-M02'!$B$7</definedName>
    <definedName name="CHA" localSheetId="17">#REF!</definedName>
    <definedName name="CHA" localSheetId="2">#REF!</definedName>
    <definedName name="CHA">#REF!</definedName>
    <definedName name="Chal" localSheetId="17">#REF!</definedName>
    <definedName name="Chal" localSheetId="2">#REF!</definedName>
    <definedName name="Chal">#REF!</definedName>
    <definedName name="Chall" localSheetId="17">#REF!</definedName>
    <definedName name="Chall" localSheetId="2">#REF!</definedName>
    <definedName name="Chall">#REF!</definedName>
    <definedName name="ChallanSrnoList">[48]Challan!$A$7:$A$58</definedName>
    <definedName name="CHANGE" localSheetId="17">#REF!</definedName>
    <definedName name="CHANGE" localSheetId="2">#REF!</definedName>
    <definedName name="CHANGE">#REF!</definedName>
    <definedName name="clause10" localSheetId="17">#REF!</definedName>
    <definedName name="clause10" localSheetId="2">#REF!</definedName>
    <definedName name="clause10">#REF!</definedName>
    <definedName name="CLAUSE13" localSheetId="17">#REF!</definedName>
    <definedName name="CLAUSE13" localSheetId="2">#REF!</definedName>
    <definedName name="CLAUSE13">#REF!</definedName>
    <definedName name="CLAUSE13b" localSheetId="17">#REF!</definedName>
    <definedName name="CLAUSE13b" localSheetId="2">#REF!</definedName>
    <definedName name="CLAUSE13b">#REF!</definedName>
    <definedName name="clause14" localSheetId="17">#REF!</definedName>
    <definedName name="clause14" localSheetId="2">#REF!</definedName>
    <definedName name="clause14">#REF!</definedName>
    <definedName name="clause14d" localSheetId="17">#REF!</definedName>
    <definedName name="clause14d" localSheetId="2">#REF!</definedName>
    <definedName name="clause14d">#REF!</definedName>
    <definedName name="clause15" localSheetId="17">#REF!</definedName>
    <definedName name="clause15" localSheetId="2">#REF!</definedName>
    <definedName name="clause15">#REF!</definedName>
    <definedName name="clause16b" localSheetId="17">#REF!</definedName>
    <definedName name="clause16b" localSheetId="2">#REF!</definedName>
    <definedName name="clause16b">#REF!</definedName>
    <definedName name="clause17a" localSheetId="17">#REF!</definedName>
    <definedName name="clause17a" localSheetId="2">#REF!</definedName>
    <definedName name="clause17a">#REF!</definedName>
    <definedName name="clause17B" localSheetId="17">#REF!</definedName>
    <definedName name="clause17B" localSheetId="2">#REF!</definedName>
    <definedName name="clause17B">#REF!</definedName>
    <definedName name="clause17C" localSheetId="17">#REF!</definedName>
    <definedName name="clause17C" localSheetId="2">#REF!</definedName>
    <definedName name="clause17C">#REF!</definedName>
    <definedName name="CLAUSE17D" localSheetId="17">#REF!</definedName>
    <definedName name="CLAUSE17D" localSheetId="2">#REF!</definedName>
    <definedName name="CLAUSE17D">#REF!</definedName>
    <definedName name="clause17E" localSheetId="17">#REF!</definedName>
    <definedName name="clause17E" localSheetId="2">#REF!</definedName>
    <definedName name="clause17E">#REF!</definedName>
    <definedName name="clause17F" localSheetId="17">#REF!</definedName>
    <definedName name="clause17F" localSheetId="2">#REF!</definedName>
    <definedName name="clause17F">#REF!</definedName>
    <definedName name="clause17h" localSheetId="17">#REF!</definedName>
    <definedName name="clause17h" localSheetId="2">#REF!</definedName>
    <definedName name="clause17h">#REF!</definedName>
    <definedName name="clause17K" localSheetId="17">#REF!</definedName>
    <definedName name="clause17K" localSheetId="2">#REF!</definedName>
    <definedName name="clause17K">#REF!</definedName>
    <definedName name="clause18" localSheetId="17">#REF!</definedName>
    <definedName name="clause18" localSheetId="2">#REF!</definedName>
    <definedName name="clause18">#REF!</definedName>
    <definedName name="CLAUSE20" localSheetId="17">#REF!</definedName>
    <definedName name="CLAUSE20" localSheetId="2">#REF!</definedName>
    <definedName name="CLAUSE20">#REF!</definedName>
    <definedName name="clause21" localSheetId="17">#REF!</definedName>
    <definedName name="clause21" localSheetId="2">#REF!</definedName>
    <definedName name="clause21">#REF!</definedName>
    <definedName name="CLAUSE22A" localSheetId="17">#REF!</definedName>
    <definedName name="CLAUSE22A" localSheetId="2">#REF!</definedName>
    <definedName name="CLAUSE22A">#REF!</definedName>
    <definedName name="CLAUSE22B" localSheetId="17">#REF!</definedName>
    <definedName name="CLAUSE22B" localSheetId="2">#REF!</definedName>
    <definedName name="CLAUSE22B">#REF!</definedName>
    <definedName name="clause23" localSheetId="17">#REF!</definedName>
    <definedName name="clause23" localSheetId="2">#REF!</definedName>
    <definedName name="clause23">#REF!</definedName>
    <definedName name="clause24" localSheetId="17">#REF!</definedName>
    <definedName name="clause24" localSheetId="2">#REF!</definedName>
    <definedName name="clause24">#REF!</definedName>
    <definedName name="clause24b" localSheetId="17">#REF!</definedName>
    <definedName name="clause24b" localSheetId="2">#REF!</definedName>
    <definedName name="clause24b">#REF!</definedName>
    <definedName name="clause25" localSheetId="17">#REF!</definedName>
    <definedName name="clause25" localSheetId="2">#REF!</definedName>
    <definedName name="clause25">#REF!</definedName>
    <definedName name="clause26" localSheetId="17">#REF!</definedName>
    <definedName name="clause26" localSheetId="2">#REF!</definedName>
    <definedName name="clause26">#REF!</definedName>
    <definedName name="clause27" localSheetId="17">#REF!</definedName>
    <definedName name="clause27" localSheetId="2">#REF!</definedName>
    <definedName name="clause27">#REF!</definedName>
    <definedName name="clause28" localSheetId="17">#REF!</definedName>
    <definedName name="clause28" localSheetId="2">#REF!</definedName>
    <definedName name="clause28">#REF!</definedName>
    <definedName name="clause28b" localSheetId="17">#REF!</definedName>
    <definedName name="clause28b" localSheetId="2">#REF!</definedName>
    <definedName name="clause28b">#REF!</definedName>
    <definedName name="CLUB" localSheetId="17">#REF!</definedName>
    <definedName name="CLUB" localSheetId="2">#REF!</definedName>
    <definedName name="CLUB">#REF!</definedName>
    <definedName name="CLUB_P_M">[36]ﾏﾁｭﾘﾃｨﾗﾀﾞｰ（月次ベース）!$F$614</definedName>
    <definedName name="CLUB_P_Q">[36]ﾏﾁｭﾘﾃｨﾗﾀﾞｰ（四半期ベース）!$F$650</definedName>
    <definedName name="CLUB_P2_M">'[36]末残計画(四半期ベース)'!$F$653</definedName>
    <definedName name="CLUB_P2_Q">'[36]末残計画(四半期ベース)'!$G$653</definedName>
    <definedName name="CLUB_PX_M">[36]ﾏﾁｭﾘﾃｨﾗﾀﾞｰ（月次ベース）!$F$610</definedName>
    <definedName name="CLUB_PX_Q">[36]ﾏﾁｭﾘﾃｨﾗﾀﾞｰ（四半期ベース）!$F$646</definedName>
    <definedName name="CLUB_PX2_M">'[36]末残計画(四半期ベース)'!$F$649</definedName>
    <definedName name="CLUB_PX2_Q">'[36]末残計画(四半期ベース)'!$G$649</definedName>
    <definedName name="CLUB_PY_M">[36]ﾏﾁｭﾘﾃｨﾗﾀﾞｰ（月次ベース）!$F$612</definedName>
    <definedName name="CLUB_PY_Q">[36]ﾏﾁｭﾘﾃｨﾗﾀﾞｰ（四半期ベース）!$F$648</definedName>
    <definedName name="CLUB_PY2_M">'[36]末残計画(四半期ベース)'!$F$651</definedName>
    <definedName name="CLUB_PY2_Q">'[36]末残計画(四半期ベース)'!$G$651</definedName>
    <definedName name="CLUB_R_M">[36]ﾏﾁｭﾘﾃｨﾗﾀﾞｰ（月次ベース）!$F$615</definedName>
    <definedName name="CLUB_R_Q">[36]ﾏﾁｭﾘﾃｨﾗﾀﾞｰ（四半期ベース）!$F$651</definedName>
    <definedName name="CLUB_R2_M">'[36]末残計画(四半期ベース)'!$F$654</definedName>
    <definedName name="CLUB_R2_Q">'[36]末残計画(四半期ベース)'!$G$654</definedName>
    <definedName name="CLUB_RX_M">[36]ﾏﾁｭﾘﾃｨﾗﾀﾞｰ（月次ベース）!$F$611</definedName>
    <definedName name="CLUB_RX_Q">[36]ﾏﾁｭﾘﾃｨﾗﾀﾞｰ（四半期ベース）!$F$647</definedName>
    <definedName name="CLUB_RX2_M">'[36]末残計画(四半期ベース)'!$F$650</definedName>
    <definedName name="CLUB_RX2_Q">'[36]末残計画(四半期ベース)'!$G$650</definedName>
    <definedName name="CLUB_RY_M">[36]ﾏﾁｭﾘﾃｨﾗﾀﾞｰ（月次ベース）!$F$613</definedName>
    <definedName name="CLUB_RY_Q">[36]ﾏﾁｭﾘﾃｨﾗﾀﾞｰ（四半期ベース）!$F$649</definedName>
    <definedName name="CLUB_RY2_M">'[36]末残計画(四半期ベース)'!$F$652</definedName>
    <definedName name="CLUB_RY2_Q">'[36]末残計画(四半期ベース)'!$G$652</definedName>
    <definedName name="cmbyn" localSheetId="17">#REF!</definedName>
    <definedName name="cmbyn" localSheetId="2">#REF!</definedName>
    <definedName name="cmbyn">#REF!</definedName>
    <definedName name="CMma" localSheetId="17">#REF!</definedName>
    <definedName name="CMma" localSheetId="2">#REF!</definedName>
    <definedName name="CMma">#REF!</definedName>
    <definedName name="cmort3">'[49]Rates Basic'!$D$21</definedName>
    <definedName name="CO" localSheetId="17">'[50]EXPENDITURE CYCLE'!#REF!</definedName>
    <definedName name="CO" localSheetId="2">'[50]EXPENDITURE CYCLE'!#REF!</definedName>
    <definedName name="CO">'[50]EXPENDITURE CYCLE'!#REF!</definedName>
    <definedName name="CO_D1">[51]D1_CO!$A$1:$D$201</definedName>
    <definedName name="CO_D2">[52]D2_CO!$A$1:$D$420</definedName>
    <definedName name="CO_Z1">[53]Z1_DATA!$B$4:$K$160</definedName>
    <definedName name="co_z2">'[54]zone-2'!$A$1:$D$434</definedName>
    <definedName name="co_z5">[55]co_5!$A$1:$D$620</definedName>
    <definedName name="co_z8">'[56]zone-8'!$A$1:$C$516</definedName>
    <definedName name="COA">'[57]lov-COAct'!$A$2:$A$24</definedName>
    <definedName name="cod">'[58]tb summ0308'!$A$1:$D$666</definedName>
    <definedName name="COLC" localSheetId="17">#REF!</definedName>
    <definedName name="COLC" localSheetId="2">#REF!</definedName>
    <definedName name="COLC">#REF!</definedName>
    <definedName name="COLF" localSheetId="17">#REF!</definedName>
    <definedName name="COLF" localSheetId="2">#REF!</definedName>
    <definedName name="COLF">#REF!</definedName>
    <definedName name="COMMCORP" localSheetId="17">[59]海外WORK!#REF!</definedName>
    <definedName name="COMMCORP" localSheetId="2">[59]海外WORK!#REF!</definedName>
    <definedName name="COMMCORP">[59]海外WORK!#REF!</definedName>
    <definedName name="Common.On_Click">#N/A</definedName>
    <definedName name="COMP" localSheetId="17">#REF!</definedName>
    <definedName name="COMP" localSheetId="2">#REF!</definedName>
    <definedName name="COMP">#REF!</definedName>
    <definedName name="Comp_BS_Data">[60]Link!$A$4:$CV$13</definedName>
    <definedName name="comp1" localSheetId="17">#REF!</definedName>
    <definedName name="comp1" localSheetId="2">#REF!</definedName>
    <definedName name="comp1">#REF!</definedName>
    <definedName name="comp2" localSheetId="17">#REF!</definedName>
    <definedName name="comp2" localSheetId="2">#REF!</definedName>
    <definedName name="comp2">#REF!</definedName>
    <definedName name="comp3" localSheetId="17">#REF!</definedName>
    <definedName name="comp3" localSheetId="2">#REF!</definedName>
    <definedName name="comp3">#REF!</definedName>
    <definedName name="Company_scope" localSheetId="17">#REF!</definedName>
    <definedName name="Company_scope" localSheetId="2">#REF!</definedName>
    <definedName name="Company_scope">#REF!</definedName>
    <definedName name="CompanyName" localSheetId="17">#REF!</definedName>
    <definedName name="CompanyName" localSheetId="2">#REF!</definedName>
    <definedName name="CompanyName">#REF!</definedName>
    <definedName name="CompanyNameShort" localSheetId="17">#REF!</definedName>
    <definedName name="CompanyNameShort" localSheetId="2">#REF!</definedName>
    <definedName name="CompanyNameShort">#REF!</definedName>
    <definedName name="CompList">[60]Link!$A$5:$A$18</definedName>
    <definedName name="computation" localSheetId="17">#REF!</definedName>
    <definedName name="computation" localSheetId="2">#REF!</definedName>
    <definedName name="computation">#REF!</definedName>
    <definedName name="COMPUTATION_OF_INTEREST_UNDER_SECTION_234_C" localSheetId="17">#REF!</definedName>
    <definedName name="COMPUTATION_OF_INTEREST_UNDER_SECTION_234_C" localSheetId="2">#REF!</definedName>
    <definedName name="COMPUTATION_OF_INTEREST_UNDER_SECTION_234_C">#REF!</definedName>
    <definedName name="CONS..1" localSheetId="17">#REF!</definedName>
    <definedName name="CONS..1" localSheetId="2">#REF!</definedName>
    <definedName name="CONS..1">#REF!</definedName>
    <definedName name="CONS..2" localSheetId="17">#REF!</definedName>
    <definedName name="CONS..2" localSheetId="2">#REF!</definedName>
    <definedName name="CONS..2">#REF!</definedName>
    <definedName name="CONS..3" localSheetId="17">#REF!</definedName>
    <definedName name="CONS..3" localSheetId="2">#REF!</definedName>
    <definedName name="CONS..3">#REF!</definedName>
    <definedName name="CONS..4" localSheetId="17">#REF!</definedName>
    <definedName name="CONS..4" localSheetId="2">#REF!</definedName>
    <definedName name="CONS..4">#REF!</definedName>
    <definedName name="consultancy">'[32]Cost Breakup Depreciation&amp; Tax'!$C$20</definedName>
    <definedName name="contingency">'[32]Cost Breakup Depreciation&amp; Tax'!$C$32</definedName>
    <definedName name="convert">#N/A</definedName>
    <definedName name="COPM" localSheetId="17">#REF!</definedName>
    <definedName name="COPM" localSheetId="2">#REF!</definedName>
    <definedName name="COPM">#REF!</definedName>
    <definedName name="cost_of_debt" localSheetId="17">#REF!</definedName>
    <definedName name="cost_of_debt" localSheetId="2">#REF!</definedName>
    <definedName name="cost_of_debt">#REF!</definedName>
    <definedName name="cost_of_equity" localSheetId="17">#REF!</definedName>
    <definedName name="cost_of_equity" localSheetId="2">#REF!</definedName>
    <definedName name="cost_of_equity">#REF!</definedName>
    <definedName name="CR" localSheetId="17">#REF!</definedName>
    <definedName name="CR" localSheetId="2">#REF!</definedName>
    <definedName name="CR">#REF!</definedName>
    <definedName name="cr_knnl_mrbc_ron" localSheetId="17">#REF!</definedName>
    <definedName name="cr_knnl_mrbc_ron" localSheetId="2">#REF!</definedName>
    <definedName name="cr_knnl_mrbc_ron">#REF!</definedName>
    <definedName name="CREDIT_P_M">[35]関係会社貸付金データ!$D$13</definedName>
    <definedName name="CREDIT_P_Q">[35]関係会社貸付金データ!$D$26</definedName>
    <definedName name="CREDIT_P2_M">'[36]末残計画(四半期ベース)'!$F$526</definedName>
    <definedName name="CREDIT_P2_Q">'[36]末残計画(四半期ベース)'!$G$526</definedName>
    <definedName name="CREDIT_PX_M">[37]関係会社貸付金データ!$D$21</definedName>
    <definedName name="CREDIT_PX_Q">[37]関係会社貸付金データ!$D$46</definedName>
    <definedName name="CREDIT_PX2_M">'[36]末残計画(四半期ベース)'!$F$522</definedName>
    <definedName name="CREDIT_PX2_Q">'[36]末残計画(四半期ベース)'!$G$522</definedName>
    <definedName name="CREDIT_PY_M">[37]関係会社貸付金データ!$D$23</definedName>
    <definedName name="CREDIT_PY_Q">[37]関係会社貸付金データ!$D$48</definedName>
    <definedName name="CREDIT_PY2_M">'[36]末残計画(四半期ベース)'!$F$524</definedName>
    <definedName name="CREDIT_PY2_Q">'[36]末残計画(四半期ベース)'!$G$524</definedName>
    <definedName name="CREDIT_R_M">[35]関係会社貸付金データ!$D$14</definedName>
    <definedName name="CREDIT_R_Q">[35]関係会社貸付金データ!$D$27</definedName>
    <definedName name="CREDIT_R2_M">'[36]末残計画(四半期ベース)'!$F$527</definedName>
    <definedName name="CREDIT_R2_Q">'[36]末残計画(四半期ベース)'!$G$527</definedName>
    <definedName name="CREDIT_RX_M">[37]関係会社貸付金データ!$D$22</definedName>
    <definedName name="CREDIT_RX_Q">[37]関係会社貸付金データ!$D$47</definedName>
    <definedName name="CREDIT_RX2_M">'[36]末残計画(四半期ベース)'!$F$523</definedName>
    <definedName name="CREDIT_RX2_Q">'[36]末残計画(四半期ベース)'!$G$523</definedName>
    <definedName name="CREDIT_RY_M">[37]関係会社貸付金データ!$D$24</definedName>
    <definedName name="CREDIT_RY_Q">[37]関係会社貸付金データ!$D$49</definedName>
    <definedName name="CREDIT_RY2_M">'[36]末残計画(四半期ベース)'!$F$525</definedName>
    <definedName name="CREDIT_RY2_Q">'[36]末残計画(四半期ベース)'!$G$525</definedName>
    <definedName name="_xlnm.Criteria" localSheetId="17">#REF!</definedName>
    <definedName name="_xlnm.Criteria" localSheetId="2">#REF!</definedName>
    <definedName name="_xlnm.Criteria">#REF!</definedName>
    <definedName name="Criteria_MI" localSheetId="17">#REF!</definedName>
    <definedName name="Criteria_MI" localSheetId="2">#REF!</definedName>
    <definedName name="Criteria_MI">#REF!</definedName>
    <definedName name="CSBU" localSheetId="17">[7]Facility!#REF!</definedName>
    <definedName name="CSBU" localSheetId="2">[7]Facility!#REF!</definedName>
    <definedName name="CSBU">[7]Facility!#REF!</definedName>
    <definedName name="CSPL">'[57]lov-cspl'!$A$2:$A$24</definedName>
    <definedName name="CTL">'[43]Cntrl Sheet'!$A$4</definedName>
    <definedName name="CTNL" localSheetId="17">[61]Lrnet_Inftch!#REF!</definedName>
    <definedName name="CTNL" localSheetId="2">[61]Lrnet_Inftch!#REF!</definedName>
    <definedName name="CTNL">[61]Lrnet_Inftch!#REF!</definedName>
    <definedName name="CTRL">'[43]Cntrl Sheet'!$A$2</definedName>
    <definedName name="Currency" localSheetId="17">#REF!</definedName>
    <definedName name="Currency" localSheetId="2">#REF!</definedName>
    <definedName name="Currency">#REF!</definedName>
    <definedName name="CV" localSheetId="17">#REF!</definedName>
    <definedName name="CV" localSheetId="2">#REF!</definedName>
    <definedName name="CV">#REF!</definedName>
    <definedName name="cw">10</definedName>
    <definedName name="CY_lik_Equity" localSheetId="17">#REF!</definedName>
    <definedName name="CY_lik_Equity" localSheetId="2">#REF!</definedName>
    <definedName name="CY_lik_Equity">#REF!</definedName>
    <definedName name="CY_lik_Income" localSheetId="17">#REF!</definedName>
    <definedName name="CY_lik_Income" localSheetId="2">#REF!</definedName>
    <definedName name="CY_lik_Income">#REF!</definedName>
    <definedName name="CY_lik_Liabs" localSheetId="17">#REF!</definedName>
    <definedName name="CY_lik_Liabs" localSheetId="2">#REF!</definedName>
    <definedName name="CY_lik_Liabs">#REF!</definedName>
    <definedName name="CY_lik_RetEarn_bf" localSheetId="17">#REF!</definedName>
    <definedName name="CY_lik_RetEarn_bf" localSheetId="2">#REF!</definedName>
    <definedName name="CY_lik_RetEarn_bf">#REF!</definedName>
    <definedName name="CY_tx_all_Equity" localSheetId="17">#REF!</definedName>
    <definedName name="CY_tx_all_Equity" localSheetId="2">#REF!</definedName>
    <definedName name="CY_tx_all_Equity">#REF!</definedName>
    <definedName name="CY_tx_all_Income" localSheetId="17">#REF!</definedName>
    <definedName name="CY_tx_all_Income" localSheetId="2">#REF!</definedName>
    <definedName name="CY_tx_all_Income">#REF!</definedName>
    <definedName name="CY_tx_all_Liabs" localSheetId="17">#REF!</definedName>
    <definedName name="CY_tx_all_Liabs" localSheetId="2">#REF!</definedName>
    <definedName name="CY_tx_all_Liabs">#REF!</definedName>
    <definedName name="CY_tx_all_RetEarn_bf" localSheetId="17">#REF!</definedName>
    <definedName name="CY_tx_all_RetEarn_bf" localSheetId="2">#REF!</definedName>
    <definedName name="CY_tx_all_RetEarn_bf">#REF!</definedName>
    <definedName name="CY_tx_knw_Equity" localSheetId="17">#REF!</definedName>
    <definedName name="CY_tx_knw_Equity" localSheetId="2">#REF!</definedName>
    <definedName name="CY_tx_knw_Equity">#REF!</definedName>
    <definedName name="CY_tx_knw_Income" localSheetId="17">#REF!</definedName>
    <definedName name="CY_tx_knw_Income" localSheetId="2">#REF!</definedName>
    <definedName name="CY_tx_knw_Income">#REF!</definedName>
    <definedName name="CY_tx_knw_Liabs" localSheetId="17">#REF!</definedName>
    <definedName name="CY_tx_knw_Liabs" localSheetId="2">#REF!</definedName>
    <definedName name="CY_tx_knw_Liabs">#REF!</definedName>
    <definedName name="CY_tx_knw_RetEarn_bf" localSheetId="17">#REF!</definedName>
    <definedName name="CY_tx_knw_RetEarn_bf" localSheetId="2">#REF!</definedName>
    <definedName name="CY_tx_knw_RetEarn_bf">#REF!</definedName>
    <definedName name="CY_tx_lik_Equity" localSheetId="17">#REF!</definedName>
    <definedName name="CY_tx_lik_Equity" localSheetId="2">#REF!</definedName>
    <definedName name="CY_tx_lik_Equity">#REF!</definedName>
    <definedName name="CY_tx_lik_Income" localSheetId="17">#REF!</definedName>
    <definedName name="CY_tx_lik_Income" localSheetId="2">#REF!</definedName>
    <definedName name="CY_tx_lik_Income">#REF!</definedName>
    <definedName name="CY_tx_lik_Liabs" localSheetId="17">#REF!</definedName>
    <definedName name="CY_tx_lik_Liabs" localSheetId="2">#REF!</definedName>
    <definedName name="CY_tx_lik_Liabs">#REF!</definedName>
    <definedName name="CY_tx_lik_RetEarn_bf" localSheetId="17">#REF!</definedName>
    <definedName name="CY_tx_lik_RetEarn_bf" localSheetId="2">#REF!</definedName>
    <definedName name="CY_tx_lik_RetEarn_bf">#REF!</definedName>
    <definedName name="D" localSheetId="17">#REF!</definedName>
    <definedName name="D" localSheetId="2">#REF!</definedName>
    <definedName name="D">#REF!</definedName>
    <definedName name="D." localSheetId="17">#REF!</definedName>
    <definedName name="D." localSheetId="2">#REF!</definedName>
    <definedName name="D.">#REF!</definedName>
    <definedName name="DAT" localSheetId="17">#REF!</definedName>
    <definedName name="DAT" localSheetId="2">#REF!</definedName>
    <definedName name="DAT">#REF!</definedName>
    <definedName name="dat16.1" localSheetId="17">#REF!</definedName>
    <definedName name="dat16.1" localSheetId="2">#REF!</definedName>
    <definedName name="dat16.1">#REF!</definedName>
    <definedName name="data" localSheetId="17">[7]Sheet1!#REF!</definedName>
    <definedName name="data">[62]Sheet1!$B$3:$E$252</definedName>
    <definedName name="DATA15">'[63]Budd Lanner Split'!$E$2:$E$9</definedName>
    <definedName name="DATA96">[64]Data!$H$988</definedName>
    <definedName name="_xlnm.Database" localSheetId="0">#REF!</definedName>
    <definedName name="_xlnm.Database" localSheetId="17">#REF!</definedName>
    <definedName name="_xlnm.Database" localSheetId="9">#REF!</definedName>
    <definedName name="_xlnm.Database" localSheetId="4">#REF!</definedName>
    <definedName name="_xlnm.Database" localSheetId="2">#REF!</definedName>
    <definedName name="_xlnm.Database" localSheetId="3">#REF!</definedName>
    <definedName name="_xlnm.Database">#REF!</definedName>
    <definedName name="Database_MI" localSheetId="17">#REF!</definedName>
    <definedName name="Database_MI" localSheetId="2">#REF!</definedName>
    <definedName name="Database_MI">#REF!</definedName>
    <definedName name="DATE">[65]HIGHLIGHTS!$I$5</definedName>
    <definedName name="Days_in_Receivables">'[34]Statistics {pbc}'!$A$2:$G$2,'[34]Statistics {pbc}'!$A$8:$G$8</definedName>
    <definedName name="dbo_TimeSheetOnProjects" localSheetId="17">#REF!</definedName>
    <definedName name="dbo_TimeSheetOnProjects" localSheetId="2">#REF!</definedName>
    <definedName name="dbo_TimeSheetOnProjects">#REF!</definedName>
    <definedName name="DDK">'[3]BOQ (2)'!$A$1:$G$52</definedName>
    <definedName name="DEB" localSheetId="17">[7]Sheet1!#REF!</definedName>
    <definedName name="DEB" localSheetId="2">[7]Sheet1!#REF!</definedName>
    <definedName name="DEB">[7]Sheet1!#REF!</definedName>
    <definedName name="debenture" localSheetId="17">#REF!</definedName>
    <definedName name="debenture" localSheetId="2">#REF!</definedName>
    <definedName name="debenture">#REF!</definedName>
    <definedName name="debt_at_mv" localSheetId="17">#REF!</definedName>
    <definedName name="debt_at_mv" localSheetId="2">#REF!</definedName>
    <definedName name="debt_at_mv">#REF!</definedName>
    <definedName name="Debt_Exp_to_Sales">'[34]Statistics {pbc}'!$A$2:$G$2,'[34]Statistics {pbc}'!$A$11:$G$11</definedName>
    <definedName name="Dec">[39]Exchange!$D$17</definedName>
    <definedName name="Dec05_CMBS" localSheetId="17">#REF!</definedName>
    <definedName name="Dec05_CMBS" localSheetId="2">#REF!</definedName>
    <definedName name="Dec05_CMBS">#REF!</definedName>
    <definedName name="Dec05CMBS" localSheetId="17">#REF!</definedName>
    <definedName name="Dec05CMBS" localSheetId="2">#REF!</definedName>
    <definedName name="Dec05CMBS">#REF!</definedName>
    <definedName name="decdebt" localSheetId="17">#REF!</definedName>
    <definedName name="decdebt" localSheetId="2">#REF!</definedName>
    <definedName name="decdebt">#REF!</definedName>
    <definedName name="decretal" localSheetId="17">#REF!</definedName>
    <definedName name="decretal" localSheetId="2">#REF!</definedName>
    <definedName name="decretal">#REF!</definedName>
    <definedName name="DEFCR" localSheetId="17">#REF!</definedName>
    <definedName name="DEFCR" localSheetId="2">#REF!</definedName>
    <definedName name="DEFCR">#REF!</definedName>
    <definedName name="DEFTAX01" localSheetId="17">#REF!</definedName>
    <definedName name="DEFTAX01" localSheetId="2">#REF!</definedName>
    <definedName name="DEFTAX01">#REF!</definedName>
    <definedName name="DEFTAX02" localSheetId="17">#REF!</definedName>
    <definedName name="DEFTAX02" localSheetId="2">#REF!</definedName>
    <definedName name="DEFTAX02">#REF!</definedName>
    <definedName name="DEP" localSheetId="17">#REF!</definedName>
    <definedName name="DEP" localSheetId="2">#REF!</definedName>
    <definedName name="DEP">#REF!</definedName>
    <definedName name="DEPN" localSheetId="17">#REF!</definedName>
    <definedName name="DEPN" localSheetId="2">#REF!</definedName>
    <definedName name="DEPN">#REF!</definedName>
    <definedName name="DEPN_1TOTAL" localSheetId="17">#REF!</definedName>
    <definedName name="DEPN_1TOTAL" localSheetId="2">#REF!</definedName>
    <definedName name="DEPN_1TOTAL">#REF!</definedName>
    <definedName name="DEPN_2ALLWYN" localSheetId="17">#REF!</definedName>
    <definedName name="DEPN_2ALLWYN" localSheetId="2">#REF!</definedName>
    <definedName name="DEPN_2ALLWYN">#REF!</definedName>
    <definedName name="DEPN_3EXCLALLWYN" localSheetId="17">#REF!</definedName>
    <definedName name="DEPN_3EXCLALLWYN" localSheetId="2">#REF!</definedName>
    <definedName name="DEPN_3EXCLALLWYN">#REF!</definedName>
    <definedName name="DEPN_ADD1STHALF" localSheetId="17">#REF!</definedName>
    <definedName name="DEPN_ADD1STHALF" localSheetId="2">#REF!</definedName>
    <definedName name="DEPN_ADD1STHALF">#REF!</definedName>
    <definedName name="DEPN_ADD2NDHALF" localSheetId="17">#REF!</definedName>
    <definedName name="DEPN_ADD2NDHALF" localSheetId="2">#REF!</definedName>
    <definedName name="DEPN_ADD2NDHALF">#REF!</definedName>
    <definedName name="DEPN_SALE" localSheetId="17">#REF!</definedName>
    <definedName name="DEPN_SALE" localSheetId="2">#REF!</definedName>
    <definedName name="DEPN_SALE">#REF!</definedName>
    <definedName name="depot">'[32]Cost Breakup Depreciation&amp; Tax'!$C$7</definedName>
    <definedName name="depotpm">'[32]Cost Breakup Depreciation&amp; Tax'!$C$15</definedName>
    <definedName name="DEPR_PARENT_0304_FINAL" localSheetId="17">#REF!</definedName>
    <definedName name="DEPR_PARENT_0304_FINAL" localSheetId="2">#REF!</definedName>
    <definedName name="DEPR_PARENT_0304_FINAL">#REF!</definedName>
    <definedName name="DEPRECIATION" localSheetId="17">#REF!</definedName>
    <definedName name="DEPRECIATION" localSheetId="2">#REF!</definedName>
    <definedName name="DEPRECIATION">#REF!</definedName>
    <definedName name="designengineering">'[32]Cost Breakup Depreciation&amp; Tax'!$C$24</definedName>
    <definedName name="df">[66]DF!$A$5:$C$33</definedName>
    <definedName name="DFADF" localSheetId="17">#REF!</definedName>
    <definedName name="DFADF" localSheetId="2">#REF!</definedName>
    <definedName name="DFADF">#REF!</definedName>
    <definedName name="Difference" localSheetId="17">#REF!</definedName>
    <definedName name="Difference" localSheetId="2">#REF!</definedName>
    <definedName name="Difference">#REF!</definedName>
    <definedName name="Disaggregations" localSheetId="17">#REF!</definedName>
    <definedName name="Disaggregations" localSheetId="2">#REF!</definedName>
    <definedName name="Disaggregations">#REF!</definedName>
    <definedName name="dividend_paid" localSheetId="17">#REF!</definedName>
    <definedName name="dividend_paid" localSheetId="2">#REF!</definedName>
    <definedName name="dividend_paid">#REF!</definedName>
    <definedName name="Dollar_Rate">'[67]Simulator Detail'!$K$1</definedName>
    <definedName name="dps" localSheetId="17">#REF!</definedName>
    <definedName name="dps" localSheetId="2">#REF!</definedName>
    <definedName name="dps">#REF!</definedName>
    <definedName name="DR43B..2" localSheetId="17">'[68]43B'!#REF!</definedName>
    <definedName name="DR43B..2" localSheetId="2">'[68]43B'!#REF!</definedName>
    <definedName name="DR43B..2">'[68]43B'!#REF!</definedName>
    <definedName name="DSR">'[32]Cost Breakup Depreciation&amp; Tax'!$C$40</definedName>
    <definedName name="DSRA">'[32]Debt-Schedule-DSR-Ops Factor'!$C$25</definedName>
    <definedName name="dtpl">[43]DTPL!$B$2:$P$308</definedName>
    <definedName name="Dummy" hidden="1">{"'Sheet1'!$A$4386:$N$4591"}</definedName>
    <definedName name="E" localSheetId="17">#REF!</definedName>
    <definedName name="E" localSheetId="2">#REF!</definedName>
    <definedName name="E">#REF!</definedName>
    <definedName name="e2k" localSheetId="17">#REF!</definedName>
    <definedName name="e2k" localSheetId="2">#REF!</definedName>
    <definedName name="e2k">#REF!</definedName>
    <definedName name="ebida_core_activity" localSheetId="17">#REF!</definedName>
    <definedName name="ebida_core_activity" localSheetId="2">#REF!</definedName>
    <definedName name="ebida_core_activity">#REF!</definedName>
    <definedName name="ebit_core_activity" localSheetId="17">#REF!</definedName>
    <definedName name="ebit_core_activity" localSheetId="2">#REF!</definedName>
    <definedName name="ebit_core_activity">#REF!</definedName>
    <definedName name="ebitda_core_activity" localSheetId="17">#REF!</definedName>
    <definedName name="ebitda_core_activity" localSheetId="2">#REF!</definedName>
    <definedName name="ebitda_core_activity">#REF!</definedName>
    <definedName name="emp" localSheetId="17">[32]Staffing!#REF!</definedName>
    <definedName name="emp" localSheetId="2">[32]Staffing!#REF!</definedName>
    <definedName name="emp">[32]Staffing!#REF!</definedName>
    <definedName name="EndDelete" localSheetId="17">'[31]WGE P&amp;E'!#REF!</definedName>
    <definedName name="EndDelete" localSheetId="2">'[31]WGE P&amp;E'!#REF!</definedName>
    <definedName name="EndDelete">'[31]WGE P&amp;E'!#REF!</definedName>
    <definedName name="EndDelete2" localSheetId="17">'[31]WGE P&amp;E'!#REF!</definedName>
    <definedName name="EndDelete2" localSheetId="2">'[31]WGE P&amp;E'!#REF!</definedName>
    <definedName name="EndDelete2">'[31]WGE P&amp;E'!#REF!</definedName>
    <definedName name="EndFormat" localSheetId="17">'[31]WGE P&amp;E'!#REF!</definedName>
    <definedName name="EndFormat" localSheetId="2">'[31]WGE P&amp;E'!#REF!</definedName>
    <definedName name="EndFormat">'[31]WGE P&amp;E'!#REF!</definedName>
    <definedName name="ENT" localSheetId="17">#REF!</definedName>
    <definedName name="ENT" localSheetId="2">#REF!</definedName>
    <definedName name="ENT">#REF!</definedName>
    <definedName name="enterprise_value_core" localSheetId="17">#REF!</definedName>
    <definedName name="enterprise_value_core" localSheetId="2">#REF!</definedName>
    <definedName name="enterprise_value_core">#REF!</definedName>
    <definedName name="er" localSheetId="17">#REF!</definedName>
    <definedName name="er" localSheetId="2">#REF!</definedName>
    <definedName name="er">#REF!</definedName>
    <definedName name="ert" localSheetId="17">'[31]WGE P&amp;E'!#REF!</definedName>
    <definedName name="ert" localSheetId="2">'[31]WGE P&amp;E'!#REF!</definedName>
    <definedName name="ert">'[31]WGE P&amp;E'!#REF!</definedName>
    <definedName name="ESC">'[7]#REF'!$C$18</definedName>
    <definedName name="et" localSheetId="17">'[31]WGE P&amp;E'!#REF!</definedName>
    <definedName name="et" localSheetId="2">'[31]WGE P&amp;E'!#REF!</definedName>
    <definedName name="et">'[31]WGE P&amp;E'!#REF!</definedName>
    <definedName name="EXA" localSheetId="17">#REF!</definedName>
    <definedName name="EXA" localSheetId="2">#REF!</definedName>
    <definedName name="EXA">#REF!</definedName>
    <definedName name="exc" localSheetId="17">#REF!</definedName>
    <definedName name="exc" localSheetId="2">#REF!</definedName>
    <definedName name="exc">#REF!</definedName>
    <definedName name="Exchange_Rate" localSheetId="17">#REF!</definedName>
    <definedName name="Exchange_Rate" localSheetId="2">#REF!</definedName>
    <definedName name="Exchange_Rate">#REF!</definedName>
    <definedName name="EXGRATIA" localSheetId="17">#REF!</definedName>
    <definedName name="EXGRATIA" localSheetId="2">#REF!</definedName>
    <definedName name="EXGRATIA">#REF!</definedName>
    <definedName name="Expected_balance" localSheetId="17">#REF!</definedName>
    <definedName name="Expected_balance" localSheetId="2">#REF!</definedName>
    <definedName name="Expected_balance">#REF!</definedName>
    <definedName name="exports" localSheetId="17">#REF!</definedName>
    <definedName name="exports" localSheetId="2">#REF!</definedName>
    <definedName name="exports">#REF!</definedName>
    <definedName name="Exreco" localSheetId="17">#REF!</definedName>
    <definedName name="Exreco" localSheetId="2">#REF!</definedName>
    <definedName name="Exreco">#REF!</definedName>
    <definedName name="F" localSheetId="17">#REF!</definedName>
    <definedName name="F" localSheetId="2">#REF!</definedName>
    <definedName name="F">#REF!</definedName>
    <definedName name="fa" localSheetId="17">#REF!</definedName>
    <definedName name="fa">35.31*15</definedName>
    <definedName name="FAC">[43]Facility!$C$1</definedName>
    <definedName name="faciastone">'[6]Material '!$G$51</definedName>
    <definedName name="fdiccapgain" localSheetId="17">'[69]VIR CG'!#REF!</definedName>
    <definedName name="fdiccapgain" localSheetId="2">'[69]VIR CG'!#REF!</definedName>
    <definedName name="fdiccapgain">'[69]VIR CG'!#REF!</definedName>
    <definedName name="Feb">[39]Exchange!$D$7</definedName>
    <definedName name="FF" localSheetId="17">#REF!</definedName>
    <definedName name="FF" localSheetId="2">#REF!</definedName>
    <definedName name="FF">#REF!</definedName>
    <definedName name="Fgoods" localSheetId="17">#REF!</definedName>
    <definedName name="Fgoods" localSheetId="2">#REF!</definedName>
    <definedName name="Fgoods">#REF!</definedName>
    <definedName name="Fin" localSheetId="17">[61]Lrnet_Inftch!#REF!</definedName>
    <definedName name="Fin" localSheetId="2">[61]Lrnet_Inftch!#REF!</definedName>
    <definedName name="Fin">[61]Lrnet_Inftch!#REF!</definedName>
    <definedName name="FLEASES">'[33]YE-SW2'!$IM$8159</definedName>
    <definedName name="FOMR3CD..10" localSheetId="17">#REF!</definedName>
    <definedName name="FOMR3CD..10" localSheetId="2">#REF!</definedName>
    <definedName name="FOMR3CD..10">#REF!</definedName>
    <definedName name="forecast" localSheetId="17">#REF!</definedName>
    <definedName name="forecast" localSheetId="2">#REF!</definedName>
    <definedName name="forecast">#REF!</definedName>
    <definedName name="FORM3CD..1" localSheetId="17">#REF!</definedName>
    <definedName name="FORM3CD..1" localSheetId="2">#REF!</definedName>
    <definedName name="FORM3CD..1">#REF!</definedName>
    <definedName name="FORM3CD..11" localSheetId="17">#REF!</definedName>
    <definedName name="FORM3CD..11" localSheetId="2">#REF!</definedName>
    <definedName name="FORM3CD..11">#REF!</definedName>
    <definedName name="FORM3CD..2" localSheetId="17">#REF!</definedName>
    <definedName name="FORM3CD..2" localSheetId="2">#REF!</definedName>
    <definedName name="FORM3CD..2">#REF!</definedName>
    <definedName name="FORM3CD..3" localSheetId="17">#REF!</definedName>
    <definedName name="FORM3CD..3" localSheetId="2">#REF!</definedName>
    <definedName name="FORM3CD..3">#REF!</definedName>
    <definedName name="FORM3CD..4" localSheetId="17">#REF!</definedName>
    <definedName name="FORM3CD..4" localSheetId="2">#REF!</definedName>
    <definedName name="FORM3CD..4">#REF!</definedName>
    <definedName name="FORM3CD..5" localSheetId="17">#REF!</definedName>
    <definedName name="FORM3CD..5" localSheetId="2">#REF!</definedName>
    <definedName name="FORM3CD..5">#REF!</definedName>
    <definedName name="FORM3CD..6" localSheetId="17">#REF!</definedName>
    <definedName name="FORM3CD..6" localSheetId="2">#REF!</definedName>
    <definedName name="FORM3CD..6">#REF!</definedName>
    <definedName name="FORM3CD..7" localSheetId="17">#REF!</definedName>
    <definedName name="FORM3CD..7" localSheetId="2">#REF!</definedName>
    <definedName name="FORM3CD..7">#REF!</definedName>
    <definedName name="FORM3CD..8" localSheetId="17">#REF!</definedName>
    <definedName name="FORM3CD..8" localSheetId="2">#REF!</definedName>
    <definedName name="FORM3CD..8">#REF!</definedName>
    <definedName name="FORM3CD..9" localSheetId="17">#REF!</definedName>
    <definedName name="FORM3CD..9" localSheetId="2">#REF!</definedName>
    <definedName name="FORM3CD..9">#REF!</definedName>
    <definedName name="Format" localSheetId="17">#REF!</definedName>
    <definedName name="Format" localSheetId="2">#REF!</definedName>
    <definedName name="Format">#REF!</definedName>
    <definedName name="Formulas" localSheetId="17">#REF!</definedName>
    <definedName name="Formulas" localSheetId="2">#REF!</definedName>
    <definedName name="Formulas">#REF!</definedName>
    <definedName name="FST" localSheetId="17">#REF!</definedName>
    <definedName name="FST" localSheetId="2">#REF!</definedName>
    <definedName name="FST">#REF!</definedName>
    <definedName name="FT" localSheetId="17">#REF!</definedName>
    <definedName name="FT" localSheetId="2">#REF!</definedName>
    <definedName name="FT">#REF!</definedName>
    <definedName name="FTM" localSheetId="17">#REF!</definedName>
    <definedName name="FTM" localSheetId="2">#REF!</definedName>
    <definedName name="FTM">#REF!</definedName>
    <definedName name="full">[7]Sheet1!$B$2:$AD$182</definedName>
    <definedName name="FY" localSheetId="17">#REF!</definedName>
    <definedName name="FY" localSheetId="2">#REF!</definedName>
    <definedName name="FY">#REF!</definedName>
    <definedName name="G" localSheetId="17">#REF!</definedName>
    <definedName name="G" localSheetId="2">#REF!</definedName>
    <definedName name="G">#REF!</definedName>
    <definedName name="GDF" hidden="1">{#N/A,#N/A,FALSE,"COMP"}</definedName>
    <definedName name="gf" localSheetId="17" hidden="1">#REF!</definedName>
    <definedName name="gf" localSheetId="2" hidden="1">#REF!</definedName>
    <definedName name="gf" hidden="1">#REF!</definedName>
    <definedName name="GG6_" localSheetId="17">#REF!</definedName>
    <definedName name="GG6_" localSheetId="2">#REF!</definedName>
    <definedName name="GG6_">#REF!</definedName>
    <definedName name="GGG">#N/A</definedName>
    <definedName name="Giftlogo" localSheetId="17">#REF!</definedName>
    <definedName name="Giftlogo" localSheetId="2">#REF!</definedName>
    <definedName name="Giftlogo">#REF!</definedName>
    <definedName name="Giftnonlogo1" localSheetId="17">#REF!</definedName>
    <definedName name="Giftnonlogo1" localSheetId="2">#REF!</definedName>
    <definedName name="Giftnonlogo1">#REF!</definedName>
    <definedName name="Giftnonlogo2" localSheetId="17">#REF!</definedName>
    <definedName name="Giftnonlogo2" localSheetId="2">#REF!</definedName>
    <definedName name="Giftnonlogo2">#REF!</definedName>
    <definedName name="GOODWILL" localSheetId="17">#REF!</definedName>
    <definedName name="GOODWILL" localSheetId="2">#REF!</definedName>
    <definedName name="GOODWILL">#REF!</definedName>
    <definedName name="GOODWILL為替" localSheetId="17">[70]AFFI内訳!#REF!</definedName>
    <definedName name="GOODWILL為替" localSheetId="2">[70]AFFI内訳!#REF!</definedName>
    <definedName name="GOODWILL為替">[70]AFFI内訳!#REF!</definedName>
    <definedName name="gouke" localSheetId="17">#REF!</definedName>
    <definedName name="gouke" localSheetId="2">#REF!</definedName>
    <definedName name="gouke">#REF!</definedName>
    <definedName name="GovtOthers">[71]Form!$V$18</definedName>
    <definedName name="GROBAL_RENTAL" localSheetId="17">#REF!</definedName>
    <definedName name="GROBAL_RENTAL" localSheetId="2">#REF!</definedName>
    <definedName name="GROBAL_RENTAL">#REF!</definedName>
    <definedName name="Gyoshu1">[72]業種小分類!$A$1:$O$142</definedName>
    <definedName name="Gyoshu2">[72]業種大分類!$A$1:$O$16</definedName>
    <definedName name="H" localSheetId="17">#REF!</definedName>
    <definedName name="H" localSheetId="2">#REF!</definedName>
    <definedName name="H">#REF!</definedName>
    <definedName name="Haifu_Execute" localSheetId="17">[73]!Haifu_Execute</definedName>
    <definedName name="Haifu_Execute" localSheetId="2">[73]!Haifu_Execute</definedName>
    <definedName name="Haifu_Execute">[73]!Haifu_Execute</definedName>
    <definedName name="Haifu_Execute2">#N/A</definedName>
    <definedName name="Haifu_NumberEdit" localSheetId="17">[73]!Haifu_NumberEdit</definedName>
    <definedName name="Haifu_NumberEdit" localSheetId="2">[73]!Haifu_NumberEdit</definedName>
    <definedName name="Haifu_NumberEdit">[73]!Haifu_NumberEdit</definedName>
    <definedName name="Haifu_NumberEdit2">#N/A</definedName>
    <definedName name="Header" localSheetId="17">#REF!</definedName>
    <definedName name="Header" localSheetId="2">#REF!</definedName>
    <definedName name="Header">#REF!</definedName>
    <definedName name="HH" localSheetId="17">#REF!</definedName>
    <definedName name="HH" localSheetId="2">#REF!</definedName>
    <definedName name="HH">#REF!</definedName>
    <definedName name="hhh" localSheetId="17">#REF!</definedName>
    <definedName name="hhh" localSheetId="2">#REF!</definedName>
    <definedName name="hhh">#REF!</definedName>
    <definedName name="hhhhhhhhhhhhh" localSheetId="17">#REF!</definedName>
    <definedName name="hhhhhhhhhhhhh" localSheetId="2">#REF!</definedName>
    <definedName name="hhhhhhhhhhhhh">#REF!</definedName>
    <definedName name="Hiway">[28]Voucher!$R$1</definedName>
    <definedName name="HP1_" localSheetId="17">#REF!</definedName>
    <definedName name="HP1_" localSheetId="2">#REF!</definedName>
    <definedName name="HP1_">#REF!</definedName>
    <definedName name="HPexp" localSheetId="17">#REF!</definedName>
    <definedName name="HPexp" localSheetId="2">#REF!</definedName>
    <definedName name="HPexp">#REF!</definedName>
    <definedName name="HTML_CodePage" hidden="1">1252</definedName>
    <definedName name="HTML_Control" hidden="1">{"'subnets'!$A$1:$F$20"}</definedName>
    <definedName name="HTML_Description" hidden="1">""</definedName>
    <definedName name="HTML_Email" hidden="1">""</definedName>
    <definedName name="HTML_Header" localSheetId="17" hidden="1">"SUBNETS"</definedName>
    <definedName name="HTML_Header" hidden="1">"Typical Costs Estimates"</definedName>
    <definedName name="HTML_LastUpdate" localSheetId="17" hidden="1">"01/25/2000"</definedName>
    <definedName name="HTML_LastUpdate" hidden="1">"8/18/99"</definedName>
    <definedName name="HTML_LineAfter" hidden="1">TRUE</definedName>
    <definedName name="HTML_LineBefore" localSheetId="17" hidden="1">FALSE</definedName>
    <definedName name="HTML_LineBefore" hidden="1">TRUE</definedName>
    <definedName name="HTML_Name" localSheetId="17" hidden="1">"Jerry George"</definedName>
    <definedName name="HTML_Name" hidden="1">"Ajit.S.R"</definedName>
    <definedName name="HTML_OBDlg2" hidden="1">TRUE</definedName>
    <definedName name="HTML_OBDlg4" hidden="1">TRUE</definedName>
    <definedName name="HTML_OS" hidden="1">0</definedName>
    <definedName name="HTML_PathFile" localSheetId="17" hidden="1">"C:\WWW\IT\network\subnets.htm"</definedName>
    <definedName name="HTML_PathFile" hidden="1">"C:\My Documents\MyHTML.htm"</definedName>
    <definedName name="HTML_Title" localSheetId="17" hidden="1">"Subnets"</definedName>
    <definedName name="HTML_Title" hidden="1">"Ecr cost"</definedName>
    <definedName name="humepipe1200">'[6]Material '!$G$48</definedName>
    <definedName name="humepipenp3">'[6]Material '!$G$49</definedName>
    <definedName name="HYSD">'[74]LOCAL RATES'!$H$14</definedName>
    <definedName name="i" localSheetId="17">#REF!</definedName>
    <definedName name="i" localSheetId="2">#REF!</definedName>
    <definedName name="i">#REF!</definedName>
    <definedName name="I_CO">'[75]I-CO'!$A$1:$D$487</definedName>
    <definedName name="ic">5%</definedName>
    <definedName name="IDC_34期A" localSheetId="17">#REF!</definedName>
    <definedName name="IDC_34期A" localSheetId="2">#REF!</definedName>
    <definedName name="IDC_34期A">#REF!</definedName>
    <definedName name="IDC_34期B" localSheetId="17">#REF!</definedName>
    <definedName name="IDC_34期B" localSheetId="2">#REF!</definedName>
    <definedName name="IDC_34期B">#REF!</definedName>
    <definedName name="IDC_35期A" localSheetId="17">#REF!</definedName>
    <definedName name="IDC_35期A" localSheetId="2">#REF!</definedName>
    <definedName name="IDC_35期A">#REF!</definedName>
    <definedName name="IDC_35期B" localSheetId="17">#REF!</definedName>
    <definedName name="IDC_35期B" localSheetId="2">#REF!</definedName>
    <definedName name="IDC_35期B">#REF!</definedName>
    <definedName name="IDC_36期A" localSheetId="17">#REF!</definedName>
    <definedName name="IDC_36期A" localSheetId="2">#REF!</definedName>
    <definedName name="IDC_36期A">#REF!</definedName>
    <definedName name="IDC_36期B" localSheetId="17">#REF!</definedName>
    <definedName name="IDC_36期B" localSheetId="2">#REF!</definedName>
    <definedName name="IDC_36期B">#REF!</definedName>
    <definedName name="IHC" localSheetId="17">#REF!</definedName>
    <definedName name="IHC" localSheetId="2">#REF!</definedName>
    <definedName name="IHC">#REF!</definedName>
    <definedName name="II" localSheetId="17">#REF!</definedName>
    <definedName name="II" localSheetId="2">#REF!</definedName>
    <definedName name="II">#REF!</definedName>
    <definedName name="IK" localSheetId="17">#REF!</definedName>
    <definedName name="IK" localSheetId="2">#REF!</definedName>
    <definedName name="IK">#REF!</definedName>
    <definedName name="il" localSheetId="17">#REF!</definedName>
    <definedName name="il" localSheetId="2">#REF!</definedName>
    <definedName name="il">#REF!</definedName>
    <definedName name="IL___FS" localSheetId="17">#REF!</definedName>
    <definedName name="IL___FS" localSheetId="2">#REF!</definedName>
    <definedName name="IL___FS">#REF!</definedName>
    <definedName name="ILT" localSheetId="17">#REF!</definedName>
    <definedName name="ILT" localSheetId="2">#REF!</definedName>
    <definedName name="ILT">#REF!</definedName>
    <definedName name="imports" localSheetId="17">#REF!</definedName>
    <definedName name="imports" localSheetId="2">#REF!</definedName>
    <definedName name="imports">#REF!</definedName>
    <definedName name="IN_BOOK_NAME">[76]ﾏﾁｭﾘﾃｨﾗﾀﾞｰ（月次ベース）!$F$1</definedName>
    <definedName name="INCOME" localSheetId="17">#REF!</definedName>
    <definedName name="INCOME" localSheetId="2">#REF!</definedName>
    <definedName name="INCOME">#REF!</definedName>
    <definedName name="index" localSheetId="17">#REF!</definedName>
    <definedName name="index" localSheetId="2">#REF!</definedName>
    <definedName name="index">#REF!</definedName>
    <definedName name="INT" localSheetId="17">#REF!</definedName>
    <definedName name="INT" localSheetId="2">#REF!</definedName>
    <definedName name="INT">#REF!</definedName>
    <definedName name="INTCAP">'[7]#REF'!$B$3</definedName>
    <definedName name="INTEREST1">[27]FINAL!$I$31:$N$45</definedName>
    <definedName name="INTRO" localSheetId="17">[25]Input!#REF!</definedName>
    <definedName name="INTRO" localSheetId="2">[25]Input!#REF!</definedName>
    <definedName name="INTRO">[25]Input!#REF!</definedName>
    <definedName name="invest" localSheetId="17">#REF!</definedName>
    <definedName name="invest" localSheetId="2">#REF!</definedName>
    <definedName name="invest">#REF!</definedName>
    <definedName name="invested_capital_avg" localSheetId="17">#REF!</definedName>
    <definedName name="invested_capital_avg" localSheetId="2">#REF!</definedName>
    <definedName name="invested_capital_avg">#REF!</definedName>
    <definedName name="isbu" localSheetId="17">#REF!</definedName>
    <definedName name="isbu" localSheetId="2">#REF!</definedName>
    <definedName name="isbu">#REF!</definedName>
    <definedName name="ITDEP" localSheetId="17">#REF!</definedName>
    <definedName name="ITDEP" localSheetId="2">#REF!</definedName>
    <definedName name="ITDEP">#REF!</definedName>
    <definedName name="item210" localSheetId="17">#REF!</definedName>
    <definedName name="item210" localSheetId="2">#REF!</definedName>
    <definedName name="item210">#REF!</definedName>
    <definedName name="item221" localSheetId="17">#REF!</definedName>
    <definedName name="item221" localSheetId="2">#REF!</definedName>
    <definedName name="item221">#REF!</definedName>
    <definedName name="Item223" localSheetId="17">#REF!</definedName>
    <definedName name="Item223" localSheetId="2">#REF!</definedName>
    <definedName name="Item223">#REF!</definedName>
    <definedName name="item224" localSheetId="17">#REF!</definedName>
    <definedName name="item224" localSheetId="2">#REF!</definedName>
    <definedName name="item224">#REF!</definedName>
    <definedName name="Item226" localSheetId="17">#REF!</definedName>
    <definedName name="Item226" localSheetId="2">#REF!</definedName>
    <definedName name="Item226">#REF!</definedName>
    <definedName name="item252" localSheetId="17">#REF!</definedName>
    <definedName name="item252" localSheetId="2">#REF!</definedName>
    <definedName name="item252">#REF!</definedName>
    <definedName name="j" localSheetId="17">#REF!</definedName>
    <definedName name="j" localSheetId="2">#REF!</definedName>
    <definedName name="j">#REF!</definedName>
    <definedName name="Jan">[39]Exchange!$D$6</definedName>
    <definedName name="jaya" localSheetId="17">#REF!</definedName>
    <definedName name="jaya" localSheetId="2">#REF!</definedName>
    <definedName name="jaya">#REF!</definedName>
    <definedName name="jhygi" localSheetId="17">#REF!</definedName>
    <definedName name="jhygi" localSheetId="2">#REF!</definedName>
    <definedName name="jhygi">#REF!</definedName>
    <definedName name="Jobtypes">[77]FORM7!$R$3:$S$7</definedName>
    <definedName name="Jul">[39]Exchange!$D$12</definedName>
    <definedName name="Jun">[39]Exchange!$D$11</definedName>
    <definedName name="JY" hidden="1">{#N/A,#N/A,FALSE,"Part ABC"}</definedName>
    <definedName name="k">[39]Exchange!$D$16</definedName>
    <definedName name="kailash">'[78]Rate Analysis'!$D$435</definedName>
    <definedName name="KDLC" localSheetId="17">#REF!</definedName>
    <definedName name="KDLC" localSheetId="2">#REF!</definedName>
    <definedName name="KDLC">#REF!</definedName>
    <definedName name="KEIKAKU" localSheetId="17">#REF!</definedName>
    <definedName name="KEIKAKU" localSheetId="2">#REF!</definedName>
    <definedName name="KEIKAKU">#REF!</definedName>
    <definedName name="KM">[46]DATA!$F$4</definedName>
    <definedName name="koa" hidden="1">[79]Lead!$F$34</definedName>
    <definedName name="koko" hidden="1">[79]Lead!$F$28</definedName>
    <definedName name="KOREA_RENTAL" localSheetId="17">#REF!</definedName>
    <definedName name="KOREA_RENTAL" localSheetId="2">#REF!</definedName>
    <definedName name="KOREA_RENTAL">#REF!</definedName>
    <definedName name="KORIX" localSheetId="17">[80]海外WORK!#REF!</definedName>
    <definedName name="KORIX" localSheetId="2">[80]海外WORK!#REF!</definedName>
    <definedName name="KORIX">[80]海外WORK!#REF!</definedName>
    <definedName name="KUALA_SYNERGY" localSheetId="17">[70]海外WORK!#REF!</definedName>
    <definedName name="KUALA_SYNERGY" localSheetId="2">[70]海外WORK!#REF!</definedName>
    <definedName name="KUALA_SYNERGY">[70]海外WORK!#REF!</definedName>
    <definedName name="l">[39]Exchange!$D$15</definedName>
    <definedName name="L_Adjust">[81]Links!$H$1:$H$65536</definedName>
    <definedName name="L_AJE_Tot">[81]Links!$G$1:$G$65536</definedName>
    <definedName name="L_Bhisti">[82]Labour!$D$3</definedName>
    <definedName name="L_BitumenSprayer">[83]Labour!$D$4</definedName>
    <definedName name="L_Blacksmith">[83]Labour!$D$5</definedName>
    <definedName name="L_CY_Beg">[81]Links!$F$1:$F$65536</definedName>
    <definedName name="L_CY_End">[81]Links!$J$1:$J$65536</definedName>
    <definedName name="L_Mason_1stClass">[82]Labour!$D$14</definedName>
    <definedName name="L_Mate">[83]Labour!$D$16</definedName>
    <definedName name="L_Mazdoor">[83]Labour!$D$17</definedName>
    <definedName name="L_Mazdoor_Semi">[83]Labour!$D$18</definedName>
    <definedName name="L_Mazdoor_Skilled">[83]Labour!$D$19</definedName>
    <definedName name="L_PY_End">[81]Links!$K$1:$K$65536</definedName>
    <definedName name="L_RJE_Tot">[81]Links!$I$1:$I$65536</definedName>
    <definedName name="L_T_INTERSTATE_ROAD_CORRIDOR_LIMITED" localSheetId="17">[29]Abstract!#REF!</definedName>
    <definedName name="L_T_INTERSTATE_ROAD_CORRIDOR_LIMITED" localSheetId="2">[29]Abstract!#REF!</definedName>
    <definedName name="L_T_INTERSTATE_ROAD_CORRIDOR_LIMITED">[29]Abstract!#REF!</definedName>
    <definedName name="LA" localSheetId="17">[7]Facility!#REF!</definedName>
    <definedName name="LA" localSheetId="2">[7]Facility!#REF!</definedName>
    <definedName name="LA">[7]Facility!#REF!</definedName>
    <definedName name="lads" localSheetId="17">#REF!</definedName>
    <definedName name="lads" localSheetId="2">#REF!</definedName>
    <definedName name="lads">#REF!</definedName>
    <definedName name="land" localSheetId="17">#REF!</definedName>
    <definedName name="land" localSheetId="2">#REF!</definedName>
    <definedName name="land">#REF!</definedName>
    <definedName name="landlease">'[32]Cost Breakup Depreciation&amp; Tax'!$C$28</definedName>
    <definedName name="Language" localSheetId="17">#REF!</definedName>
    <definedName name="Language" localSheetId="2">#REF!</definedName>
    <definedName name="Language">#REF!</definedName>
    <definedName name="lead">'[84]Material '!$S$11</definedName>
    <definedName name="lesmodel" localSheetId="17">#REF!</definedName>
    <definedName name="lesmodel" localSheetId="2">#REF!</definedName>
    <definedName name="lesmodel">#REF!</definedName>
    <definedName name="lift">'[32]Cost Breakup Depreciation&amp; Tax'!$C$12</definedName>
    <definedName name="line_2">[85]PC!$D$31</definedName>
    <definedName name="list" localSheetId="17">#REF!</definedName>
    <definedName name="list" localSheetId="2">#REF!</definedName>
    <definedName name="list">#REF!</definedName>
    <definedName name="LMS" localSheetId="17">#REF!</definedName>
    <definedName name="LMS" localSheetId="2">#REF!</definedName>
    <definedName name="LMS">#REF!</definedName>
    <definedName name="LOANS">'[33]YE-SW2'!$IM$8159</definedName>
    <definedName name="LOLC" localSheetId="17">#REF!</definedName>
    <definedName name="LOLC" localSheetId="2">#REF!</definedName>
    <definedName name="LOLC">#REF!</definedName>
    <definedName name="LONG">'[33]YE-SW2'!$IM$8159</definedName>
    <definedName name="LP" localSheetId="17">#REF!</definedName>
    <definedName name="LP" localSheetId="2">#REF!</definedName>
    <definedName name="LP">#REF!</definedName>
    <definedName name="lr" localSheetId="17">#REF!</definedName>
    <definedName name="lr" localSheetId="2">#REF!</definedName>
    <definedName name="lr">#REF!</definedName>
    <definedName name="LVL_Z1">[53]MHNO_LEV!$A$1:$B$158</definedName>
    <definedName name="m" localSheetId="17">#REF!</definedName>
    <definedName name="m">'[86]PRECAST lightconc-II'!$J$20</definedName>
    <definedName name="M_04" localSheetId="17">'[87]m3&amp;4'!#REF!</definedName>
    <definedName name="M_04" localSheetId="2">'[87]m3&amp;4'!#REF!</definedName>
    <definedName name="M_04">'[87]m3&amp;4'!#REF!</definedName>
    <definedName name="M_Aggregate_10">[82]Material!$D$17</definedName>
    <definedName name="M_Aggregate_20">[82]Material!$D$18</definedName>
    <definedName name="M_Aggregate_40">[82]Material!$D$19</definedName>
    <definedName name="M_Aggregate_Crushable_GradeII">[83]Material!$D$21</definedName>
    <definedName name="M_Aggregate_GradeII_63_45mm">[83]Material!$D$24</definedName>
    <definedName name="M_AluminiumSheeting_15mm">[88]Material!$D$28</definedName>
    <definedName name="M_BindingWire">[83]Material!$D$38</definedName>
    <definedName name="M_Bitumen_S65">[83]Material!$D$42</definedName>
    <definedName name="M_BitumenEmulsion_RS1">[83]Material!$D$44</definedName>
    <definedName name="M_BitumenEmulsion_SS1">[83]Material!$D$45</definedName>
    <definedName name="M_Cement">[82]Material!$D$51</definedName>
    <definedName name="M_CompensationForEarthTakenFromPrivateLand">[83]Material!$D$54</definedName>
    <definedName name="M_CrowBars_40mm">[83]Material!$D$60</definedName>
    <definedName name="M_CrushedStoneChipping_132">[83]Material!$D$64</definedName>
    <definedName name="M_CrushedStoneChipping_67mm_100Passing_112mm">[83]Material!$D$65</definedName>
    <definedName name="M_GranularMaterial">[83]Material!$D$88</definedName>
    <definedName name="M_QuarriedStone_150_200mm">[83]Material!$D$112</definedName>
    <definedName name="M_RCCPipeNP3_1200mm">[82]Material!$D$113</definedName>
    <definedName name="M_Sand_Coarse">[82]Material!$D$125</definedName>
    <definedName name="M_Sand_Fine">[83]Material!$D$126</definedName>
    <definedName name="M_SteelReinforcement_HYSDBars">[83]Material!$D$129</definedName>
    <definedName name="M_StoneBoulder_150mm_below">[83]Material!$D$132</definedName>
    <definedName name="M_StoneForCoarseRubbleMasonry_1stSort">[89]Material!$D$136</definedName>
    <definedName name="M_StoneSpalls">[82]Material!$D$144</definedName>
    <definedName name="M_Water">[83]Material!$D$146</definedName>
    <definedName name="M_WellGradedGranularBaseMaterial_GradeA_236mm">[90]Material!$D$147</definedName>
    <definedName name="M_WellGradedGranularBaseMaterial_GradeA_265_475mm">[90]Material!$D$148</definedName>
    <definedName name="M_WellGradedGranularBaseMaterial_GradeA_53_265mm">[90]Material!$D$149</definedName>
    <definedName name="M_WoodenSleepers">[83]Material!$D$163</definedName>
    <definedName name="mac">75</definedName>
    <definedName name="Mar">[39]Exchange!$D$8</definedName>
    <definedName name="march06" hidden="1">{#N/A,#N/A,FALSE,"Aging Summary";#N/A,#N/A,FALSE,"Ratio Analysis";#N/A,#N/A,FALSE,"Test 120 Day Accts";#N/A,#N/A,FALSE,"Tickmarks"}</definedName>
    <definedName name="march06topsheet" hidden="1">{#N/A,#N/A,FALSE,"Aging Summary";#N/A,#N/A,FALSE,"Ratio Analysis";#N/A,#N/A,FALSE,"Test 120 Day Accts";#N/A,#N/A,FALSE,"Tickmarks"}</definedName>
    <definedName name="market_capitalisation" localSheetId="17">#REF!</definedName>
    <definedName name="market_capitalisation" localSheetId="2">#REF!</definedName>
    <definedName name="market_capitalisation">#REF!</definedName>
    <definedName name="mason1">'[6]Labour &amp; Plant'!$C$14</definedName>
    <definedName name="mason2">'[6]Labour &amp; Plant'!$C$15</definedName>
    <definedName name="Materiality" localSheetId="17">#REF!</definedName>
    <definedName name="Materiality" localSheetId="2">#REF!</definedName>
    <definedName name="Materiality">#REF!</definedName>
    <definedName name="MaxSNo">[28]Data!$J$3</definedName>
    <definedName name="May">[39]Exchange!$D$10</definedName>
    <definedName name="MEL">[46]DATA!$F$87</definedName>
    <definedName name="merchantbanking">'[32]Cost Breakup Depreciation&amp; Tax'!$C$36</definedName>
    <definedName name="Metal12mm">188*1.5</definedName>
    <definedName name="Metal20mm">'[91]LOCAL RATES'!$H$27</definedName>
    <definedName name="Metal40mm">'[91]LOCAL RATES'!$H$26</definedName>
    <definedName name="Metal6mm">'[91]LOCAL RATES'!$H$29</definedName>
    <definedName name="mil" localSheetId="0">#REF!</definedName>
    <definedName name="mil" localSheetId="9">#REF!</definedName>
    <definedName name="mil" localSheetId="4">#REF!</definedName>
    <definedName name="mil" localSheetId="2">#REF!</definedName>
    <definedName name="mil" localSheetId="3">#REF!</definedName>
    <definedName name="mil">#REF!</definedName>
    <definedName name="minority_interests" localSheetId="17">#REF!</definedName>
    <definedName name="minority_interests" localSheetId="2">#REF!</definedName>
    <definedName name="minority_interests">#REF!</definedName>
    <definedName name="MinSNo">[28]Data!$J$2</definedName>
    <definedName name="mis">'[7]#REF'!$C$14</definedName>
    <definedName name="misc" localSheetId="17">#REF!</definedName>
    <definedName name="misc" localSheetId="2">#REF!</definedName>
    <definedName name="misc">#REF!</definedName>
    <definedName name="MKTBLE">'[33]YE-SW2'!$IM$8159</definedName>
    <definedName name="MM" localSheetId="17">[92]Sheet1!$H$2:$H$11588</definedName>
    <definedName name="mm">'[49]Rates Basic'!$D$2</definedName>
    <definedName name="mn" localSheetId="17">#REF!</definedName>
    <definedName name="mn" localSheetId="2">#REF!</definedName>
    <definedName name="mn">#REF!</definedName>
    <definedName name="Module1.On_Click" localSheetId="17">[93]!Module1.On_Click</definedName>
    <definedName name="Module1.On_Click" localSheetId="2">[93]!Module1.On_Click</definedName>
    <definedName name="Module1.On_Click">[93]!Module1.On_Click</definedName>
    <definedName name="Monetary_Precision" localSheetId="17">#REF!</definedName>
    <definedName name="Monetary_Precision" localSheetId="2">#REF!</definedName>
    <definedName name="Monetary_Precision">#REF!</definedName>
    <definedName name="mu">110</definedName>
    <definedName name="Murty">'[94]Balance Sheet '!$A$50:$B$90</definedName>
    <definedName name="N" localSheetId="17">#REF!</definedName>
    <definedName name="N" localSheetId="2">#REF!</definedName>
    <definedName name="N">#REF!</definedName>
    <definedName name="na" localSheetId="17">#REF!</definedName>
    <definedName name="na" localSheetId="2">#REF!</definedName>
    <definedName name="na">#REF!</definedName>
    <definedName name="Name" localSheetId="17">#REF!</definedName>
    <definedName name="Name" localSheetId="2">#REF!</definedName>
    <definedName name="Name">#REF!</definedName>
    <definedName name="NBFC" localSheetId="17">#REF!</definedName>
    <definedName name="NBFC" localSheetId="2">#REF!</definedName>
    <definedName name="NBFC">#REF!</definedName>
    <definedName name="net_chg_in_cash" localSheetId="17">#REF!</definedName>
    <definedName name="net_chg_in_cash" localSheetId="2">#REF!</definedName>
    <definedName name="net_chg_in_cash">#REF!</definedName>
    <definedName name="net_profit" localSheetId="17">#REF!</definedName>
    <definedName name="net_profit" localSheetId="2">#REF!</definedName>
    <definedName name="net_profit">#REF!</definedName>
    <definedName name="net_sales" localSheetId="17">#REF!</definedName>
    <definedName name="net_sales" localSheetId="2">#REF!</definedName>
    <definedName name="net_sales">#REF!</definedName>
    <definedName name="New" localSheetId="17">#REF!</definedName>
    <definedName name="New" localSheetId="2">#REF!</definedName>
    <definedName name="New">#REF!</definedName>
    <definedName name="NEW_COLUMN_3" hidden="1">'[95]FA Schedule Dec 07'!$M$1:$M$65536</definedName>
    <definedName name="newB" localSheetId="17">#REF!</definedName>
    <definedName name="newB" localSheetId="2">#REF!</definedName>
    <definedName name="newB">#REF!</definedName>
    <definedName name="NIT">#N/A</definedName>
    <definedName name="NKEL" localSheetId="17">[61]Lrnet_Inftch!#REF!</definedName>
    <definedName name="NKEL" localSheetId="2">[61]Lrnet_Inftch!#REF!</definedName>
    <definedName name="NKEL">[61]Lrnet_Inftch!#REF!</definedName>
    <definedName name="nn" hidden="1">{#N/A,#N/A,FALSE,"Part ABC"}</definedName>
    <definedName name="non_recurring_items" localSheetId="17">#REF!</definedName>
    <definedName name="non_recurring_items" localSheetId="2">#REF!</definedName>
    <definedName name="non_recurring_items">#REF!</definedName>
    <definedName name="noplat" localSheetId="17">#REF!</definedName>
    <definedName name="noplat" localSheetId="2">#REF!</definedName>
    <definedName name="noplat">#REF!</definedName>
    <definedName name="NOTE_1" localSheetId="17">#REF!</definedName>
    <definedName name="NOTE_1" localSheetId="2">#REF!</definedName>
    <definedName name="NOTE_1">#REF!</definedName>
    <definedName name="Nov">[39]Exchange!$D$16</definedName>
    <definedName name="npa" localSheetId="17">#REF!</definedName>
    <definedName name="npa" localSheetId="2">#REF!</definedName>
    <definedName name="npa">#REF!</definedName>
    <definedName name="NTD">[43]Facility!$C$277</definedName>
    <definedName name="Number_of_Selections">[11]CMA_Calculations!$F$125</definedName>
    <definedName name="o" localSheetId="17" hidden="1">#REF!</definedName>
    <definedName name="o" localSheetId="2" hidden="1">#REF!</definedName>
    <definedName name="o" hidden="1">#REF!</definedName>
    <definedName name="OCR" localSheetId="17">#REF!</definedName>
    <definedName name="OCR" localSheetId="2">#REF!</definedName>
    <definedName name="OCR">#REF!</definedName>
    <definedName name="Oct">[39]Exchange!$D$15</definedName>
    <definedName name="OIB" localSheetId="17">#REF!</definedName>
    <definedName name="OIB" localSheetId="2">#REF!</definedName>
    <definedName name="OIB">#REF!</definedName>
    <definedName name="OL_PAKI" localSheetId="17">[80]海外WORK!#REF!</definedName>
    <definedName name="OL_PAKI" localSheetId="2">[80]海外WORK!#REF!</definedName>
    <definedName name="OL_PAKI">[80]海外WORK!#REF!</definedName>
    <definedName name="OLE_LINK1" localSheetId="8">'RKA Summary'!$A$55</definedName>
    <definedName name="OLS" localSheetId="17">#REF!</definedName>
    <definedName name="OLS" localSheetId="2">#REF!</definedName>
    <definedName name="OLS">#REF!</definedName>
    <definedName name="OMS_P_M">[36]ﾏﾁｭﾘﾃｨﾗﾀﾞｰ（月次ベース）!$F$815</definedName>
    <definedName name="OMS_P_Q">[36]ﾏﾁｭﾘﾃｨﾗﾀﾞｰ（四半期ベース）!$F$852</definedName>
    <definedName name="OMS_P2_M">'[36]末残計画(四半期ベース)'!$F$855</definedName>
    <definedName name="OMS_P2_Q">'[36]末残計画(四半期ベース)'!$G$855</definedName>
    <definedName name="OMS_PX_M">[36]ﾏﾁｭﾘﾃｨﾗﾀﾞｰ（月次ベース）!$F$811</definedName>
    <definedName name="OMS_PX_Q">[36]ﾏﾁｭﾘﾃｨﾗﾀﾞｰ（四半期ベース）!$F$848</definedName>
    <definedName name="OMS_PX2_M">'[36]末残計画(四半期ベース)'!$F$851</definedName>
    <definedName name="OMS_PX2_Q">'[36]末残計画(四半期ベース)'!$G$851</definedName>
    <definedName name="OMS_PY_M">[36]ﾏﾁｭﾘﾃｨﾗﾀﾞｰ（月次ベース）!$F$813</definedName>
    <definedName name="OMS_PY_Q">[36]ﾏﾁｭﾘﾃｨﾗﾀﾞｰ（四半期ベース）!$F$850</definedName>
    <definedName name="OMS_PY2_M">'[36]末残計画(四半期ベース)'!$F$853</definedName>
    <definedName name="OMS_PY2_Q">'[36]末残計画(四半期ベース)'!$G$853</definedName>
    <definedName name="OMS_R_M">[36]ﾏﾁｭﾘﾃｨﾗﾀﾞｰ（月次ベース）!$F$816</definedName>
    <definedName name="OMS_R_Q">[36]ﾏﾁｭﾘﾃｨﾗﾀﾞｰ（四半期ベース）!$F$853</definedName>
    <definedName name="OMS_R2_M">'[36]末残計画(四半期ベース)'!$F$856</definedName>
    <definedName name="OMS_R2_Q">'[36]末残計画(四半期ベース)'!$G$856</definedName>
    <definedName name="OMS_RX_M">[36]ﾏﾁｭﾘﾃｨﾗﾀﾞｰ（月次ベース）!$F$812</definedName>
    <definedName name="OMS_RX_Q">[36]ﾏﾁｭﾘﾃｨﾗﾀﾞｰ（四半期ベース）!$F$849</definedName>
    <definedName name="OMS_RX2_M">'[36]末残計画(四半期ベース)'!$F$852</definedName>
    <definedName name="OMS_RX2_Q">'[36]末残計画(四半期ベース)'!$G$852</definedName>
    <definedName name="OMS_RY_M">[36]ﾏﾁｭﾘﾃｨﾗﾀﾞｰ（月次ベース）!$F$814</definedName>
    <definedName name="OMS_RY_Q">[36]ﾏﾁｭﾘﾃｨﾗﾀﾞｰ（四半期ベース）!$F$851</definedName>
    <definedName name="OMS_RY2_M">'[36]末残計画(四半期ベース)'!$F$854</definedName>
    <definedName name="OMS_RY2_Q">'[36]末残計画(四半期ベース)'!$G$854</definedName>
    <definedName name="On_Click" localSheetId="17">[96]!On_Click</definedName>
    <definedName name="On_Click" localSheetId="2">[96]!On_Click</definedName>
    <definedName name="On_Click">[96]!On_Click</definedName>
    <definedName name="ONEPG" localSheetId="17">'[97]2007'!#REF!</definedName>
    <definedName name="ONEPG" localSheetId="2">'[97]2007'!#REF!</definedName>
    <definedName name="ONEPG">'[97]2007'!#REF!</definedName>
    <definedName name="oooo" localSheetId="17">#REF!</definedName>
    <definedName name="oooo" localSheetId="2">#REF!</definedName>
    <definedName name="oooo">#REF!</definedName>
    <definedName name="OPTexponents">"0 3 6"</definedName>
    <definedName name="OptionChk1" localSheetId="17">[42]!OptionChk1</definedName>
    <definedName name="OptionChk1" localSheetId="2">[42]!OptionChk1</definedName>
    <definedName name="OptionChk1">[42]!OptionChk1</definedName>
    <definedName name="OptionChk2" localSheetId="17">[42]!OptionChk2</definedName>
    <definedName name="OptionChk2" localSheetId="2">[42]!OptionChk2</definedName>
    <definedName name="OptionChk2">[42]!OptionChk2</definedName>
    <definedName name="OptionChk3" localSheetId="17">[42]!OptionChk3</definedName>
    <definedName name="OptionChk3" localSheetId="2">[42]!OptionChk3</definedName>
    <definedName name="OptionChk3">[42]!OptionChk3</definedName>
    <definedName name="OPTvec">"1 1 1 3 0 0 0 0 0 0 1 8 2 1 0 30 1 1 0 0 1 0 1 0 0 1 0 0 0 0 0 0 100 300 0 0 0 0 15 0 0 0 0"</definedName>
    <definedName name="Oth" localSheetId="17">#REF!</definedName>
    <definedName name="Oth" localSheetId="2">#REF!</definedName>
    <definedName name="Oth">#REF!</definedName>
    <definedName name="other_non_equity_interests" localSheetId="17">#REF!</definedName>
    <definedName name="other_non_equity_interests" localSheetId="2">#REF!</definedName>
    <definedName name="other_non_equity_interests">#REF!</definedName>
    <definedName name="others" localSheetId="17">#REF!</definedName>
    <definedName name="others" localSheetId="2">#REF!</definedName>
    <definedName name="others">#REF!</definedName>
    <definedName name="P" localSheetId="17">#REF!</definedName>
    <definedName name="P" localSheetId="2">#REF!</definedName>
    <definedName name="P">#REF!</definedName>
    <definedName name="Ｐ" localSheetId="17">#REF!</definedName>
    <definedName name="Ｐ" localSheetId="2">#REF!</definedName>
    <definedName name="Ｐ">#REF!</definedName>
    <definedName name="P_L" localSheetId="17">#REF!</definedName>
    <definedName name="P_L" localSheetId="2">#REF!</definedName>
    <definedName name="P_L">#REF!</definedName>
    <definedName name="P1_" localSheetId="17">#REF!</definedName>
    <definedName name="P1_" localSheetId="2">#REF!</definedName>
    <definedName name="P1_">#REF!</definedName>
    <definedName name="p2_" localSheetId="17">#REF!</definedName>
    <definedName name="p2_" localSheetId="2">#REF!</definedName>
    <definedName name="p2_">#REF!</definedName>
    <definedName name="p3_" localSheetId="17">#REF!</definedName>
    <definedName name="p3_" localSheetId="2">#REF!</definedName>
    <definedName name="p3_">#REF!</definedName>
    <definedName name="PAGE1" localSheetId="17">#REF!</definedName>
    <definedName name="PAGE1" localSheetId="2">#REF!</definedName>
    <definedName name="PAGE1">#REF!</definedName>
    <definedName name="PAGE2" localSheetId="17">#REF!</definedName>
    <definedName name="PAGE2" localSheetId="2">#REF!</definedName>
    <definedName name="PAGE2">#REF!</definedName>
    <definedName name="PAGE22" localSheetId="17">#REF!</definedName>
    <definedName name="PAGE22" localSheetId="2">#REF!</definedName>
    <definedName name="PAGE22">#REF!</definedName>
    <definedName name="page3" localSheetId="17">#REF!</definedName>
    <definedName name="page3" localSheetId="2">#REF!</definedName>
    <definedName name="page3">#REF!</definedName>
    <definedName name="page4" localSheetId="17">#REF!</definedName>
    <definedName name="page4" localSheetId="2">#REF!</definedName>
    <definedName name="page4">#REF!</definedName>
    <definedName name="painter1">'[98]Labour &amp; Plant'!$C$32</definedName>
    <definedName name="PAP">[43]PAP!$D$5</definedName>
    <definedName name="PartDesignation">[99]Masters!$C$16</definedName>
    <definedName name="PAT__core_activity" localSheetId="17">#REF!</definedName>
    <definedName name="PAT__core_activity" localSheetId="2">#REF!</definedName>
    <definedName name="PAT__core_activity">#REF!</definedName>
    <definedName name="pc_p">[85]Macros!$C$29</definedName>
    <definedName name="pd">'[32]Cost Breakup Depreciation&amp; Tax'!$C$31</definedName>
    <definedName name="PENAL">'[7]#REF'!$B$111</definedName>
    <definedName name="period_months" localSheetId="17">#REF!</definedName>
    <definedName name="period_months" localSheetId="2">#REF!</definedName>
    <definedName name="period_months">#REF!</definedName>
    <definedName name="PeriodEnding" localSheetId="17">#REF!</definedName>
    <definedName name="PeriodEnding" localSheetId="2">#REF!</definedName>
    <definedName name="PeriodEnding">#REF!</definedName>
    <definedName name="Perperson" localSheetId="17">#REF!</definedName>
    <definedName name="Perperson" localSheetId="2">#REF!</definedName>
    <definedName name="Perperson">#REF!</definedName>
    <definedName name="pertrip" localSheetId="17">#REF!</definedName>
    <definedName name="pertrip" localSheetId="2">#REF!</definedName>
    <definedName name="pertrip">#REF!</definedName>
    <definedName name="PG_2" localSheetId="17">[100]NOTES!#REF!</definedName>
    <definedName name="PG_2" localSheetId="2">[100]NOTES!#REF!</definedName>
    <definedName name="PG_2">[100]NOTES!#REF!</definedName>
    <definedName name="PG_4" localSheetId="17">[100]NOTES!#REF!</definedName>
    <definedName name="PG_4" localSheetId="2">[100]NOTES!#REF!</definedName>
    <definedName name="PG_4">[100]NOTES!#REF!</definedName>
    <definedName name="PG_5" localSheetId="17">[100]NOTES!#REF!</definedName>
    <definedName name="PG_5" localSheetId="2">[100]NOTES!#REF!</definedName>
    <definedName name="PG_5">[100]NOTES!#REF!</definedName>
    <definedName name="PL">'[43]P L'!$C$6</definedName>
    <definedName name="PL.Advertisement" localSheetId="17">#REF!</definedName>
    <definedName name="PL.Advertisement" localSheetId="2">#REF!</definedName>
    <definedName name="PL.Advertisement">#REF!</definedName>
    <definedName name="PL.AmtAvlAppr" localSheetId="17">#REF!</definedName>
    <definedName name="PL.AmtAvlAppr" localSheetId="2">#REF!</definedName>
    <definedName name="PL.AmtAvlAppr">#REF!</definedName>
    <definedName name="PL.AuditFee" localSheetId="17">#REF!</definedName>
    <definedName name="PL.AuditFee" localSheetId="2">#REF!</definedName>
    <definedName name="PL.AuditFee">#REF!</definedName>
    <definedName name="PL.BadDebt" localSheetId="17">#REF!</definedName>
    <definedName name="PL.BadDebt" localSheetId="2">#REF!</definedName>
    <definedName name="PL.BadDebt">#REF!</definedName>
    <definedName name="PL.BalBFPrevYr" localSheetId="17">#REF!</definedName>
    <definedName name="PL.BalBFPrevYr" localSheetId="2">#REF!</definedName>
    <definedName name="PL.BalBFPrevYr">#REF!</definedName>
    <definedName name="PL.Bonus" localSheetId="17">#REF!</definedName>
    <definedName name="PL.Bonus" localSheetId="2">#REF!</definedName>
    <definedName name="PL.Bonus">#REF!</definedName>
    <definedName name="PL.BusinessReceipts" localSheetId="17">#REF!</definedName>
    <definedName name="PL.BusinessReceipts" localSheetId="2">#REF!</definedName>
    <definedName name="PL.BusinessReceipts">#REF!</definedName>
    <definedName name="PL.ClosingStock" localSheetId="17">#REF!</definedName>
    <definedName name="PL.ClosingStock" localSheetId="2">#REF!</definedName>
    <definedName name="PL.ClosingStock">#REF!</definedName>
    <definedName name="PL.ClubExp" localSheetId="17">#REF!</definedName>
    <definedName name="PL.ClubExp" localSheetId="2">#REF!</definedName>
    <definedName name="PL.ClubExp">#REF!</definedName>
    <definedName name="PL.Comissions" localSheetId="17">#REF!</definedName>
    <definedName name="PL.Comissions" localSheetId="2">#REF!</definedName>
    <definedName name="PL.Comissions">#REF!</definedName>
    <definedName name="PL.CommissionExpdr" localSheetId="17">#REF!</definedName>
    <definedName name="PL.CommissionExpdr" localSheetId="2">#REF!</definedName>
    <definedName name="PL.CommissionExpdr">#REF!</definedName>
    <definedName name="PL.Conference" localSheetId="17">#REF!</definedName>
    <definedName name="PL.Conference" localSheetId="2">#REF!</definedName>
    <definedName name="PL.Conference">#REF!</definedName>
    <definedName name="PL.ConsumptionOfStores" localSheetId="17">#REF!</definedName>
    <definedName name="PL.ConsumptionOfStores" localSheetId="2">#REF!</definedName>
    <definedName name="PL.ConsumptionOfStores">#REF!</definedName>
    <definedName name="PL.ContToGratFund" localSheetId="17">#REF!</definedName>
    <definedName name="PL.ContToGratFund" localSheetId="2">#REF!</definedName>
    <definedName name="PL.ContToGratFund">#REF!</definedName>
    <definedName name="PL.ContToOthFund" localSheetId="17">#REF!</definedName>
    <definedName name="PL.ContToOthFund" localSheetId="2">#REF!</definedName>
    <definedName name="PL.ContToOthFund">#REF!</definedName>
    <definedName name="PL.ContToPF" localSheetId="17">#REF!</definedName>
    <definedName name="PL.ContToPF" localSheetId="2">#REF!</definedName>
    <definedName name="PL.ContToPF">#REF!</definedName>
    <definedName name="PL.ContToSuperAnnFund" localSheetId="17">#REF!</definedName>
    <definedName name="PL.ContToSuperAnnFund" localSheetId="2">#REF!</definedName>
    <definedName name="PL.ContToSuperAnnFund">#REF!</definedName>
    <definedName name="PL.ConveyanceExp" localSheetId="17">#REF!</definedName>
    <definedName name="PL.ConveyanceExp" localSheetId="2">#REF!</definedName>
    <definedName name="PL.ConveyanceExp">#REF!</definedName>
    <definedName name="PL.DepreciationAmort" localSheetId="17">#REF!</definedName>
    <definedName name="PL.DepreciationAmort" localSheetId="2">#REF!</definedName>
    <definedName name="PL.DepreciationAmort">#REF!</definedName>
    <definedName name="PL.Dividends" localSheetId="17">#REF!</definedName>
    <definedName name="PL.Dividends" localSheetId="2">#REF!</definedName>
    <definedName name="PL.Dividends">#REF!</definedName>
    <definedName name="PL.Donation" localSheetId="17">#REF!</definedName>
    <definedName name="PL.Donation" localSheetId="2">#REF!</definedName>
    <definedName name="PL.Donation">#REF!</definedName>
    <definedName name="PL.Entertainment" localSheetId="17">#REF!</definedName>
    <definedName name="PL.Entertainment" localSheetId="2">#REF!</definedName>
    <definedName name="PL.Entertainment">#REF!</definedName>
    <definedName name="PL.Expenses" localSheetId="17">#REF!</definedName>
    <definedName name="PL.Expenses" localSheetId="2">#REF!</definedName>
    <definedName name="PL.Expenses">#REF!</definedName>
    <definedName name="PL.FBTPay" localSheetId="17">#REF!</definedName>
    <definedName name="PL.FBTPay" localSheetId="2">#REF!</definedName>
    <definedName name="PL.FBTPay">#REF!</definedName>
    <definedName name="PL.FestivalCelebExp" localSheetId="17">#REF!</definedName>
    <definedName name="PL.FestivalCelebExp" localSheetId="2">#REF!</definedName>
    <definedName name="PL.FestivalCelebExp">#REF!</definedName>
    <definedName name="PL.Freight" localSheetId="17">#REF!</definedName>
    <definedName name="PL.Freight" localSheetId="2">#REF!</definedName>
    <definedName name="PL.Freight">#REF!</definedName>
    <definedName name="PL.Gift" localSheetId="17">#REF!</definedName>
    <definedName name="PL.Gift" localSheetId="2">#REF!</definedName>
    <definedName name="PL.Gift">#REF!</definedName>
    <definedName name="PL.GrossProfit" localSheetId="17">#REF!</definedName>
    <definedName name="PL.GrossProfit" localSheetId="2">#REF!</definedName>
    <definedName name="PL.GrossProfit">#REF!</definedName>
    <definedName name="PL.GrossReceipt" localSheetId="17">#REF!</definedName>
    <definedName name="PL.GrossReceipt" localSheetId="2">#REF!</definedName>
    <definedName name="PL.GrossReceipt">#REF!</definedName>
    <definedName name="PL.GuestHouseExp" localSheetId="17">#REF!</definedName>
    <definedName name="PL.GuestHouseExp" localSheetId="2">#REF!</definedName>
    <definedName name="PL.GuestHouseExp">#REF!</definedName>
    <definedName name="PL.Hospitality" localSheetId="17">#REF!</definedName>
    <definedName name="PL.Hospitality" localSheetId="2">#REF!</definedName>
    <definedName name="PL.Hospitality">#REF!</definedName>
    <definedName name="PL.HotelBoardLodge" localSheetId="17">#REF!</definedName>
    <definedName name="PL.HotelBoardLodge" localSheetId="2">#REF!</definedName>
    <definedName name="PL.HotelBoardLodge">#REF!</definedName>
    <definedName name="PL.InterestExpdr" localSheetId="17">#REF!</definedName>
    <definedName name="PL.InterestExpdr" localSheetId="2">#REF!</definedName>
    <definedName name="PL.InterestExpdr">#REF!</definedName>
    <definedName name="PL.InterestInc" localSheetId="17">#REF!</definedName>
    <definedName name="PL.InterestInc" localSheetId="2">#REF!</definedName>
    <definedName name="PL.InterestInc">#REF!</definedName>
    <definedName name="PL.KeyManInsur" localSheetId="17">#REF!</definedName>
    <definedName name="PL.KeyManInsur" localSheetId="2">#REF!</definedName>
    <definedName name="PL.KeyManInsur">#REF!</definedName>
    <definedName name="PL.LeaveEncash" localSheetId="17">#REF!</definedName>
    <definedName name="PL.LeaveEncash" localSheetId="2">#REF!</definedName>
    <definedName name="PL.LeaveEncash">#REF!</definedName>
    <definedName name="PL.LeaveTravelBenft" localSheetId="17">#REF!</definedName>
    <definedName name="PL.LeaveTravelBenft" localSheetId="2">#REF!</definedName>
    <definedName name="PL.LeaveTravelBenft">#REF!</definedName>
    <definedName name="PL.LifeInsur" localSheetId="17">#REF!</definedName>
    <definedName name="PL.LifeInsur" localSheetId="2">#REF!</definedName>
    <definedName name="PL.LifeInsur">#REF!</definedName>
    <definedName name="PL.MedExpReimb" localSheetId="17">#REF!</definedName>
    <definedName name="PL.MedExpReimb" localSheetId="2">#REF!</definedName>
    <definedName name="PL.MedExpReimb">#REF!</definedName>
    <definedName name="PL.MedInsur" localSheetId="17">#REF!</definedName>
    <definedName name="PL.MedInsur" localSheetId="2">#REF!</definedName>
    <definedName name="PL.MedInsur">#REF!</definedName>
    <definedName name="PL.MiscOthIncome" localSheetId="17">#REF!</definedName>
    <definedName name="PL.MiscOthIncome" localSheetId="2">#REF!</definedName>
    <definedName name="PL.MiscOthIncome">#REF!</definedName>
    <definedName name="PL.NetProfit" localSheetId="17">#REF!</definedName>
    <definedName name="PL.NetProfit" localSheetId="2">#REF!</definedName>
    <definedName name="PL.NetProfit">#REF!</definedName>
    <definedName name="PL.OpeningStock" localSheetId="17">#REF!</definedName>
    <definedName name="PL.OpeningStock" localSheetId="2">#REF!</definedName>
    <definedName name="PL.OpeningStock">#REF!</definedName>
    <definedName name="PL.OthEmpBenftExpdr" localSheetId="17">#REF!</definedName>
    <definedName name="PL.OthEmpBenftExpdr" localSheetId="2">#REF!</definedName>
    <definedName name="PL.OthEmpBenftExpdr">#REF!</definedName>
    <definedName name="PL.OtherExpenses" localSheetId="17">#REF!</definedName>
    <definedName name="PL.OtherExpenses" localSheetId="2">#REF!</definedName>
    <definedName name="PL.OtherExpenses">#REF!</definedName>
    <definedName name="PL.OthInsur" localSheetId="17">#REF!</definedName>
    <definedName name="PL.OthInsur" localSheetId="2">#REF!</definedName>
    <definedName name="PL.OthInsur">#REF!</definedName>
    <definedName name="PL.OthProvisionsExpdr" localSheetId="17">#REF!</definedName>
    <definedName name="PL.OthProvisionsExpdr" localSheetId="2">#REF!</definedName>
    <definedName name="PL.OthProvisionsExpdr">#REF!</definedName>
    <definedName name="PL.PartnerAccBalTrf" localSheetId="17">#REF!</definedName>
    <definedName name="PL.PartnerAccBalTrf" localSheetId="2">#REF!</definedName>
    <definedName name="PL.PartnerAccBalTrf">#REF!</definedName>
    <definedName name="PL.PBIDTA" localSheetId="17">#REF!</definedName>
    <definedName name="PL.PBIDTA" localSheetId="2">#REF!</definedName>
    <definedName name="PL.PBIDTA">#REF!</definedName>
    <definedName name="PL.PBT" localSheetId="17">#REF!</definedName>
    <definedName name="PL.PBT" localSheetId="2">#REF!</definedName>
    <definedName name="PL.PBT">#REF!</definedName>
    <definedName name="PL.PowerFuel" localSheetId="17">#REF!</definedName>
    <definedName name="PL.PowerFuel" localSheetId="2">#REF!</definedName>
    <definedName name="PL.PowerFuel">#REF!</definedName>
    <definedName name="PL.ProfitAfterTax" localSheetId="17">#REF!</definedName>
    <definedName name="PL.ProfitAfterTax" localSheetId="2">#REF!</definedName>
    <definedName name="PL.ProfitAfterTax">#REF!</definedName>
    <definedName name="PL.ProfitOnAgriIncome" localSheetId="17">#REF!</definedName>
    <definedName name="PL.ProfitOnAgriIncome" localSheetId="2">#REF!</definedName>
    <definedName name="PL.ProfitOnAgriIncome">#REF!</definedName>
    <definedName name="PL.ProfitOnCurrFluct" localSheetId="17">#REF!</definedName>
    <definedName name="PL.ProfitOnCurrFluct" localSheetId="2">#REF!</definedName>
    <definedName name="PL.ProfitOnCurrFluct">#REF!</definedName>
    <definedName name="PL.ProfitOnInvChrSTT" localSheetId="17">#REF!</definedName>
    <definedName name="PL.ProfitOnInvChrSTT" localSheetId="2">#REF!</definedName>
    <definedName name="PL.ProfitOnInvChrSTT">#REF!</definedName>
    <definedName name="PL.ProfitOnOthInv" localSheetId="17">#REF!</definedName>
    <definedName name="PL.ProfitOnOthInv" localSheetId="2">#REF!</definedName>
    <definedName name="PL.ProfitOnOthInv">#REF!</definedName>
    <definedName name="PL.ProfitOnSaleFixedAsset" localSheetId="17">#REF!</definedName>
    <definedName name="PL.ProfitOnSaleFixedAsset" localSheetId="2">#REF!</definedName>
    <definedName name="PL.ProfitOnSaleFixedAsset">#REF!</definedName>
    <definedName name="PL.ProposedDividend" localSheetId="17">#REF!</definedName>
    <definedName name="PL.ProposedDividend" localSheetId="2">#REF!</definedName>
    <definedName name="PL.ProposedDividend">#REF!</definedName>
    <definedName name="PL.ProvDefTax" localSheetId="17">#REF!</definedName>
    <definedName name="PL.ProvDefTax" localSheetId="2">#REF!</definedName>
    <definedName name="PL.ProvDefTax">#REF!</definedName>
    <definedName name="PL.ProvFBT" localSheetId="17">#REF!</definedName>
    <definedName name="PL.ProvFBT" localSheetId="2">#REF!</definedName>
    <definedName name="PL.ProvFBT">#REF!</definedName>
    <definedName name="PL.ProvForBadDoubtDebt" localSheetId="17">#REF!</definedName>
    <definedName name="PL.ProvForBadDoubtDebt" localSheetId="2">#REF!</definedName>
    <definedName name="PL.ProvForBadDoubtDebt">#REF!</definedName>
    <definedName name="PL.ProvForCurrTax" localSheetId="17">#REF!</definedName>
    <definedName name="PL.ProvForCurrTax" localSheetId="2">#REF!</definedName>
    <definedName name="PL.ProvForCurrTax">#REF!</definedName>
    <definedName name="PL.Purchases" localSheetId="17">#REF!</definedName>
    <definedName name="PL.Purchases" localSheetId="2">#REF!</definedName>
    <definedName name="PL.Purchases">#REF!</definedName>
    <definedName name="PL.RentExpdr" localSheetId="17">#REF!</definedName>
    <definedName name="PL.RentExpdr" localSheetId="2">#REF!</definedName>
    <definedName name="PL.RentExpdr">#REF!</definedName>
    <definedName name="PL.RentInc" localSheetId="17">#REF!</definedName>
    <definedName name="PL.RentInc" localSheetId="2">#REF!</definedName>
    <definedName name="PL.RentInc">#REF!</definedName>
    <definedName name="PL.RepairMach" localSheetId="17">#REF!</definedName>
    <definedName name="PL.RepairMach" localSheetId="2">#REF!</definedName>
    <definedName name="PL.RepairMach">#REF!</definedName>
    <definedName name="PL.RepairsBldg" localSheetId="17">#REF!</definedName>
    <definedName name="PL.RepairsBldg" localSheetId="2">#REF!</definedName>
    <definedName name="PL.RepairsBldg">#REF!</definedName>
    <definedName name="PL.SalePromoExp" localSheetId="17">#REF!</definedName>
    <definedName name="PL.SalePromoExp" localSheetId="2">#REF!</definedName>
    <definedName name="PL.SalePromoExp">#REF!</definedName>
    <definedName name="PL.SalsWages" localSheetId="17">#REF!</definedName>
    <definedName name="PL.SalsWages" localSheetId="2">#REF!</definedName>
    <definedName name="PL.SalsWages">#REF!</definedName>
    <definedName name="PL.Scholarship" localSheetId="17">#REF!</definedName>
    <definedName name="PL.Scholarship" localSheetId="2">#REF!</definedName>
    <definedName name="PL.Scholarship">#REF!</definedName>
    <definedName name="PL.StaffWelfareExp" localSheetId="17">#REF!</definedName>
    <definedName name="PL.StaffWelfareExp" localSheetId="2">#REF!</definedName>
    <definedName name="PL.StaffWelfareExp">#REF!</definedName>
    <definedName name="PL.TaxOnDividend" localSheetId="17">#REF!</definedName>
    <definedName name="PL.TaxOnDividend" localSheetId="2">#REF!</definedName>
    <definedName name="PL.TaxOnDividend">#REF!</definedName>
    <definedName name="PL.TaxOnDividendForEarYr" localSheetId="17">#REF!</definedName>
    <definedName name="PL.TaxOnDividendForEarYr" localSheetId="2">#REF!</definedName>
    <definedName name="PL.TaxOnDividendForEarYr">#REF!</definedName>
    <definedName name="PL.TelephoneExp" localSheetId="17">#REF!</definedName>
    <definedName name="PL.TelephoneExp" localSheetId="2">#REF!</definedName>
    <definedName name="PL.TelephoneExp">#REF!</definedName>
    <definedName name="PL.TotAppropriations" localSheetId="17">#REF!</definedName>
    <definedName name="PL.TotAppropriations" localSheetId="2">#REF!</definedName>
    <definedName name="PL.TotAppropriations">#REF!</definedName>
    <definedName name="PL.TotCreditsToPL" localSheetId="17">#REF!</definedName>
    <definedName name="PL.TotCreditsToPL" localSheetId="2">#REF!</definedName>
    <definedName name="PL.TotCreditsToPL">#REF!</definedName>
    <definedName name="PL.TotEmployeeComp" localSheetId="17">#REF!</definedName>
    <definedName name="PL.TotEmployeeComp" localSheetId="2">#REF!</definedName>
    <definedName name="PL.TotEmployeeComp">#REF!</definedName>
    <definedName name="PL.TotInsurances" localSheetId="17">#REF!</definedName>
    <definedName name="PL.TotInsurances" localSheetId="2">#REF!</definedName>
    <definedName name="PL.TotInsurances">#REF!</definedName>
    <definedName name="PL.TotOthIncome" localSheetId="17">#REF!</definedName>
    <definedName name="PL.TotOthIncome" localSheetId="2">#REF!</definedName>
    <definedName name="PL.TotOthIncome">#REF!</definedName>
    <definedName name="PL.TravelExp" localSheetId="17">#REF!</definedName>
    <definedName name="PL.TravelExp" localSheetId="2">#REF!</definedName>
    <definedName name="PL.TravelExp">#REF!</definedName>
    <definedName name="PL.TrfToReserves" localSheetId="17">#REF!</definedName>
    <definedName name="PL.TrfToReserves" localSheetId="2">#REF!</definedName>
    <definedName name="PL.TrfToReserves">#REF!</definedName>
    <definedName name="PLCrEx.OthDutyTaxCess" localSheetId="17">#REF!</definedName>
    <definedName name="PLCrEx.OthDutyTaxCess" localSheetId="2">#REF!</definedName>
    <definedName name="PLCrEx.OthDutyTaxCess">#REF!</definedName>
    <definedName name="PLCrEx.ServiceTax" localSheetId="17">#REF!</definedName>
    <definedName name="PLCrEx.ServiceTax" localSheetId="2">#REF!</definedName>
    <definedName name="PLCrEx.ServiceTax">#REF!</definedName>
    <definedName name="PLCrEx.TotExciseCustomsVAT" localSheetId="17">#REF!</definedName>
    <definedName name="PLCrEx.TotExciseCustomsVAT" localSheetId="2">#REF!</definedName>
    <definedName name="PLCrEx.TotExciseCustomsVAT">#REF!</definedName>
    <definedName name="PLCrEx.UnionExciseDuty" localSheetId="17">#REF!</definedName>
    <definedName name="PLCrEx.UnionExciseDuty" localSheetId="2">#REF!</definedName>
    <definedName name="PLCrEx.UnionExciseDuty">#REF!</definedName>
    <definedName name="PLCrEx.VATorSaleTax" localSheetId="17">#REF!</definedName>
    <definedName name="PLCrEx.VATorSaleTax" localSheetId="2">#REF!</definedName>
    <definedName name="PLCrEx.VATorSaleTax">#REF!</definedName>
    <definedName name="PLDutiEx.CounterVailDuty" localSheetId="17">#REF!</definedName>
    <definedName name="PLDutiEx.CounterVailDuty" localSheetId="2">#REF!</definedName>
    <definedName name="PLDutiEx.CounterVailDuty">#REF!</definedName>
    <definedName name="PLDutiEx.CustomDuty" localSheetId="17">#REF!</definedName>
    <definedName name="PLDutiEx.CustomDuty" localSheetId="2">#REF!</definedName>
    <definedName name="PLDutiEx.CustomDuty">#REF!</definedName>
    <definedName name="PLDutiEx.OthDutyTaxCess" localSheetId="17">#REF!</definedName>
    <definedName name="PLDutiEx.OthDutyTaxCess" localSheetId="2">#REF!</definedName>
    <definedName name="PLDutiEx.OthDutyTaxCess">#REF!</definedName>
    <definedName name="PLDutiEx.ServiceTax" localSheetId="17">#REF!</definedName>
    <definedName name="PLDutiEx.ServiceTax" localSheetId="2">#REF!</definedName>
    <definedName name="PLDutiEx.ServiceTax">#REF!</definedName>
    <definedName name="PLDutiEx.SplAddDuty" localSheetId="17">#REF!</definedName>
    <definedName name="PLDutiEx.SplAddDuty" localSheetId="2">#REF!</definedName>
    <definedName name="PLDutiEx.SplAddDuty">#REF!</definedName>
    <definedName name="PLDutiEx.TotExciseCustomsVAT" localSheetId="17">#REF!</definedName>
    <definedName name="PLDutiEx.TotExciseCustomsVAT" localSheetId="2">#REF!</definedName>
    <definedName name="PLDutiEx.TotExciseCustomsVAT">#REF!</definedName>
    <definedName name="PLDutiEx.UnionExciseDuty" localSheetId="17">#REF!</definedName>
    <definedName name="PLDutiEx.UnionExciseDuty" localSheetId="2">#REF!</definedName>
    <definedName name="PLDutiEx.UnionExciseDuty">#REF!</definedName>
    <definedName name="PLDutiEx.VATorSaleTax" localSheetId="17">#REF!</definedName>
    <definedName name="PLDutiEx.VATorSaleTax" localSheetId="2">#REF!</definedName>
    <definedName name="PLDutiEx.VATorSaleTax">#REF!</definedName>
    <definedName name="PLRateEx.Cess" localSheetId="17">#REF!</definedName>
    <definedName name="PLRateEx.Cess" localSheetId="2">#REF!</definedName>
    <definedName name="PLRateEx.Cess">#REF!</definedName>
    <definedName name="PLRateEx.OthDutyTaxCess" localSheetId="17">#REF!</definedName>
    <definedName name="PLRateEx.OthDutyTaxCess" localSheetId="2">#REF!</definedName>
    <definedName name="PLRateEx.OthDutyTaxCess">#REF!</definedName>
    <definedName name="PLRateEx.ServiceTax" localSheetId="17">#REF!</definedName>
    <definedName name="PLRateEx.ServiceTax" localSheetId="2">#REF!</definedName>
    <definedName name="PLRateEx.ServiceTax">#REF!</definedName>
    <definedName name="PLRateEx.TotExciseCustomsVAT" localSheetId="17">#REF!</definedName>
    <definedName name="PLRateEx.TotExciseCustomsVAT" localSheetId="2">#REF!</definedName>
    <definedName name="PLRateEx.TotExciseCustomsVAT">#REF!</definedName>
    <definedName name="PLRateEx.UnionExciseDuty" localSheetId="17">#REF!</definedName>
    <definedName name="PLRateEx.UnionExciseDuty" localSheetId="2">#REF!</definedName>
    <definedName name="PLRateEx.UnionExciseDuty">#REF!</definedName>
    <definedName name="PLRateEx.VATorSaleTax" localSheetId="17">#REF!</definedName>
    <definedName name="PLRateEx.VATorSaleTax" localSheetId="2">#REF!</definedName>
    <definedName name="PLRateEx.VATorSaleTax">#REF!</definedName>
    <definedName name="pm">'[32]Cost Breakup Depreciation&amp; Tax'!$C$29</definedName>
    <definedName name="PM_AirCompressor_210cfm">'[83]Plant &amp;  Machinery'!$G$4</definedName>
    <definedName name="PM_BitumenBoilerOilFired_1000">'[83]Plant &amp;  Machinery'!$G$9</definedName>
    <definedName name="PM_BitumenBoilerOilFired_200">'[83]Plant &amp;  Machinery'!$G$8</definedName>
    <definedName name="PM_BitumenEmulsionPressureDistributor">'[83]Plant &amp;  Machinery'!$G$10</definedName>
    <definedName name="PM_ConcreteMixer">'[82]Plant &amp;  Machinery'!$G$11</definedName>
    <definedName name="PM_Crane">'[83]Plant &amp;  Machinery'!$G$12</definedName>
    <definedName name="PM_Dozer_D50">'[83]Plant &amp;  Machinery'!$G$13</definedName>
    <definedName name="PM_FrontEndLoader_1cum">'[83]Plant &amp;  Machinery'!$G$17</definedName>
    <definedName name="PM_HydraulicBroom">'[83]Plant &amp;  Machinery'!$G$19</definedName>
    <definedName name="PM_HydraulicExcavator_09cum">'[83]Plant &amp;  Machinery'!$G$20</definedName>
    <definedName name="PM_Mixall_6_10t">'[83]Plant &amp;  Machinery'!$G$24</definedName>
    <definedName name="PM_MotorGrader">'[83]Plant &amp;  Machinery'!$G$25</definedName>
    <definedName name="PM_StoneCrusher_200TPH">'[83]Plant &amp;  Machinery'!$G$33</definedName>
    <definedName name="PM_ThreeWheeled_80_100kN_StaticRoller">'[83]Plant &amp;  Machinery'!$G$34</definedName>
    <definedName name="PM_Tipper_55">'[83]Plant &amp;  Machinery'!$G$45</definedName>
    <definedName name="PM_Tractor_Rotavator">'[90]Plant &amp;  Machinery'!$G$49</definedName>
    <definedName name="PM_Tractor_Trolley">'[83]Plant &amp;  Machinery'!$G$48</definedName>
    <definedName name="PM_Truck">'[83]Plant &amp;  Machinery'!$G$50</definedName>
    <definedName name="PM_WaterTanker_6kl">'[83]Plant &amp;  Machinery'!$G$53</definedName>
    <definedName name="Postage" hidden="1">{#N/A,#N/A,FALSE,"Aging Summary";#N/A,#N/A,FALSE,"Ratio Analysis";#N/A,#N/A,FALSE,"Test 120 Day Accts";#N/A,#N/A,FALSE,"Tickmarks"}</definedName>
    <definedName name="PostageCourierTelephoneExpenses" hidden="1">{#N/A,#N/A,FALSE,"Aging Summary";#N/A,#N/A,FALSE,"Ratio Analysis";#N/A,#N/A,FALSE,"Test 120 Day Accts";#N/A,#N/A,FALSE,"Tickmarks"}</definedName>
    <definedName name="power">'[32]Cost Breakup Depreciation&amp; Tax'!$C$19</definedName>
    <definedName name="pp" localSheetId="17" hidden="1">#REF!</definedName>
    <definedName name="pp" localSheetId="2" hidden="1">#REF!</definedName>
    <definedName name="pp" hidden="1">#REF!</definedName>
    <definedName name="ppp">[101]DATA!$F$4</definedName>
    <definedName name="PR" localSheetId="17">#REF!</definedName>
    <definedName name="PR" localSheetId="2">#REF!</definedName>
    <definedName name="PR">#REF!</definedName>
    <definedName name="Pre_tax_materiality" localSheetId="17">#REF!</definedName>
    <definedName name="Pre_tax_materiality" localSheetId="2">#REF!</definedName>
    <definedName name="Pre_tax_materiality">#REF!</definedName>
    <definedName name="pre_tax_profit" localSheetId="17">#REF!</definedName>
    <definedName name="pre_tax_profit" localSheetId="2">#REF!</definedName>
    <definedName name="pre_tax_profit">#REF!</definedName>
    <definedName name="prefinclosure">'[32]Cost Breakup Depreciation&amp; Tax'!$C$34</definedName>
    <definedName name="premises" localSheetId="17">#REF!</definedName>
    <definedName name="premises" localSheetId="2">#REF!</definedName>
    <definedName name="premises">#REF!</definedName>
    <definedName name="PRINT" localSheetId="17">[102]総括（1～3Q）!#REF!</definedName>
    <definedName name="PRINT" localSheetId="2">[102]総括（1～3Q）!#REF!</definedName>
    <definedName name="PRINT">[102]総括（1～3Q）!#REF!</definedName>
    <definedName name="_xlnm.Print_Area" localSheetId="0">#REF!</definedName>
    <definedName name="_xlnm.Print_Area" localSheetId="17">#REF!</definedName>
    <definedName name="_xlnm.Print_Area" localSheetId="9">'DCF (Banks)'!$B$2:$U$37</definedName>
    <definedName name="_xlnm.Print_Area" localSheetId="4">'DCF (Banks) (NHAI)'!$B$2:$U$37</definedName>
    <definedName name="_xlnm.Print_Area" localSheetId="2">'DCF (OTS)'!$B$2:$V$34</definedName>
    <definedName name="_xlnm.Print_Area" localSheetId="3">'DCF (OTS) OLD'!$B$2:$V$37</definedName>
    <definedName name="_xlnm.Print_Area" localSheetId="10">'DCF-Investor'!$B$2:$U$31</definedName>
    <definedName name="_xlnm.Print_Area" localSheetId="14">DEBT!$A$4:$J$68</definedName>
    <definedName name="_xlnm.Print_Area" localSheetId="13">MMR!$C$25:$G$35</definedName>
    <definedName name="_xlnm.Print_Area" localSheetId="1">PROJECT!$A$1:$K$24</definedName>
    <definedName name="_xlnm.Print_Area">#REF!</definedName>
    <definedName name="PRINT_AREA_MI" localSheetId="17">#REF!</definedName>
    <definedName name="PRINT_AREA_MI" localSheetId="2">#REF!</definedName>
    <definedName name="PRINT_AREA_MI">#REF!</definedName>
    <definedName name="Print_Area1" localSheetId="17">#REF!</definedName>
    <definedName name="Print_Area1" localSheetId="2">#REF!</definedName>
    <definedName name="Print_Area1">#REF!</definedName>
    <definedName name="_xlnm.Print_Titles" localSheetId="0">#REF!</definedName>
    <definedName name="_xlnm.Print_Titles" localSheetId="17">#N/A</definedName>
    <definedName name="_xlnm.Print_Titles" localSheetId="9">#REF!</definedName>
    <definedName name="_xlnm.Print_Titles" localSheetId="4">#REF!</definedName>
    <definedName name="_xlnm.Print_Titles" localSheetId="3">#REF!</definedName>
    <definedName name="_xlnm.Print_Titles">#REF!</definedName>
    <definedName name="PRINT_TITLES_MI" localSheetId="17">#REF!</definedName>
    <definedName name="PRINT_TITLES_MI" localSheetId="2">#REF!</definedName>
    <definedName name="PRINT_TITLES_MI">#REF!</definedName>
    <definedName name="PRINT1" localSheetId="17">#REF!</definedName>
    <definedName name="PRINT1" localSheetId="2">#REF!</definedName>
    <definedName name="PRINT1">#REF!</definedName>
    <definedName name="PRINT10" localSheetId="17">#REF!</definedName>
    <definedName name="PRINT10" localSheetId="2">#REF!</definedName>
    <definedName name="PRINT10">#REF!</definedName>
    <definedName name="PRINT11" localSheetId="17">#REF!</definedName>
    <definedName name="PRINT11" localSheetId="2">#REF!</definedName>
    <definedName name="PRINT11">#REF!</definedName>
    <definedName name="PRINT12" localSheetId="17">#REF!</definedName>
    <definedName name="PRINT12" localSheetId="2">#REF!</definedName>
    <definedName name="PRINT12">#REF!</definedName>
    <definedName name="PRINT13" localSheetId="17">#REF!</definedName>
    <definedName name="PRINT13" localSheetId="2">#REF!</definedName>
    <definedName name="PRINT13">#REF!</definedName>
    <definedName name="PRINT14" localSheetId="17">#REF!</definedName>
    <definedName name="PRINT14" localSheetId="2">#REF!</definedName>
    <definedName name="PRINT14">#REF!</definedName>
    <definedName name="PRINT2" localSheetId="17">#REF!</definedName>
    <definedName name="PRINT2" localSheetId="2">#REF!</definedName>
    <definedName name="PRINT2">#REF!</definedName>
    <definedName name="PRINT3" localSheetId="17">#REF!</definedName>
    <definedName name="PRINT3" localSheetId="2">#REF!</definedName>
    <definedName name="PRINT3">#REF!</definedName>
    <definedName name="PRINT4" localSheetId="17">#REF!</definedName>
    <definedName name="PRINT4" localSheetId="2">#REF!</definedName>
    <definedName name="PRINT4">#REF!</definedName>
    <definedName name="PRINT6" localSheetId="17">#REF!</definedName>
    <definedName name="PRINT6" localSheetId="2">#REF!</definedName>
    <definedName name="PRINT6">#REF!</definedName>
    <definedName name="PRINT7" localSheetId="17">#REF!</definedName>
    <definedName name="PRINT7" localSheetId="2">#REF!</definedName>
    <definedName name="PRINT7">#REF!</definedName>
    <definedName name="PRINT8" localSheetId="17">#REF!</definedName>
    <definedName name="PRINT8" localSheetId="2">#REF!</definedName>
    <definedName name="PRINT8">#REF!</definedName>
    <definedName name="PRINTAB" localSheetId="17">#REF!</definedName>
    <definedName name="PRINTAB" localSheetId="2">#REF!</definedName>
    <definedName name="PRINTAB">#REF!</definedName>
    <definedName name="PRINTCDEI" localSheetId="17">#REF!</definedName>
    <definedName name="PRINTCDEI" localSheetId="2">#REF!</definedName>
    <definedName name="PRINTCDEI">#REF!</definedName>
    <definedName name="PRINTCDOE" localSheetId="17">#REF!</definedName>
    <definedName name="PRINTCDOE" localSheetId="2">#REF!</definedName>
    <definedName name="PRINTCDOE">#REF!</definedName>
    <definedName name="PRINTEFLPM" localSheetId="17">#REF!</definedName>
    <definedName name="PRINTEFLPM" localSheetId="2">#REF!</definedName>
    <definedName name="PRINTEFLPM">#REF!</definedName>
    <definedName name="PRINTGLA" localSheetId="17">#REF!</definedName>
    <definedName name="PRINTGLA" localSheetId="2">#REF!</definedName>
    <definedName name="PRINTGLA">#REF!</definedName>
    <definedName name="PRINTHLV" localSheetId="17">#REF!</definedName>
    <definedName name="PRINTHLV" localSheetId="2">#REF!</definedName>
    <definedName name="PRINTHLV">#REF!</definedName>
    <definedName name="PRINTILPM" localSheetId="17">#REF!</definedName>
    <definedName name="PRINTILPM" localSheetId="2">#REF!</definedName>
    <definedName name="PRINTILPM">#REF!</definedName>
    <definedName name="PRINTJKMV" localSheetId="17">#REF!</definedName>
    <definedName name="PRINTJKMV" localSheetId="2">#REF!</definedName>
    <definedName name="PRINTJKMV">#REF!</definedName>
    <definedName name="PRINTLLV" localSheetId="17">#REF!</definedName>
    <definedName name="PRINTLLV" localSheetId="2">#REF!</definedName>
    <definedName name="PRINTLLV">#REF!</definedName>
    <definedName name="PRINTMRP" localSheetId="17">#REF!</definedName>
    <definedName name="PRINTMRP" localSheetId="2">#REF!</definedName>
    <definedName name="PRINTMRP">#REF!</definedName>
    <definedName name="PRINTNOOP" localSheetId="17">#REF!</definedName>
    <definedName name="PRINTNOOP" localSheetId="2">#REF!</definedName>
    <definedName name="PRINTNOOP">#REF!</definedName>
    <definedName name="PRINTNOP" localSheetId="17">#REF!</definedName>
    <definedName name="PRINTNOP" localSheetId="2">#REF!</definedName>
    <definedName name="PRINTNOP">#REF!</definedName>
    <definedName name="PRINTPLS" localSheetId="17">#REF!</definedName>
    <definedName name="PRINTPLS" localSheetId="2">#REF!</definedName>
    <definedName name="PRINTPLS">#REF!</definedName>
    <definedName name="PRINTQRC" localSheetId="17">#REF!</definedName>
    <definedName name="PRINTQRC" localSheetId="2">#REF!</definedName>
    <definedName name="PRINTQRC">#REF!</definedName>
    <definedName name="PrintRange" localSheetId="17">#REF!</definedName>
    <definedName name="PrintRange" localSheetId="2">#REF!</definedName>
    <definedName name="PrintRange">#REF!</definedName>
    <definedName name="PRINTSTLC" localSheetId="17">#REF!</definedName>
    <definedName name="PRINTSTLC" localSheetId="2">#REF!</definedName>
    <definedName name="PRINTSTLC">#REF!</definedName>
    <definedName name="profit_after_tax" localSheetId="17">#REF!</definedName>
    <definedName name="profit_after_tax" localSheetId="2">#REF!</definedName>
    <definedName name="profit_after_tax">#REF!</definedName>
    <definedName name="projects" localSheetId="17">#REF!</definedName>
    <definedName name="projects" localSheetId="2">#REF!</definedName>
    <definedName name="projects">#REF!</definedName>
    <definedName name="psd">'[32]Cost Breakup Depreciation&amp; Tax'!$C$18</definedName>
    <definedName name="PVNO" localSheetId="17">#REF!</definedName>
    <definedName name="PVNO" localSheetId="2">#REF!</definedName>
    <definedName name="PVNO">#REF!</definedName>
    <definedName name="PY_all_Equity" localSheetId="17">#REF!</definedName>
    <definedName name="PY_all_Equity" localSheetId="2">#REF!</definedName>
    <definedName name="PY_all_Equity">#REF!</definedName>
    <definedName name="PY_all_Income" localSheetId="17">#REF!</definedName>
    <definedName name="PY_all_Income" localSheetId="2">#REF!</definedName>
    <definedName name="PY_all_Income">#REF!</definedName>
    <definedName name="PY_all_RetEarn" localSheetId="17">#REF!</definedName>
    <definedName name="PY_all_RetEarn" localSheetId="2">#REF!</definedName>
    <definedName name="PY_all_RetEarn">#REF!</definedName>
    <definedName name="PY_knw_Income" localSheetId="17">#REF!</definedName>
    <definedName name="PY_knw_Income" localSheetId="2">#REF!</definedName>
    <definedName name="PY_knw_Income">#REF!</definedName>
    <definedName name="PY_knw_RetEarn" localSheetId="17">#REF!</definedName>
    <definedName name="PY_knw_RetEarn" localSheetId="2">#REF!</definedName>
    <definedName name="PY_knw_RetEarn">#REF!</definedName>
    <definedName name="PY_lik_Income" localSheetId="17">#REF!</definedName>
    <definedName name="PY_lik_Income" localSheetId="2">#REF!</definedName>
    <definedName name="PY_lik_Income">#REF!</definedName>
    <definedName name="PY_lik_RetEarn" localSheetId="17">#REF!</definedName>
    <definedName name="PY_lik_RetEarn" localSheetId="2">#REF!</definedName>
    <definedName name="PY_lik_RetEarn">#REF!</definedName>
    <definedName name="PY_tot_knw_Xfoot" localSheetId="17">#REF!</definedName>
    <definedName name="PY_tot_knw_Xfoot" localSheetId="2">#REF!</definedName>
    <definedName name="PY_tot_knw_Xfoot">#REF!</definedName>
    <definedName name="PY_tot_lik_Xfoot" localSheetId="17">#REF!</definedName>
    <definedName name="PY_tot_lik_Xfoot" localSheetId="2">#REF!</definedName>
    <definedName name="PY_tot_lik_Xfoot">#REF!</definedName>
    <definedName name="PY_tx_all_Income" localSheetId="17">#REF!</definedName>
    <definedName name="PY_tx_all_Income" localSheetId="2">#REF!</definedName>
    <definedName name="PY_tx_all_Income">#REF!</definedName>
    <definedName name="PY_tx_all_RetEarn" localSheetId="17">#REF!</definedName>
    <definedName name="PY_tx_all_RetEarn" localSheetId="2">#REF!</definedName>
    <definedName name="PY_tx_all_RetEarn">#REF!</definedName>
    <definedName name="PY_tx_knw_Income" localSheetId="17">#REF!</definedName>
    <definedName name="PY_tx_knw_Income" localSheetId="2">#REF!</definedName>
    <definedName name="PY_tx_knw_Income">#REF!</definedName>
    <definedName name="PY_tx_knw_RetEarn" localSheetId="17">#REF!</definedName>
    <definedName name="PY_tx_knw_RetEarn" localSheetId="2">#REF!</definedName>
    <definedName name="PY_tx_knw_RetEarn">#REF!</definedName>
    <definedName name="PY_tx_lik_Income" localSheetId="17">#REF!</definedName>
    <definedName name="PY_tx_lik_Income" localSheetId="2">#REF!</definedName>
    <definedName name="PY_tx_lik_Income">#REF!</definedName>
    <definedName name="PY_tx_lik_RetEarn" localSheetId="17">#REF!</definedName>
    <definedName name="PY_tx_lik_RetEarn" localSheetId="2">#REF!</definedName>
    <definedName name="PY_tx_lik_RetEarn">#REF!</definedName>
    <definedName name="Q" localSheetId="17">#REF!</definedName>
    <definedName name="Q" localSheetId="2">#REF!</definedName>
    <definedName name="Q">#REF!</definedName>
    <definedName name="QQ" hidden="1">{#N/A,#N/A,FALSE,"Part ABC"}</definedName>
    <definedName name="qw" localSheetId="17" hidden="1">'[103]SCH 10'!#REF!</definedName>
    <definedName name="qw" localSheetId="2" hidden="1">'[103]SCH 10'!#REF!</definedName>
    <definedName name="qw" hidden="1">'[103]SCH 10'!#REF!</definedName>
    <definedName name="qwer" localSheetId="17">'[104]NKEL O&amp;M'!#REF!</definedName>
    <definedName name="qwer" localSheetId="2">'[104]NKEL O&amp;M'!#REF!</definedName>
    <definedName name="qwer">'[104]NKEL O&amp;M'!#REF!</definedName>
    <definedName name="R_Factor" localSheetId="17">#REF!</definedName>
    <definedName name="R_Factor" localSheetId="2">#REF!</definedName>
    <definedName name="R_Factor">#REF!</definedName>
    <definedName name="RAM">[101]DATA!$F$91</definedName>
    <definedName name="RANGE">[105]Cd!$A$17:$F$78</definedName>
    <definedName name="RANGE1">[105]Cs!$A$7:$O$57</definedName>
    <definedName name="RANGE2">[105]CPIPE!$B$18:$E$39</definedName>
    <definedName name="RANGE3">[105]THK!$B$20:$H$41</definedName>
    <definedName name="RANGE4">'[105]CPIPE 1'!$B$16:$E$37</definedName>
    <definedName name="RANGECd">[41]Cd!$A$17:$F$78</definedName>
    <definedName name="RAT">[43]Keyratios!$E$20</definedName>
    <definedName name="rate">'[106]Office Premices'!$AO$4</definedName>
    <definedName name="ratios">[7]Sheet1!$B$7</definedName>
    <definedName name="Rato" localSheetId="17">#REF!</definedName>
    <definedName name="Rato" localSheetId="2">#REF!</definedName>
    <definedName name="Rato">#REF!</definedName>
    <definedName name="raw_material" localSheetId="17">#REF!</definedName>
    <definedName name="raw_material" localSheetId="2">#REF!</definedName>
    <definedName name="raw_material">#REF!</definedName>
    <definedName name="RawData" localSheetId="17">#REF!</definedName>
    <definedName name="RawData" localSheetId="2">#REF!</definedName>
    <definedName name="RawData">#REF!</definedName>
    <definedName name="RawHeader" localSheetId="17">#REF!</definedName>
    <definedName name="RawHeader" localSheetId="2">#REF!</definedName>
    <definedName name="RawHeader">#REF!</definedName>
    <definedName name="RE" localSheetId="17">#REF!</definedName>
    <definedName name="RE" localSheetId="2">#REF!</definedName>
    <definedName name="RE">#REF!</definedName>
    <definedName name="Rec" localSheetId="17">#REF!</definedName>
    <definedName name="Rec" localSheetId="2">#REF!</definedName>
    <definedName name="Rec">#REF!</definedName>
    <definedName name="RecCnt" localSheetId="17">#REF!</definedName>
    <definedName name="RecCnt" localSheetId="2">#REF!</definedName>
    <definedName name="RecCnt">#REF!</definedName>
    <definedName name="reco">[7]Sheet1!$C$106</definedName>
    <definedName name="_xlnm.Recorder" localSheetId="17">#REF!</definedName>
    <definedName name="_xlnm.Recorder" localSheetId="2">#REF!</definedName>
    <definedName name="_xlnm.Recorder">#REF!</definedName>
    <definedName name="Ref_1" localSheetId="17">#REF!</definedName>
    <definedName name="Ref_1" localSheetId="2">#REF!</definedName>
    <definedName name="Ref_1">#REF!</definedName>
    <definedName name="Ref_2" localSheetId="17">#REF!</definedName>
    <definedName name="Ref_2" localSheetId="2">#REF!</definedName>
    <definedName name="Ref_2">#REF!</definedName>
    <definedName name="Ref_3" localSheetId="17">#REF!</definedName>
    <definedName name="Ref_3" localSheetId="2">#REF!</definedName>
    <definedName name="Ref_3">#REF!</definedName>
    <definedName name="Ref_4" localSheetId="17">#REF!</definedName>
    <definedName name="Ref_4" localSheetId="2">#REF!</definedName>
    <definedName name="Ref_4">#REF!</definedName>
    <definedName name="Refund" localSheetId="17">#REF!</definedName>
    <definedName name="Refund" localSheetId="2">#REF!</definedName>
    <definedName name="Refund">#REF!</definedName>
    <definedName name="RENTEC_P_M">[36]ﾏﾁｭﾘﾃｨﾗﾀﾞｰ（月次ベース）!$F$708</definedName>
    <definedName name="RENTEC_P_Q">[36]ﾏﾁｭﾘﾃｨﾗﾀﾞｰ（四半期ベース）!$F$748</definedName>
    <definedName name="RENTEC_P2_M">'[36]末残計画(四半期ベース)'!$F$751</definedName>
    <definedName name="RENTEC_P2_Q">'[36]末残計画(四半期ベース)'!$G$751</definedName>
    <definedName name="RENTEC_PX_M">[36]ﾏﾁｭﾘﾃｨﾗﾀﾞｰ（月次ベース）!$F$704</definedName>
    <definedName name="RENTEC_PX_Q">[36]ﾏﾁｭﾘﾃｨﾗﾀﾞｰ（四半期ベース）!$F$744</definedName>
    <definedName name="RENTEC_PX2_M">'[36]末残計画(四半期ベース)'!$F$747</definedName>
    <definedName name="RENTEC_PX2_Q">'[36]末残計画(四半期ベース)'!$G$747</definedName>
    <definedName name="RENTEC_PY_M">[36]ﾏﾁｭﾘﾃｨﾗﾀﾞｰ（月次ベース）!$F$706</definedName>
    <definedName name="RENTEC_PY_Q">[36]ﾏﾁｭﾘﾃｨﾗﾀﾞｰ（四半期ベース）!$F$746</definedName>
    <definedName name="RENTEC_PY2_M">'[36]末残計画(四半期ベース)'!$F$749</definedName>
    <definedName name="RENTEC_PY2_Q">'[36]末残計画(四半期ベース)'!$G$749</definedName>
    <definedName name="RENTEC_R_M">[36]ﾏﾁｭﾘﾃｨﾗﾀﾞｰ（月次ベース）!$F$709</definedName>
    <definedName name="RENTEC_R_Q">[36]ﾏﾁｭﾘﾃｨﾗﾀﾞｰ（四半期ベース）!$F$749</definedName>
    <definedName name="RENTEC_R2_M">'[36]末残計画(四半期ベース)'!$F$752</definedName>
    <definedName name="RENTEC_R2_Q">'[36]末残計画(四半期ベース)'!$G$752</definedName>
    <definedName name="RENTEC_RX_M">[36]ﾏﾁｭﾘﾃｨﾗﾀﾞｰ（月次ベース）!$F$705</definedName>
    <definedName name="RENTEC_RX_Q">[36]ﾏﾁｭﾘﾃｨﾗﾀﾞｰ（四半期ベース）!$F$745</definedName>
    <definedName name="RENTEC_RX2_M">'[36]末残計画(四半期ベース)'!$F$748</definedName>
    <definedName name="RENTEC_RX2_Q">'[36]末残計画(四半期ベース)'!$G$748</definedName>
    <definedName name="RENTEC_RY_M">[36]ﾏﾁｭﾘﾃｨﾗﾀﾞｰ（月次ベース）!$F$707</definedName>
    <definedName name="RENTEC_RY_Q">[36]ﾏﾁｭﾘﾃｨﾗﾀﾞｰ（四半期ベース）!$F$747</definedName>
    <definedName name="RENTEC_RY2_M">'[36]末残計画(四半期ベース)'!$F$750</definedName>
    <definedName name="RENTEC_RY2_Q">'[36]末残計画(四半期ベース)'!$G$750</definedName>
    <definedName name="Report_Date" localSheetId="17">#REF!</definedName>
    <definedName name="Report_Date" localSheetId="2">#REF!</definedName>
    <definedName name="Report_Date">#REF!</definedName>
    <definedName name="Report_Months" localSheetId="17">#REF!</definedName>
    <definedName name="Report_Months" localSheetId="2">#REF!</definedName>
    <definedName name="Report_Months">#REF!</definedName>
    <definedName name="Report_Period" localSheetId="17">#REF!</definedName>
    <definedName name="Report_Period" localSheetId="2">#REF!</definedName>
    <definedName name="Report_Period">#REF!</definedName>
    <definedName name="Report_yrdate">'[107]Grouping TB'!$E$3</definedName>
    <definedName name="Reported_Net_profit" localSheetId="17">#REF!</definedName>
    <definedName name="Reported_Net_profit" localSheetId="2">#REF!</definedName>
    <definedName name="Reported_Net_profit">#REF!</definedName>
    <definedName name="ReportPeriod" localSheetId="17">#REF!</definedName>
    <definedName name="ReportPeriod" localSheetId="2">#REF!</definedName>
    <definedName name="ReportPeriod">#REF!</definedName>
    <definedName name="Residual_difference" localSheetId="17">#REF!</definedName>
    <definedName name="Residual_difference" localSheetId="2">#REF!</definedName>
    <definedName name="Residual_difference">#REF!</definedName>
    <definedName name="RMsummary" localSheetId="17">#REF!</definedName>
    <definedName name="RMsummary" localSheetId="2">#REF!</definedName>
    <definedName name="RMsummary">#REF!</definedName>
    <definedName name="roce" localSheetId="17">#REF!</definedName>
    <definedName name="roce" localSheetId="2">#REF!</definedName>
    <definedName name="roce">#REF!</definedName>
    <definedName name="rOHAN" localSheetId="17">#REF!</definedName>
    <definedName name="rOHAN" localSheetId="2">#REF!</definedName>
    <definedName name="rOHAN">#REF!</definedName>
    <definedName name="roic" localSheetId="17">#REF!</definedName>
    <definedName name="roic" localSheetId="2">#REF!</definedName>
    <definedName name="roic">#REF!</definedName>
    <definedName name="rollingstock">'[32]Cost Breakup Depreciation&amp; Tax'!$C$16</definedName>
    <definedName name="RP" localSheetId="17">#REF!</definedName>
    <definedName name="RP" localSheetId="2">#REF!</definedName>
    <definedName name="RP">#REF!</definedName>
    <definedName name="rr" hidden="1">{#N/A,#N/A,FALSE,"Part ABC"}</definedName>
    <definedName name="Rupees" localSheetId="17">#REF!</definedName>
    <definedName name="Rupees" localSheetId="2">#REF!</definedName>
    <definedName name="Rupees">#REF!</definedName>
    <definedName name="s">{"'subnets'!$A$1:$F$20"}</definedName>
    <definedName name="S_AcctDes" localSheetId="17">#REF!</definedName>
    <definedName name="S_AcctDes" localSheetId="2">#REF!</definedName>
    <definedName name="S_AcctDes">#REF!</definedName>
    <definedName name="S_Adjust" localSheetId="17">#REF!</definedName>
    <definedName name="S_Adjust" localSheetId="2">#REF!</definedName>
    <definedName name="S_Adjust">#REF!</definedName>
    <definedName name="S_Adjust_Data" localSheetId="17">#REF!</definedName>
    <definedName name="S_Adjust_Data" localSheetId="2">#REF!</definedName>
    <definedName name="S_Adjust_Data">#REF!</definedName>
    <definedName name="S_Adjust_GT" localSheetId="17">#REF!</definedName>
    <definedName name="S_Adjust_GT" localSheetId="2">#REF!</definedName>
    <definedName name="S_Adjust_GT">#REF!</definedName>
    <definedName name="S_AJE_Tot" localSheetId="17">#REF!</definedName>
    <definedName name="S_AJE_Tot" localSheetId="2">#REF!</definedName>
    <definedName name="S_AJE_Tot">#REF!</definedName>
    <definedName name="S_AJE_Tot_Data" localSheetId="17">#REF!</definedName>
    <definedName name="S_AJE_Tot_Data" localSheetId="2">#REF!</definedName>
    <definedName name="S_AJE_Tot_Data">#REF!</definedName>
    <definedName name="S_AJE_Tot_GT" localSheetId="17">#REF!</definedName>
    <definedName name="S_AJE_Tot_GT" localSheetId="2">#REF!</definedName>
    <definedName name="S_AJE_Tot_GT">#REF!</definedName>
    <definedName name="S_CompNum" localSheetId="17">#REF!</definedName>
    <definedName name="S_CompNum" localSheetId="2">#REF!</definedName>
    <definedName name="S_CompNum">#REF!</definedName>
    <definedName name="S_CY_Beg" localSheetId="17">#REF!</definedName>
    <definedName name="S_CY_Beg" localSheetId="2">#REF!</definedName>
    <definedName name="S_CY_Beg">#REF!</definedName>
    <definedName name="S_CY_Beg_Data" localSheetId="17">#REF!</definedName>
    <definedName name="S_CY_Beg_Data" localSheetId="2">#REF!</definedName>
    <definedName name="S_CY_Beg_Data">#REF!</definedName>
    <definedName name="S_CY_Beg_GT" localSheetId="17">#REF!</definedName>
    <definedName name="S_CY_Beg_GT" localSheetId="2">#REF!</definedName>
    <definedName name="S_CY_Beg_GT">#REF!</definedName>
    <definedName name="S_CY_End" localSheetId="17">#REF!</definedName>
    <definedName name="S_CY_End" localSheetId="2">#REF!</definedName>
    <definedName name="S_CY_End">#REF!</definedName>
    <definedName name="S_CY_End_Data" localSheetId="17">#REF!</definedName>
    <definedName name="S_CY_End_Data" localSheetId="2">#REF!</definedName>
    <definedName name="S_CY_End_Data">#REF!</definedName>
    <definedName name="S_CY_End_GT" localSheetId="17">#REF!</definedName>
    <definedName name="S_CY_End_GT" localSheetId="2">#REF!</definedName>
    <definedName name="S_CY_End_GT">#REF!</definedName>
    <definedName name="S_Diff_Amt" localSheetId="17">#REF!</definedName>
    <definedName name="S_Diff_Amt" localSheetId="2">#REF!</definedName>
    <definedName name="S_Diff_Amt">#REF!</definedName>
    <definedName name="S_Diff_Pct" localSheetId="17">#REF!</definedName>
    <definedName name="S_Diff_Pct" localSheetId="2">#REF!</definedName>
    <definedName name="S_Diff_Pct">#REF!</definedName>
    <definedName name="S_GrpNum" localSheetId="17">#REF!</definedName>
    <definedName name="S_GrpNum" localSheetId="2">#REF!</definedName>
    <definedName name="S_GrpNum">#REF!</definedName>
    <definedName name="S_Headings" localSheetId="17">#REF!</definedName>
    <definedName name="S_Headings" localSheetId="2">#REF!</definedName>
    <definedName name="S_Headings">#REF!</definedName>
    <definedName name="S_KeyValue" localSheetId="17">#REF!</definedName>
    <definedName name="S_KeyValue" localSheetId="2">#REF!</definedName>
    <definedName name="S_KeyValue">#REF!</definedName>
    <definedName name="s_pl" localSheetId="17">#REF!</definedName>
    <definedName name="s_pl" localSheetId="2">#REF!</definedName>
    <definedName name="s_pl">#REF!</definedName>
    <definedName name="S_PY_End" localSheetId="17">#REF!</definedName>
    <definedName name="S_PY_End" localSheetId="2">#REF!</definedName>
    <definedName name="S_PY_End">#REF!</definedName>
    <definedName name="S_PY_End_Data" localSheetId="17">#REF!</definedName>
    <definedName name="S_PY_End_Data" localSheetId="2">#REF!</definedName>
    <definedName name="S_PY_End_Data">#REF!</definedName>
    <definedName name="S_PY_End_GT" localSheetId="17">#REF!</definedName>
    <definedName name="S_PY_End_GT" localSheetId="2">#REF!</definedName>
    <definedName name="S_PY_End_GT">#REF!</definedName>
    <definedName name="S_RJE_Tot" localSheetId="17">#REF!</definedName>
    <definedName name="S_RJE_Tot" localSheetId="2">#REF!</definedName>
    <definedName name="S_RJE_Tot">#REF!</definedName>
    <definedName name="S_RJE_Tot_Data" localSheetId="17">#REF!</definedName>
    <definedName name="S_RJE_Tot_Data" localSheetId="2">#REF!</definedName>
    <definedName name="S_RJE_Tot_Data">#REF!</definedName>
    <definedName name="S_RJE_Tot_GT" localSheetId="17">#REF!</definedName>
    <definedName name="S_RJE_Tot_GT" localSheetId="2">#REF!</definedName>
    <definedName name="S_RJE_Tot_GT">#REF!</definedName>
    <definedName name="S_RowNum" localSheetId="17">#REF!</definedName>
    <definedName name="S_RowNum" localSheetId="2">#REF!</definedName>
    <definedName name="S_RowNum">#REF!</definedName>
    <definedName name="S192..1" localSheetId="17">#REF!</definedName>
    <definedName name="S192..1" localSheetId="2">#REF!</definedName>
    <definedName name="S192..1">#REF!</definedName>
    <definedName name="S192..2" localSheetId="17">'[68]192'!#REF!</definedName>
    <definedName name="S192..2" localSheetId="2">'[68]192'!#REF!</definedName>
    <definedName name="S192..2">'[68]192'!#REF!</definedName>
    <definedName name="S194..3" localSheetId="17">'[68]194C'!#REF!</definedName>
    <definedName name="S194..3" localSheetId="2">'[68]194C'!#REF!</definedName>
    <definedName name="S194..3">'[68]194C'!#REF!</definedName>
    <definedName name="S194C..2" localSheetId="17">'[68]194C'!#REF!</definedName>
    <definedName name="S194C..2" localSheetId="2">'[68]194C'!#REF!</definedName>
    <definedName name="S194C..2">'[68]194C'!#REF!</definedName>
    <definedName name="S194C..4" localSheetId="17">'[68]194C'!#REF!</definedName>
    <definedName name="S194C..4" localSheetId="2">'[68]194C'!#REF!</definedName>
    <definedName name="S194C..4">'[68]194C'!#REF!</definedName>
    <definedName name="S194C..5" localSheetId="17">'[68]194C'!#REF!</definedName>
    <definedName name="S194C..5" localSheetId="2">'[68]194C'!#REF!</definedName>
    <definedName name="S194C..5">'[68]194C'!#REF!</definedName>
    <definedName name="S194C..6" localSheetId="17">'[68]194C'!#REF!</definedName>
    <definedName name="S194C..6" localSheetId="2">'[68]194C'!#REF!</definedName>
    <definedName name="S194C..6">'[68]194C'!#REF!</definedName>
    <definedName name="SA">[92]Sheet1!$G$2:$G$11588</definedName>
    <definedName name="sadasdas">[7]Sheet1!$A$1:$BP$87</definedName>
    <definedName name="SAL">[46]DATA!$F$88</definedName>
    <definedName name="SALE" localSheetId="17">#REF!</definedName>
    <definedName name="SALE" localSheetId="2">#REF!</definedName>
    <definedName name="SALE">#REF!</definedName>
    <definedName name="Sarvecapg" localSheetId="17">'[69]VIR CG'!#REF!</definedName>
    <definedName name="Sarvecapg" localSheetId="2">'[69]VIR CG'!#REF!</definedName>
    <definedName name="Sarvecapg">'[69]VIR CG'!#REF!</definedName>
    <definedName name="sc" localSheetId="17">#REF!</definedName>
    <definedName name="sc" localSheetId="2">#REF!</definedName>
    <definedName name="sc">#REF!</definedName>
    <definedName name="sch" localSheetId="17">#REF!</definedName>
    <definedName name="sch" localSheetId="2">#REF!</definedName>
    <definedName name="sch">#REF!</definedName>
    <definedName name="Schedules">[108]Sheet1!$F$4:$F$19</definedName>
    <definedName name="sda" localSheetId="17">[109]Keyratios!#REF!</definedName>
    <definedName name="sda" localSheetId="2">[109]Keyratios!#REF!</definedName>
    <definedName name="sda">[109]Keyratios!#REF!</definedName>
    <definedName name="SDASD" localSheetId="17">#REF!</definedName>
    <definedName name="SDASD" localSheetId="2">#REF!</definedName>
    <definedName name="SDASD">#REF!</definedName>
    <definedName name="SDF">[110]Sheet1!$A$2:$H$2501</definedName>
    <definedName name="sdfa" localSheetId="17">#REF!</definedName>
    <definedName name="sdfa" localSheetId="2">#REF!</definedName>
    <definedName name="sdfa">#REF!</definedName>
    <definedName name="sdfqaf" localSheetId="17">#REF!</definedName>
    <definedName name="sdfqaf" localSheetId="2">#REF!</definedName>
    <definedName name="sdfqaf">#REF!</definedName>
    <definedName name="sdfsdfadfasdfadf" localSheetId="17">#REF!</definedName>
    <definedName name="sdfsdfadfasdfadf" localSheetId="2">#REF!</definedName>
    <definedName name="sdfsdfadfasdfadf">#REF!</definedName>
    <definedName name="SEC43B" localSheetId="17">#REF!</definedName>
    <definedName name="SEC43B" localSheetId="2">#REF!</definedName>
    <definedName name="SEC43B">#REF!</definedName>
    <definedName name="SEctionCode">[71]Challan!$IV$847:$IV$848</definedName>
    <definedName name="segpbt" localSheetId="17">#REF!</definedName>
    <definedName name="segpbt" localSheetId="2">#REF!</definedName>
    <definedName name="segpbt">#REF!</definedName>
    <definedName name="Sep">[39]Exchange!$D$14</definedName>
    <definedName name="sf" localSheetId="17">#REF!</definedName>
    <definedName name="sf" localSheetId="2">#REF!</definedName>
    <definedName name="sf">#REF!</definedName>
    <definedName name="SFAS131_9803__Export_List" localSheetId="17">#REF!</definedName>
    <definedName name="SFAS131_9803__Export_List" localSheetId="2">#REF!</definedName>
    <definedName name="SFAS131_9803__Export_List">#REF!</definedName>
    <definedName name="sharada">185</definedName>
    <definedName name="Share_of_DLF">'[111]P&amp;L'!$C$44</definedName>
    <definedName name="sHEET" localSheetId="17">[112]Keyratios!#REF!</definedName>
    <definedName name="sHEET" localSheetId="2">[112]Keyratios!#REF!</definedName>
    <definedName name="sHEET">[112]Keyratios!#REF!</definedName>
    <definedName name="sheet22.AccountType">'[113]PART C'!$J$46:$J$47</definedName>
    <definedName name="SHORT">'[33]YE-SW2'!$IM$8159</definedName>
    <definedName name="SHT" localSheetId="17">#REF!</definedName>
    <definedName name="SHT" localSheetId="2">#REF!</definedName>
    <definedName name="SHT">#REF!</definedName>
    <definedName name="SIGHT" localSheetId="17">[114]CAPEX!#REF!</definedName>
    <definedName name="SIGHT" localSheetId="2">[114]CAPEX!#REF!</definedName>
    <definedName name="SIGHT">[114]CAPEX!#REF!</definedName>
    <definedName name="signal">'[32]Cost Breakup Depreciation&amp; Tax'!$C$17</definedName>
    <definedName name="SKYMARK" localSheetId="17">[70]国内work!#REF!</definedName>
    <definedName name="SKYMARK" localSheetId="2">[70]国内work!#REF!</definedName>
    <definedName name="SKYMARK">[70]国内work!#REF!</definedName>
    <definedName name="SlopeAreaQ" localSheetId="0">#REF!</definedName>
    <definedName name="SlopeAreaQ" localSheetId="9">#REF!</definedName>
    <definedName name="SlopeAreaQ" localSheetId="4">#REF!</definedName>
    <definedName name="SlopeAreaQ" localSheetId="2">#REF!</definedName>
    <definedName name="SlopeAreaQ" localSheetId="3">#REF!</definedName>
    <definedName name="SlopeAreaQ">#REF!</definedName>
    <definedName name="SlopeAreaQ___0">[115]Cor_01Br6_8!$A$1:$K$138</definedName>
    <definedName name="softcostonetime">'[32]Cost Breakup Depreciation&amp; Tax'!$C$35</definedName>
    <definedName name="soh">1%</definedName>
    <definedName name="Sonota">[72]その他!$A$1:$N$2</definedName>
    <definedName name="sort" localSheetId="17">#REF!</definedName>
    <definedName name="sort" localSheetId="2">#REF!</definedName>
    <definedName name="sort">#REF!</definedName>
    <definedName name="SortRange" localSheetId="17">#REF!</definedName>
    <definedName name="SortRange" localSheetId="2">#REF!</definedName>
    <definedName name="SortRange">#REF!</definedName>
    <definedName name="sot" localSheetId="17">#REF!</definedName>
    <definedName name="sot" localSheetId="2">#REF!</definedName>
    <definedName name="sot">#REF!</definedName>
    <definedName name="SP" localSheetId="17">#REF!</definedName>
    <definedName name="sp">4%</definedName>
    <definedName name="spr" localSheetId="17">[7]Sheet3!#REF!</definedName>
    <definedName name="spr" localSheetId="2">[7]Sheet3!#REF!</definedName>
    <definedName name="spr">[7]Sheet3!#REF!</definedName>
    <definedName name="SS" localSheetId="17">#REF!</definedName>
    <definedName name="SS" localSheetId="2">#REF!</definedName>
    <definedName name="SS">#REF!</definedName>
    <definedName name="ssfsd">[5]Analysis!$D$311</definedName>
    <definedName name="sski_eps" localSheetId="17">#REF!</definedName>
    <definedName name="sski_eps" localSheetId="2">#REF!</definedName>
    <definedName name="sski_eps">#REF!</definedName>
    <definedName name="sski_net_profit" localSheetId="17">#REF!</definedName>
    <definedName name="sski_net_profit" localSheetId="2">#REF!</definedName>
    <definedName name="sski_net_profit">#REF!</definedName>
    <definedName name="Ssm">'[74]LOCAL RATES'!$H$38</definedName>
    <definedName name="sss">#N/A</definedName>
    <definedName name="SSSSSS">[116]Labour!$D$17</definedName>
    <definedName name="ST" localSheetId="17">#REF!</definedName>
    <definedName name="ST" localSheetId="2">#REF!</definedName>
    <definedName name="ST">#REF!</definedName>
    <definedName name="ST43B" localSheetId="17">[117]COMPUTATION!#REF!</definedName>
    <definedName name="ST43B" localSheetId="2">[117]COMPUTATION!#REF!</definedName>
    <definedName name="ST43B">[117]COMPUTATION!#REF!</definedName>
    <definedName name="staffwel" localSheetId="17">'[118]Consolidation _Rs'!#REF!</definedName>
    <definedName name="staffwel" localSheetId="2">'[118]Consolidation _Rs'!#REF!</definedName>
    <definedName name="staffwel">'[118]Consolidation _Rs'!#REF!</definedName>
    <definedName name="StartDelete" localSheetId="17">'[31]WGE P&amp;E'!#REF!</definedName>
    <definedName name="StartDelete" localSheetId="2">'[31]WGE P&amp;E'!#REF!</definedName>
    <definedName name="StartDelete">'[31]WGE P&amp;E'!#REF!</definedName>
    <definedName name="StartDelete2" localSheetId="17">'[31]WGE P&amp;E'!#REF!</definedName>
    <definedName name="StartDelete2" localSheetId="2">'[31]WGE P&amp;E'!#REF!</definedName>
    <definedName name="StartDelete2">'[31]WGE P&amp;E'!#REF!</definedName>
    <definedName name="StartFormat" localSheetId="17">'[31]WGE P&amp;E'!#REF!</definedName>
    <definedName name="StartFormat" localSheetId="2">'[31]WGE P&amp;E'!#REF!</definedName>
    <definedName name="StartFormat">'[31]WGE P&amp;E'!#REF!</definedName>
    <definedName name="startupcost">'[32]Cost Breakup Depreciation&amp; Tax'!$C$33</definedName>
    <definedName name="states">'[119]Part A General'!$F$3:$F$38</definedName>
    <definedName name="station">'[32]Cost Breakup Depreciation&amp; Tax'!$C$5</definedName>
    <definedName name="STD" localSheetId="17">[7]Sheet1!#REF!</definedName>
    <definedName name="STD" localSheetId="2">[7]Sheet1!#REF!</definedName>
    <definedName name="STD">[7]Sheet1!#REF!</definedName>
    <definedName name="STDDATE">[35]関係会社貸付金データ!$D$6</definedName>
    <definedName name="STL" localSheetId="17">[43]Facility!$B$382</definedName>
    <definedName name="STL">[46]DATA!$F$90</definedName>
    <definedName name="subsidiary" localSheetId="17">#REF!</definedName>
    <definedName name="subsidiary" localSheetId="2">#REF!</definedName>
    <definedName name="subsidiary">#REF!</definedName>
    <definedName name="SUM">#N/A</definedName>
    <definedName name="SWAPS">'[33]YE-SW2'!$IV$8175</definedName>
    <definedName name="sy" hidden="1">{#N/A,#N/A,FALSE,"Part ABC"}</definedName>
    <definedName name="TA" localSheetId="17">#REF!</definedName>
    <definedName name="TA" localSheetId="2">#REF!</definedName>
    <definedName name="TA">#REF!</definedName>
    <definedName name="TA3Q" localSheetId="17">#REF!</definedName>
    <definedName name="TA3Q" localSheetId="2">#REF!</definedName>
    <definedName name="TA3Q">#REF!</definedName>
    <definedName name="Table">[28]Cal!$P$2:$Q$28</definedName>
    <definedName name="table1">'[15]SPT vs PHI'!$E$2:$F$47</definedName>
    <definedName name="TAX" localSheetId="17">#REF!</definedName>
    <definedName name="TAX" localSheetId="2">#REF!</definedName>
    <definedName name="TAX">#REF!</definedName>
    <definedName name="Tax_Effect_Income" localSheetId="17">#REF!</definedName>
    <definedName name="Tax_Effect_Income" localSheetId="2">#REF!</definedName>
    <definedName name="Tax_Effect_Income">#REF!</definedName>
    <definedName name="Tax_Effect_Liabs" localSheetId="17">#REF!</definedName>
    <definedName name="Tax_Effect_Liabs" localSheetId="2">#REF!</definedName>
    <definedName name="Tax_Effect_Liabs">#REF!</definedName>
    <definedName name="Tax_Effect_RetEarn" localSheetId="17">#REF!</definedName>
    <definedName name="Tax_Effect_RetEarn" localSheetId="2">#REF!</definedName>
    <definedName name="Tax_Effect_RetEarn">#REF!</definedName>
    <definedName name="tax_provided" localSheetId="17">#REF!</definedName>
    <definedName name="tax_provided" localSheetId="2">#REF!</definedName>
    <definedName name="tax_provided">#REF!</definedName>
    <definedName name="Tax_Rate" localSheetId="17">#REF!</definedName>
    <definedName name="Tax_Rate" localSheetId="2">#REF!</definedName>
    <definedName name="Tax_Rate">#REF!</definedName>
    <definedName name="TAXCOMP1">[27]FINAL!$A$10:$B$28</definedName>
    <definedName name="TaxTV">10%</definedName>
    <definedName name="taxworking" localSheetId="17">#REF!</definedName>
    <definedName name="taxworking" localSheetId="2">#REF!</definedName>
    <definedName name="taxworking">#REF!</definedName>
    <definedName name="TaxXL">5%</definedName>
    <definedName name="tb17.04" localSheetId="17">#REF!</definedName>
    <definedName name="tb17.04" localSheetId="2">#REF!</definedName>
    <definedName name="tb17.04">#REF!</definedName>
    <definedName name="TBFINAL" localSheetId="17">#REF!</definedName>
    <definedName name="TBFINAL" localSheetId="2">#REF!</definedName>
    <definedName name="TBFINAL">#REF!</definedName>
    <definedName name="TB転記後ﾏｸﾛ名PRINT実行" localSheetId="17">[102]総括（1～3Q）!#REF!</definedName>
    <definedName name="TB転記後ﾏｸﾛ名PRINT実行" localSheetId="2">[102]総括（1～3Q）!#REF!</definedName>
    <definedName name="TB転記後ﾏｸﾛ名PRINT実行">[102]総括（1～3Q）!#REF!</definedName>
    <definedName name="tc" localSheetId="17" hidden="1">#REF!</definedName>
    <definedName name="tc" localSheetId="2" hidden="1">#REF!</definedName>
    <definedName name="tc" hidden="1">#REF!</definedName>
    <definedName name="Tdg_Fin" localSheetId="17">#REF!</definedName>
    <definedName name="Tdg_Fin" localSheetId="2">#REF!</definedName>
    <definedName name="Tdg_Fin">#REF!</definedName>
    <definedName name="TDS" localSheetId="17">#REF!</definedName>
    <definedName name="TDS" localSheetId="2">#REF!</definedName>
    <definedName name="TDS">#REF!</definedName>
    <definedName name="TECH1" localSheetId="17">#REF!</definedName>
    <definedName name="TECH1" localSheetId="2">#REF!</definedName>
    <definedName name="TECH1">#REF!</definedName>
    <definedName name="TECH2" localSheetId="17">#REF!</definedName>
    <definedName name="TECH2" localSheetId="2">#REF!</definedName>
    <definedName name="TECH2">#REF!</definedName>
    <definedName name="TECH3" localSheetId="17">#REF!</definedName>
    <definedName name="TECH3" localSheetId="2">#REF!</definedName>
    <definedName name="TECH3">#REF!</definedName>
    <definedName name="TECH4" localSheetId="17">#REF!</definedName>
    <definedName name="TECH4" localSheetId="2">#REF!</definedName>
    <definedName name="TECH4">#REF!</definedName>
    <definedName name="TECH5" localSheetId="17">#REF!</definedName>
    <definedName name="TECH5" localSheetId="2">#REF!</definedName>
    <definedName name="TECH5">#REF!</definedName>
    <definedName name="telecom">'[32]Cost Breakup Depreciation&amp; Tax'!$C$13</definedName>
    <definedName name="TEST0" localSheetId="17">#REF!</definedName>
    <definedName name="TEST0" localSheetId="2">#REF!</definedName>
    <definedName name="TEST0">#REF!</definedName>
    <definedName name="TEST1" localSheetId="17">#REF!</definedName>
    <definedName name="TEST1" localSheetId="2">#REF!</definedName>
    <definedName name="TEST1">#REF!</definedName>
    <definedName name="TEST10" localSheetId="17">#REF!</definedName>
    <definedName name="TEST10" localSheetId="2">#REF!</definedName>
    <definedName name="TEST10">#REF!</definedName>
    <definedName name="TEST11" localSheetId="17">#REF!</definedName>
    <definedName name="TEST11" localSheetId="2">#REF!</definedName>
    <definedName name="TEST11">#REF!</definedName>
    <definedName name="TEST12" localSheetId="17">#REF!</definedName>
    <definedName name="TEST12" localSheetId="2">#REF!</definedName>
    <definedName name="TEST12">#REF!</definedName>
    <definedName name="TEST2" localSheetId="17">#REF!</definedName>
    <definedName name="TEST2" localSheetId="2">#REF!</definedName>
    <definedName name="TEST2">#REF!</definedName>
    <definedName name="TEST3" localSheetId="17">#REF!</definedName>
    <definedName name="TEST3" localSheetId="2">#REF!</definedName>
    <definedName name="TEST3">#REF!</definedName>
    <definedName name="TEST4" localSheetId="17">#REF!</definedName>
    <definedName name="TEST4" localSheetId="2">#REF!</definedName>
    <definedName name="TEST4">#REF!</definedName>
    <definedName name="TEST5" localSheetId="17">#REF!</definedName>
    <definedName name="TEST5" localSheetId="2">#REF!</definedName>
    <definedName name="TEST5">#REF!</definedName>
    <definedName name="TEST6" localSheetId="17">#REF!</definedName>
    <definedName name="TEST6" localSheetId="2">#REF!</definedName>
    <definedName name="TEST6">#REF!</definedName>
    <definedName name="TEST7" localSheetId="17">#REF!</definedName>
    <definedName name="TEST7" localSheetId="2">#REF!</definedName>
    <definedName name="TEST7">#REF!</definedName>
    <definedName name="TEST8" localSheetId="17">#REF!</definedName>
    <definedName name="TEST8" localSheetId="2">#REF!</definedName>
    <definedName name="TEST8">#REF!</definedName>
    <definedName name="TEST9" localSheetId="17">#REF!</definedName>
    <definedName name="TEST9" localSheetId="2">#REF!</definedName>
    <definedName name="TEST9">#REF!</definedName>
    <definedName name="TESTHKEY" localSheetId="17">#REF!</definedName>
    <definedName name="TESTHKEY" localSheetId="2">#REF!</definedName>
    <definedName name="TESTHKEY">#REF!</definedName>
    <definedName name="TESTKEYS" localSheetId="17">#REF!</definedName>
    <definedName name="TESTKEYS" localSheetId="2">#REF!</definedName>
    <definedName name="TESTKEYS">#REF!</definedName>
    <definedName name="TESTVKEY" localSheetId="17">#REF!</definedName>
    <definedName name="TESTVKEY" localSheetId="2">#REF!</definedName>
    <definedName name="TESTVKEY">#REF!</definedName>
    <definedName name="Text" localSheetId="17">#REF!</definedName>
    <definedName name="Text" localSheetId="2">#REF!</definedName>
    <definedName name="Text">#REF!</definedName>
    <definedName name="TextRef" localSheetId="17">#REF!</definedName>
    <definedName name="TextRef" localSheetId="2">#REF!</definedName>
    <definedName name="TextRef">#REF!</definedName>
    <definedName name="TextRefCopy1">'[120]Charge Summary'!$L$18</definedName>
    <definedName name="TextRefCopy10" localSheetId="17">#REF!</definedName>
    <definedName name="TextRefCopy10" localSheetId="2">#REF!</definedName>
    <definedName name="TextRefCopy10">#REF!</definedName>
    <definedName name="TextRefCopy100" localSheetId="17">#REF!</definedName>
    <definedName name="TextRefCopy100" localSheetId="2">#REF!</definedName>
    <definedName name="TextRefCopy100">#REF!</definedName>
    <definedName name="TextRefCopy101" localSheetId="17">#REF!</definedName>
    <definedName name="TextRefCopy101" localSheetId="2">#REF!</definedName>
    <definedName name="TextRefCopy101">#REF!</definedName>
    <definedName name="TextRefCopy102" localSheetId="17">#REF!</definedName>
    <definedName name="TextRefCopy102" localSheetId="2">#REF!</definedName>
    <definedName name="TextRefCopy102">#REF!</definedName>
    <definedName name="TextRefCopy103" localSheetId="17">#REF!</definedName>
    <definedName name="TextRefCopy103" localSheetId="2">#REF!</definedName>
    <definedName name="TextRefCopy103">#REF!</definedName>
    <definedName name="TextRefCopy104" localSheetId="17">#REF!</definedName>
    <definedName name="TextRefCopy104" localSheetId="2">#REF!</definedName>
    <definedName name="TextRefCopy104">#REF!</definedName>
    <definedName name="TextRefCopy105">#N/A</definedName>
    <definedName name="TextRefCopy106">#N/A</definedName>
    <definedName name="TextRefCopy107">TextRefCopy49</definedName>
    <definedName name="TextRefCopy108">[1]Schedules!$E$146</definedName>
    <definedName name="TextRefCopy109">TextRefCopy50</definedName>
    <definedName name="TextRefCopy11">[1]Schedules!$E$62</definedName>
    <definedName name="TextRefCopy110">[1]Schedules!$E$149</definedName>
    <definedName name="TextRefCopy111">[1]Schedules!$E$159</definedName>
    <definedName name="TextRefCopy112">[1]Schedules!$E$160</definedName>
    <definedName name="TextRefCopy113">[1]Schedules!$E$161</definedName>
    <definedName name="TextRefCopy114">TextRefCopy113</definedName>
    <definedName name="TextRefCopy115">TextRefCopy113</definedName>
    <definedName name="TextRefCopy116">[1]Schedules!$E$162</definedName>
    <definedName name="TextRefCopy117">[1]Schedules!$E$163</definedName>
    <definedName name="TextRefCopy118" localSheetId="17">[1]Schedules!#REF!</definedName>
    <definedName name="TextRefCopy118" localSheetId="2">[1]Schedules!#REF!</definedName>
    <definedName name="TextRefCopy118">[1]Schedules!#REF!</definedName>
    <definedName name="TextRefCopy119">[1]Schedules!$E$164</definedName>
    <definedName name="TextRefCopy12">[1]Schedules!$E$91</definedName>
    <definedName name="TextRefCopy120" localSheetId="17">[1]Schedules!#REF!</definedName>
    <definedName name="TextRefCopy120" localSheetId="2">[1]Schedules!#REF!</definedName>
    <definedName name="TextRefCopy120">[1]Schedules!#REF!</definedName>
    <definedName name="TextRefCopy121">[1]Schedules!$E$165</definedName>
    <definedName name="TextRefCopy122" localSheetId="17">[1]Schedules!#REF!</definedName>
    <definedName name="TextRefCopy122" localSheetId="2">[1]Schedules!#REF!</definedName>
    <definedName name="TextRefCopy122">[1]Schedules!#REF!</definedName>
    <definedName name="TextRefCopy123" localSheetId="17">'Amortisation (Correct)'!TextRefCopy122</definedName>
    <definedName name="TextRefCopy123" localSheetId="2">'DCF (OTS)'!TextRefCopy122</definedName>
    <definedName name="TextRefCopy123">TextRefCopy122</definedName>
    <definedName name="TextRefCopy124" localSheetId="17">'Amortisation (Correct)'!TextRefCopy122</definedName>
    <definedName name="TextRefCopy124" localSheetId="2">'DCF (OTS)'!TextRefCopy122</definedName>
    <definedName name="TextRefCopy124">TextRefCopy122</definedName>
    <definedName name="TextRefCopy125" localSheetId="17">'Amortisation (Correct)'!TextRefCopy122</definedName>
    <definedName name="TextRefCopy125" localSheetId="2">'DCF (OTS)'!TextRefCopy122</definedName>
    <definedName name="TextRefCopy125">TextRefCopy122</definedName>
    <definedName name="TextRefCopy126">[1]Schedules!$E$167</definedName>
    <definedName name="TextRefCopy127">TextRefCopy126</definedName>
    <definedName name="TextRefCopy128" localSheetId="17">[1]Schedules!#REF!</definedName>
    <definedName name="TextRefCopy128" localSheetId="2">[1]Schedules!#REF!</definedName>
    <definedName name="TextRefCopy128">[1]Schedules!#REF!</definedName>
    <definedName name="TextRefCopy129">#N/A</definedName>
    <definedName name="TextRefCopy13">'[121]FA Leadsheet &amp; Movement'!$L$36</definedName>
    <definedName name="TextRefCopy130">#N/A</definedName>
    <definedName name="TextRefCopy131" localSheetId="17">'Amortisation (Correct)'!TextRefCopy60</definedName>
    <definedName name="TextRefCopy131" localSheetId="2">'DCF (OTS)'!TextRefCopy60</definedName>
    <definedName name="TextRefCopy131">TextRefCopy60</definedName>
    <definedName name="TextRefCopy132" localSheetId="17">'Amortisation (Correct)'!TextRefCopy60</definedName>
    <definedName name="TextRefCopy132" localSheetId="2">'DCF (OTS)'!TextRefCopy60</definedName>
    <definedName name="TextRefCopy132">TextRefCopy60</definedName>
    <definedName name="TextRefCopy133">TextRefCopy111</definedName>
    <definedName name="TextRefCopy134">TextRefCopy112</definedName>
    <definedName name="TextRefCopy135">TextRefCopy117</definedName>
    <definedName name="TextRefCopy136">TextRefCopy117</definedName>
    <definedName name="TextRefCopy137">TextRefCopy117</definedName>
    <definedName name="TextRefCopy138">TextRefCopy121</definedName>
    <definedName name="TextRefCopy139">TextRefCopy121</definedName>
    <definedName name="TextRefCopy14">TextRefCopy11</definedName>
    <definedName name="TextRefCopy140" localSheetId="17">'Amortisation (Correct)'!TextRefCopy128</definedName>
    <definedName name="TextRefCopy140" localSheetId="2">'DCF (OTS)'!TextRefCopy128</definedName>
    <definedName name="TextRefCopy140">TextRefCopy128</definedName>
    <definedName name="TextRefCopy141">#N/A</definedName>
    <definedName name="TextRefCopy142">#N/A</definedName>
    <definedName name="TextRefCopy143" localSheetId="17">'Amortisation (Correct)'!TextRefCopy42</definedName>
    <definedName name="TextRefCopy143" localSheetId="2">'DCF (OTS)'!TextRefCopy42</definedName>
    <definedName name="TextRefCopy143">TextRefCopy42</definedName>
    <definedName name="TextRefCopy144">TextRefCopy113</definedName>
    <definedName name="TextRefCopy145" localSheetId="17">'Amortisation (Correct)'!TextRefCopy60</definedName>
    <definedName name="TextRefCopy145" localSheetId="2">'DCF (OTS)'!TextRefCopy60</definedName>
    <definedName name="TextRefCopy145">TextRefCopy60</definedName>
    <definedName name="TextRefCopy146">TextRefCopy113</definedName>
    <definedName name="TextRefCopy147" localSheetId="17">#REF!</definedName>
    <definedName name="TextRefCopy147" localSheetId="2">#REF!</definedName>
    <definedName name="TextRefCopy147">#REF!</definedName>
    <definedName name="TextRefCopy148">TextRefCopy55</definedName>
    <definedName name="TextRefCopy149">TextRefCopy116</definedName>
    <definedName name="TextRefCopy15">'[1]Balance Sheet'!$E$31</definedName>
    <definedName name="TextRefCopy150">#N/A</definedName>
    <definedName name="TextRefCopy151">#N/A</definedName>
    <definedName name="TextRefCopy152">#N/A</definedName>
    <definedName name="TextRefCopy153">#N/A</definedName>
    <definedName name="TextRefCopy154">#N/A</definedName>
    <definedName name="TextRefCopy155">#N/A</definedName>
    <definedName name="TextRefCopy156">#N/A</definedName>
    <definedName name="TextRefCopy157">#N/A</definedName>
    <definedName name="TextRefCopy158">TextRefCopy48</definedName>
    <definedName name="TextRefCopy159">TextRefCopy49</definedName>
    <definedName name="TextRefCopy16">TextRefCopy11</definedName>
    <definedName name="TextRefCopy160">TextRefCopy108</definedName>
    <definedName name="TextRefCopy161">TextRefCopy50</definedName>
    <definedName name="TextRefCopy162">TextRefCopy110</definedName>
    <definedName name="TextRefCopy163">TextRefCopy51</definedName>
    <definedName name="TextRefCopy164">TextRefCopy52</definedName>
    <definedName name="TextRefCopy165">TextRefCopy54</definedName>
    <definedName name="TextRefCopy166">TextRefCopy55</definedName>
    <definedName name="TextRefCopy167">TextRefCopy56</definedName>
    <definedName name="TextRefCopy168">TextRefCopy56</definedName>
    <definedName name="TextRefCopy169">TextRefCopy57</definedName>
    <definedName name="TextRefCopy17">'[121]FA Leadsheet &amp; Movement'!$L$49</definedName>
    <definedName name="TextRefCopy170">TextRefCopy58</definedName>
    <definedName name="TextRefCopy171">TextRefCopy111</definedName>
    <definedName name="TextRefCopy172">TextRefCopy112</definedName>
    <definedName name="TextRefCopy173">TextRefCopy113</definedName>
    <definedName name="TextRefCopy174">TextRefCopy116</definedName>
    <definedName name="TextRefCopy175">TextRefCopy117</definedName>
    <definedName name="TextRefCopy176">TextRefCopy119</definedName>
    <definedName name="TextRefCopy177">TextRefCopy121</definedName>
    <definedName name="TextRefCopy179">TextRefCopy126</definedName>
    <definedName name="TextRefCopy18">TextRefCopy15</definedName>
    <definedName name="TextRefCopy180">TextRefCopy19</definedName>
    <definedName name="TextRefCopy181">TextRefCopy23</definedName>
    <definedName name="TextRefCopy182">TextRefCopy21</definedName>
    <definedName name="TextRefCopy183">TextRefCopy21</definedName>
    <definedName name="TextRefCopy184">TextRefCopy19</definedName>
    <definedName name="TextRefCopy185">TextRefCopy23</definedName>
    <definedName name="TextRefCopy186">TextRefCopy21</definedName>
    <definedName name="TextRefCopy187">TextRefCopy23</definedName>
    <definedName name="TextRefCopy188">TextRefCopy24</definedName>
    <definedName name="TextRefCopy189">TextRefCopy61</definedName>
    <definedName name="TextRefCopy19">[1]Schedules!$D$99</definedName>
    <definedName name="TextRefCopy190">TextRefCopy78</definedName>
    <definedName name="TextRefCopy191">'[1]Balance Sheet'!$E$33</definedName>
    <definedName name="TextRefCopy192">TextRefCopy12</definedName>
    <definedName name="TextRefCopy193">TextRefCopy96</definedName>
    <definedName name="TextRefCopy194">TextRefCopy9</definedName>
    <definedName name="TextRefCopy195">TextRefCopy95</definedName>
    <definedName name="TextRefCopy196">TextRefCopy8</definedName>
    <definedName name="TextRefCopy197">TextRefCopy191</definedName>
    <definedName name="TextRefCopy198" localSheetId="17">[1]Schedules!#REF!</definedName>
    <definedName name="TextRefCopy198" localSheetId="2">[1]Schedules!#REF!</definedName>
    <definedName name="TextRefCopy198">[1]Schedules!#REF!</definedName>
    <definedName name="TextRefCopy2" localSheetId="17">#REF!</definedName>
    <definedName name="TextRefCopy2" localSheetId="2">#REF!</definedName>
    <definedName name="TextRefCopy2">#REF!</definedName>
    <definedName name="TextRefCopy20" localSheetId="17">[1]Schedules!#REF!</definedName>
    <definedName name="TextRefCopy20" localSheetId="2">[1]Schedules!#REF!</definedName>
    <definedName name="TextRefCopy20">[1]Schedules!#REF!</definedName>
    <definedName name="TextRefCopy21">[1]Schedules!$D$102</definedName>
    <definedName name="TextRefCopy22">TextRefCopy21</definedName>
    <definedName name="TextRefCopy23">[1]Schedules!$D$100</definedName>
    <definedName name="TextRefCopy24">[1]Schedules!$D$106</definedName>
    <definedName name="TextRefCopy25" localSheetId="17">#REF!</definedName>
    <definedName name="TextRefCopy25" localSheetId="2">#REF!</definedName>
    <definedName name="TextRefCopy25">#REF!</definedName>
    <definedName name="TextRefCopy26" localSheetId="17">#REF!</definedName>
    <definedName name="TextRefCopy26" localSheetId="2">#REF!</definedName>
    <definedName name="TextRefCopy26">#REF!</definedName>
    <definedName name="TextRefCopy27" localSheetId="17">#REF!</definedName>
    <definedName name="TextRefCopy27" localSheetId="2">#REF!</definedName>
    <definedName name="TextRefCopy27">#REF!</definedName>
    <definedName name="TextRefCopy28" localSheetId="17">#REF!</definedName>
    <definedName name="TextRefCopy28" localSheetId="2">#REF!</definedName>
    <definedName name="TextRefCopy28">#REF!</definedName>
    <definedName name="TextRefCopy29" localSheetId="17">#REF!</definedName>
    <definedName name="TextRefCopy29" localSheetId="2">#REF!</definedName>
    <definedName name="TextRefCopy29">#REF!</definedName>
    <definedName name="TextRefCopy3">'[120]Charge Summary'!$M$18</definedName>
    <definedName name="TextRefCopy30" localSheetId="17">#REF!</definedName>
    <definedName name="TextRefCopy30" localSheetId="2">#REF!</definedName>
    <definedName name="TextRefCopy30">#REF!</definedName>
    <definedName name="TextRefCopy31" localSheetId="17">#REF!</definedName>
    <definedName name="TextRefCopy31" localSheetId="2">#REF!</definedName>
    <definedName name="TextRefCopy31">#REF!</definedName>
    <definedName name="TextRefCopy32" localSheetId="17">[122]Lead!#REF!</definedName>
    <definedName name="TextRefCopy32" localSheetId="2">[122]Lead!#REF!</definedName>
    <definedName name="TextRefCopy32">[122]Lead!#REF!</definedName>
    <definedName name="TextRefCopy33" localSheetId="17">[122]Lead!#REF!</definedName>
    <definedName name="TextRefCopy33" localSheetId="2">[122]Lead!#REF!</definedName>
    <definedName name="TextRefCopy33">[122]Lead!#REF!</definedName>
    <definedName name="TextRefCopy34" localSheetId="17">#REF!</definedName>
    <definedName name="TextRefCopy34" localSheetId="2">#REF!</definedName>
    <definedName name="TextRefCopy34">#REF!</definedName>
    <definedName name="TextRefCopy35" localSheetId="17">[122]Lead!#REF!</definedName>
    <definedName name="TextRefCopy35" localSheetId="2">[122]Lead!#REF!</definedName>
    <definedName name="TextRefCopy35">[122]Lead!#REF!</definedName>
    <definedName name="TextRefCopy36" localSheetId="17">[122]Lead!#REF!</definedName>
    <definedName name="TextRefCopy36" localSheetId="2">[122]Lead!#REF!</definedName>
    <definedName name="TextRefCopy36">[122]Lead!#REF!</definedName>
    <definedName name="TextRefCopy37" localSheetId="17">#REF!</definedName>
    <definedName name="TextRefCopy37" localSheetId="2">#REF!</definedName>
    <definedName name="TextRefCopy37">#REF!</definedName>
    <definedName name="TextRefCopy38" localSheetId="17">#REF!</definedName>
    <definedName name="TextRefCopy38" localSheetId="2">#REF!</definedName>
    <definedName name="TextRefCopy38">#REF!</definedName>
    <definedName name="TextRefCopy39" localSheetId="17">#REF!</definedName>
    <definedName name="TextRefCopy39" localSheetId="2">#REF!</definedName>
    <definedName name="TextRefCopy39">#REF!</definedName>
    <definedName name="TextRefCopy4">#N/A</definedName>
    <definedName name="TextRefCopy40" localSheetId="17">#REF!</definedName>
    <definedName name="TextRefCopy40" localSheetId="2">#REF!</definedName>
    <definedName name="TextRefCopy40">#REF!</definedName>
    <definedName name="TextRefCopy41" localSheetId="17">#REF!</definedName>
    <definedName name="TextRefCopy41" localSheetId="2">#REF!</definedName>
    <definedName name="TextRefCopy41">#REF!</definedName>
    <definedName name="TextRefCopy42" localSheetId="17">[1]Schedules!#REF!</definedName>
    <definedName name="TextRefCopy42" localSheetId="2">[1]Schedules!#REF!</definedName>
    <definedName name="TextRefCopy42">[1]Schedules!#REF!</definedName>
    <definedName name="TextRefCopy43" localSheetId="17">#REF!</definedName>
    <definedName name="TextRefCopy43" localSheetId="2">#REF!</definedName>
    <definedName name="TextRefCopy43">#REF!</definedName>
    <definedName name="TextRefCopy44" localSheetId="17">#REF!</definedName>
    <definedName name="TextRefCopy44" localSheetId="2">#REF!</definedName>
    <definedName name="TextRefCopy44">#REF!</definedName>
    <definedName name="TextRefCopy45" localSheetId="17">#REF!</definedName>
    <definedName name="TextRefCopy45" localSheetId="2">#REF!</definedName>
    <definedName name="TextRefCopy45">#REF!</definedName>
    <definedName name="TextRefCopy46" localSheetId="17">#REF!</definedName>
    <definedName name="TextRefCopy46" localSheetId="2">#REF!</definedName>
    <definedName name="TextRefCopy46">#REF!</definedName>
    <definedName name="TextRefCopy47">#N/A</definedName>
    <definedName name="TextRefCopy48">[1]Schedules!$E$142</definedName>
    <definedName name="TextRefCopy49">[1]Schedules!$E$144</definedName>
    <definedName name="TextRefCopy5" localSheetId="17">[123]Tax!#REF!</definedName>
    <definedName name="TextRefCopy5" localSheetId="2">[123]Tax!#REF!</definedName>
    <definedName name="TextRefCopy5">[123]Tax!#REF!</definedName>
    <definedName name="TextRefCopy50">[1]Schedules!$E$148</definedName>
    <definedName name="TextRefCopy51">[1]Schedules!$E$151</definedName>
    <definedName name="TextRefCopy52">[1]Schedules!$E$152</definedName>
    <definedName name="TextRefCopy53">TextRefCopy52</definedName>
    <definedName name="TextRefCopy54">[1]Schedules!$E$153</definedName>
    <definedName name="TextRefCopy55">[1]Schedules!$E$154</definedName>
    <definedName name="TextRefCopy56">[1]Schedules!$E$156</definedName>
    <definedName name="TextRefCopy57">[1]Schedules!$E$157</definedName>
    <definedName name="TextRefCopy58">[1]Schedules!$E$158</definedName>
    <definedName name="TextRefCopy59" localSheetId="17">[1]Schedules!#REF!</definedName>
    <definedName name="TextRefCopy59" localSheetId="2">[1]Schedules!#REF!</definedName>
    <definedName name="TextRefCopy59">[1]Schedules!#REF!</definedName>
    <definedName name="TextRefCopy6" localSheetId="17">[1]Schedules!#REF!</definedName>
    <definedName name="TextRefCopy6" localSheetId="2">[1]Schedules!#REF!</definedName>
    <definedName name="TextRefCopy6">[1]Schedules!#REF!</definedName>
    <definedName name="TextRefCopy60" localSheetId="17">[1]Schedules!#REF!</definedName>
    <definedName name="TextRefCopy60" localSheetId="2">[1]Schedules!#REF!</definedName>
    <definedName name="TextRefCopy60">[1]Schedules!#REF!</definedName>
    <definedName name="TextRefCopy61">'[1]Profit &amp; Loss'!$E$23</definedName>
    <definedName name="TextRefCopy62" localSheetId="17">#REF!</definedName>
    <definedName name="TextRefCopy62" localSheetId="2">#REF!</definedName>
    <definedName name="TextRefCopy62">#REF!</definedName>
    <definedName name="TextRefCopy63" localSheetId="17">#REF!</definedName>
    <definedName name="TextRefCopy63" localSheetId="2">#REF!</definedName>
    <definedName name="TextRefCopy63">#REF!</definedName>
    <definedName name="TextRefCopy64" localSheetId="17">#REF!</definedName>
    <definedName name="TextRefCopy64" localSheetId="2">#REF!</definedName>
    <definedName name="TextRefCopy64">#REF!</definedName>
    <definedName name="TextRefCopy65" localSheetId="17">#REF!</definedName>
    <definedName name="TextRefCopy65" localSheetId="2">#REF!</definedName>
    <definedName name="TextRefCopy65">#REF!</definedName>
    <definedName name="TextRefCopy66" localSheetId="17">#REF!</definedName>
    <definedName name="TextRefCopy66" localSheetId="2">#REF!</definedName>
    <definedName name="TextRefCopy66">#REF!</definedName>
    <definedName name="TextRefCopy67" localSheetId="17">#REF!</definedName>
    <definedName name="TextRefCopy67" localSheetId="2">#REF!</definedName>
    <definedName name="TextRefCopy67">#REF!</definedName>
    <definedName name="TextRefCopy68" localSheetId="17">#REF!</definedName>
    <definedName name="TextRefCopy68" localSheetId="2">#REF!</definedName>
    <definedName name="TextRefCopy68">#REF!</definedName>
    <definedName name="TextRefCopy69" localSheetId="17">#REF!</definedName>
    <definedName name="TextRefCopy69" localSheetId="2">#REF!</definedName>
    <definedName name="TextRefCopy69">#REF!</definedName>
    <definedName name="TextRefCopy7" localSheetId="17">[123]Tax!#REF!</definedName>
    <definedName name="TextRefCopy7" localSheetId="2">[123]Tax!#REF!</definedName>
    <definedName name="TextRefCopy7">[123]Tax!#REF!</definedName>
    <definedName name="TextRefCopy70" localSheetId="17">#REF!</definedName>
    <definedName name="TextRefCopy70" localSheetId="2">#REF!</definedName>
    <definedName name="TextRefCopy70">#REF!</definedName>
    <definedName name="TextRefCopy71" localSheetId="17">#REF!</definedName>
    <definedName name="TextRefCopy71" localSheetId="2">#REF!</definedName>
    <definedName name="TextRefCopy71">#REF!</definedName>
    <definedName name="TextRefCopy72" localSheetId="17">#REF!</definedName>
    <definedName name="TextRefCopy72" localSheetId="2">#REF!</definedName>
    <definedName name="TextRefCopy72">#REF!</definedName>
    <definedName name="TextRefCopy73" localSheetId="17">#REF!</definedName>
    <definedName name="TextRefCopy73" localSheetId="2">#REF!</definedName>
    <definedName name="TextRefCopy73">#REF!</definedName>
    <definedName name="TextRefCopy74" localSheetId="17">#REF!</definedName>
    <definedName name="TextRefCopy74" localSheetId="2">#REF!</definedName>
    <definedName name="TextRefCopy74">#REF!</definedName>
    <definedName name="TextRefCopy75" localSheetId="17">#REF!</definedName>
    <definedName name="TextRefCopy75" localSheetId="2">#REF!</definedName>
    <definedName name="TextRefCopy75">#REF!</definedName>
    <definedName name="TextRefCopy76">#N/A</definedName>
    <definedName name="TextRefCopy77" localSheetId="17">'Amortisation (Correct)'!TextRefCopy28</definedName>
    <definedName name="TextRefCopy77" localSheetId="2">'DCF (OTS)'!TextRefCopy28</definedName>
    <definedName name="TextRefCopy77">TextRefCopy28</definedName>
    <definedName name="TextRefCopy78">'[1]Balance Sheet'!$E$25</definedName>
    <definedName name="TextRefCopy79">TextRefCopy78</definedName>
    <definedName name="TextRefCopy8">[1]Schedules!$E$89</definedName>
    <definedName name="TextRefCopy80">'[1]Balance Sheet'!$F$40</definedName>
    <definedName name="TextRefCopy81">TextRefCopy80</definedName>
    <definedName name="TextRefCopy82">TextRefCopy80</definedName>
    <definedName name="TextRefCopy83">'[1]Profit &amp; Loss'!$E$22</definedName>
    <definedName name="TextRefCopy84" localSheetId="17">#REF!</definedName>
    <definedName name="TextRefCopy84" localSheetId="2">#REF!</definedName>
    <definedName name="TextRefCopy84">#REF!</definedName>
    <definedName name="TextRefCopy85" localSheetId="17">#REF!</definedName>
    <definedName name="TextRefCopy85" localSheetId="2">#REF!</definedName>
    <definedName name="TextRefCopy85">#REF!</definedName>
    <definedName name="TextRefCopy86" localSheetId="17">#REF!</definedName>
    <definedName name="TextRefCopy86" localSheetId="2">#REF!</definedName>
    <definedName name="TextRefCopy86">#REF!</definedName>
    <definedName name="TextRefCopy87">TextRefCopy61</definedName>
    <definedName name="TextRefCopy88">TextRefCopy19</definedName>
    <definedName name="TextRefCopy89">TextRefCopy23</definedName>
    <definedName name="TextRefCopy9">[1]Schedules!$E$87</definedName>
    <definedName name="TextRefCopy90">TextRefCopy21</definedName>
    <definedName name="TextRefCopy91">TextRefCopy24</definedName>
    <definedName name="TextRefCopy92">TextRefCopy24</definedName>
    <definedName name="TextRefCopy93">TextRefCopy9</definedName>
    <definedName name="TextRefCopy94">TextRefCopy8</definedName>
    <definedName name="TextRefCopy95">[1]Schedules!$E$88</definedName>
    <definedName name="TextRefCopy96">[1]Schedules!$E$85</definedName>
    <definedName name="TextRefCopy97">TextRefCopy9</definedName>
    <definedName name="TextRefCopy98" localSheetId="17">#REF!</definedName>
    <definedName name="TextRefCopy98" localSheetId="2">#REF!</definedName>
    <definedName name="TextRefCopy98">#REF!</definedName>
    <definedName name="TextRefCopy99" localSheetId="17">#REF!</definedName>
    <definedName name="TextRefCopy99" localSheetId="2">#REF!</definedName>
    <definedName name="TextRefCopy99">#REF!</definedName>
    <definedName name="TextRefCopyRangeCount" hidden="1">11</definedName>
    <definedName name="thickness">[124]THK!$B$20:$I$42</definedName>
    <definedName name="Threshold" localSheetId="17">#REF!</definedName>
    <definedName name="Threshold" localSheetId="2">#REF!</definedName>
    <definedName name="Threshold">#REF!</definedName>
    <definedName name="timber">'[6]Material '!$G$30</definedName>
    <definedName name="TimeSheetOnProjects" localSheetId="17">#REF!</definedName>
    <definedName name="TimeSheetOnProjects" localSheetId="2">#REF!</definedName>
    <definedName name="TimeSheetOnProjects">#REF!</definedName>
    <definedName name="Title">'[125]Civil Boq'!$D$3</definedName>
    <definedName name="TL" localSheetId="17">[7]Sheet1!#REF!</definedName>
    <definedName name="TL" localSheetId="2">[7]Sheet1!#REF!</definedName>
    <definedName name="TL">[7]Sheet1!#REF!</definedName>
    <definedName name="tlpandm" localSheetId="17">#REF!</definedName>
    <definedName name="tlpandm" localSheetId="2">#REF!</definedName>
    <definedName name="tlpandm">#REF!</definedName>
    <definedName name="tlplantmach" localSheetId="17">#REF!</definedName>
    <definedName name="tlplantmach" localSheetId="2">#REF!</definedName>
    <definedName name="tlplantmach">#REF!</definedName>
    <definedName name="TLT" localSheetId="17">#REF!</definedName>
    <definedName name="TLT" localSheetId="2">#REF!</definedName>
    <definedName name="TLT">#REF!</definedName>
    <definedName name="tohuda">'[32]Cost Breakup Depreciation&amp; Tax'!$C$30</definedName>
    <definedName name="TOLC" localSheetId="17">[80]海外WORK!#REF!</definedName>
    <definedName name="TOLC" localSheetId="2">[80]海外WORK!#REF!</definedName>
    <definedName name="TOLC">[80]海外WORK!#REF!</definedName>
    <definedName name="TOT" localSheetId="17">#REF!</definedName>
    <definedName name="TOT" localSheetId="2">#REF!</definedName>
    <definedName name="TOT">#REF!</definedName>
    <definedName name="Tot_knw_Xfoot" localSheetId="17">#REF!</definedName>
    <definedName name="Tot_knw_Xfoot" localSheetId="2">#REF!</definedName>
    <definedName name="Tot_knw_Xfoot">#REF!</definedName>
    <definedName name="Tot_lik_Xfoot" localSheetId="17">#REF!</definedName>
    <definedName name="Tot_lik_Xfoot" localSheetId="2">#REF!</definedName>
    <definedName name="Tot_lik_Xfoot">#REF!</definedName>
    <definedName name="Total" localSheetId="17">#REF!</definedName>
    <definedName name="Total" localSheetId="2">#REF!</definedName>
    <definedName name="Total">#REF!</definedName>
    <definedName name="Total_Amount">[11]CMA_Calculations!$D$125</definedName>
    <definedName name="total_assets" localSheetId="17">#REF!</definedName>
    <definedName name="total_assets" localSheetId="2">#REF!</definedName>
    <definedName name="total_assets">#REF!</definedName>
    <definedName name="total_assets_avg" localSheetId="17">#REF!</definedName>
    <definedName name="total_assets_avg" localSheetId="2">#REF!</definedName>
    <definedName name="total_assets_avg">#REF!</definedName>
    <definedName name="total_debt" localSheetId="17">#REF!</definedName>
    <definedName name="total_debt" localSheetId="2">#REF!</definedName>
    <definedName name="total_debt">#REF!</definedName>
    <definedName name="total_equity_liabilities" localSheetId="17">#REF!</definedName>
    <definedName name="total_equity_liabilities" localSheetId="2">#REF!</definedName>
    <definedName name="total_equity_liabilities">#REF!</definedName>
    <definedName name="total_shareholders_equity" localSheetId="17">#REF!</definedName>
    <definedName name="total_shareholders_equity" localSheetId="2">#REF!</definedName>
    <definedName name="total_shareholders_equity">#REF!</definedName>
    <definedName name="total_shareholders_equity_avg" localSheetId="17">#REF!</definedName>
    <definedName name="total_shareholders_equity_avg" localSheetId="2">#REF!</definedName>
    <definedName name="total_shareholders_equity_avg">#REF!</definedName>
    <definedName name="TOTALINCOME" localSheetId="17">#REF!</definedName>
    <definedName name="TOTALINCOME" localSheetId="2">#REF!</definedName>
    <definedName name="TOTALINCOME">#REF!</definedName>
    <definedName name="TPC">'[32]Cost Breakup Depreciation&amp; Tax'!$C$41</definedName>
    <definedName name="track">'[32]Cost Breakup Depreciation&amp; Tax'!$C$11</definedName>
    <definedName name="Trg" localSheetId="17">#REF!</definedName>
    <definedName name="Trg" localSheetId="2">#REF!</definedName>
    <definedName name="Trg">#REF!</definedName>
    <definedName name="ttt" localSheetId="17">#REF!</definedName>
    <definedName name="ttt" localSheetId="2">#REF!</definedName>
    <definedName name="ttt">#REF!</definedName>
    <definedName name="TZEN" localSheetId="17">#REF!</definedName>
    <definedName name="TZEN" localSheetId="2">#REF!</definedName>
    <definedName name="TZEN">#REF!</definedName>
    <definedName name="UER" localSheetId="17">#REF!</definedName>
    <definedName name="UER" localSheetId="2">#REF!</definedName>
    <definedName name="UER">#REF!</definedName>
    <definedName name="Unit" localSheetId="17">#REF!</definedName>
    <definedName name="Unit" localSheetId="2">#REF!</definedName>
    <definedName name="Unit">#REF!</definedName>
    <definedName name="Unit_Cost" localSheetId="17">#REF!</definedName>
    <definedName name="Unit_Cost" localSheetId="2">#REF!</definedName>
    <definedName name="Unit_Cost">#REF!</definedName>
    <definedName name="UOL" localSheetId="17">#REF!</definedName>
    <definedName name="UOL" localSheetId="2">#REF!</definedName>
    <definedName name="UOL">#REF!</definedName>
    <definedName name="up_p">[85]Macros!$D$10</definedName>
    <definedName name="utilitydiversion">'[32]Cost Breakup Depreciation&amp; Tax'!$C$22</definedName>
    <definedName name="uy" localSheetId="17">'[118]Consolidation _Rs'!#REF!</definedName>
    <definedName name="uy" localSheetId="2">'[118]Consolidation _Rs'!#REF!</definedName>
    <definedName name="uy">'[118]Consolidation _Rs'!#REF!</definedName>
    <definedName name="V" localSheetId="17">[87]rm9900!#REF!</definedName>
    <definedName name="V" localSheetId="2">[87]rm9900!#REF!</definedName>
    <definedName name="V">[87]rm9900!#REF!</definedName>
    <definedName name="VB" localSheetId="17">[7]Sheet2!#REF!</definedName>
    <definedName name="VB" localSheetId="2">[7]Sheet2!#REF!</definedName>
    <definedName name="VB">[7]Sheet2!#REF!</definedName>
    <definedName name="venu">150</definedName>
    <definedName name="viaduct">'[32]Cost Breakup Depreciation&amp; Tax'!$C$4</definedName>
    <definedName name="VICTORIAN_GRANITES_PRIVATE_LIMITED" localSheetId="17">#REF!</definedName>
    <definedName name="VICTORIAN_GRANITES_PRIVATE_LIMITED" localSheetId="2">#REF!</definedName>
    <definedName name="VICTORIAN_GRANITES_PRIVATE_LIMITED">#REF!</definedName>
    <definedName name="VOLVO_INDIA_PRIVATE_LIMITED" localSheetId="17">#REF!</definedName>
    <definedName name="VOLVO_INDIA_PRIVATE_LIMITED" localSheetId="2">#REF!</definedName>
    <definedName name="VOLVO_INDIA_PRIVATE_LIMITED">#REF!</definedName>
    <definedName name="VP" localSheetId="17">#REF!</definedName>
    <definedName name="VP" localSheetId="2">#REF!</definedName>
    <definedName name="VP">#REF!</definedName>
    <definedName name="w" localSheetId="17" hidden="1">'[103]SCH 10'!#REF!</definedName>
    <definedName name="w" localSheetId="2" hidden="1">'[103]SCH 10'!#REF!</definedName>
    <definedName name="w" hidden="1">'[103]SCH 10'!#REF!</definedName>
    <definedName name="wacc" localSheetId="17">#REF!</definedName>
    <definedName name="wacc" localSheetId="2">#REF!</definedName>
    <definedName name="wacc">#REF!</definedName>
    <definedName name="WACL">[46]DATA!$F$91</definedName>
    <definedName name="WAEL">[46]DATA!$F$92</definedName>
    <definedName name="wardarea">'[126]Ward areas'!$A$2:$M$36</definedName>
    <definedName name="wdfgsdfg" localSheetId="17">#REF!</definedName>
    <definedName name="wdfgsdfg" localSheetId="2">#REF!</definedName>
    <definedName name="wdfgsdfg">#REF!</definedName>
    <definedName name="we" localSheetId="17">'[31]WGE P&amp;E'!#REF!</definedName>
    <definedName name="we" localSheetId="2">'[31]WGE P&amp;E'!#REF!</definedName>
    <definedName name="we">'[31]WGE P&amp;E'!#REF!</definedName>
    <definedName name="word">[45]number!$A$50:$C$161</definedName>
    <definedName name="wrn.Aging"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FORM1." hidden="1">{#N/A,#N/A,FALSE,"COMP"}</definedName>
    <definedName name="wrn.Tier._.I." hidden="1">{#N/A,#N/A,FALSE,"Part ABC"}</definedName>
    <definedName name="wtd_avg_shares" localSheetId="17">#REF!</definedName>
    <definedName name="wtd_avg_shares" localSheetId="2">#REF!</definedName>
    <definedName name="wtd_avg_shares">#REF!</definedName>
    <definedName name="ww" localSheetId="17" hidden="1">'[127]O Equip.'!#REF!</definedName>
    <definedName name="ww" localSheetId="2" hidden="1">'[127]O Equip.'!#REF!</definedName>
    <definedName name="ww" hidden="1">'[127]O Equip.'!#REF!</definedName>
    <definedName name="X" localSheetId="17">[2]schedulesBS!#REF!</definedName>
    <definedName name="X" localSheetId="2">[2]schedulesBS!#REF!</definedName>
    <definedName name="X">[2]schedulesBS!#REF!</definedName>
    <definedName name="x_dataentry" localSheetId="17">[128]Instructions!#REF!</definedName>
    <definedName name="x_dataentry" localSheetId="2">[128]Instructions!#REF!</definedName>
    <definedName name="x_dataentry">[128]Instructions!#REF!</definedName>
    <definedName name="XCtblkcntbdl" localSheetId="17">#REF!</definedName>
    <definedName name="XCtblkcntbdl" localSheetId="2">#REF!</definedName>
    <definedName name="XCtblkcntbdl">#REF!</definedName>
    <definedName name="XLOPTvec">"4 15 1 125 1 0 1 1 1 1 1 1 0 0 1 0 0 0 0 0"</definedName>
    <definedName name="XRef" localSheetId="17" hidden="1">#REF!</definedName>
    <definedName name="XRef" localSheetId="2" hidden="1">#REF!</definedName>
    <definedName name="XRef" hidden="1">#REF!</definedName>
    <definedName name="XREF_11" hidden="1">[129]Summary!$J$1:$J$65536</definedName>
    <definedName name="XREF_13" hidden="1">[129]Additions!$T$1:$T$65536</definedName>
    <definedName name="XREF_COLUMN_1" localSheetId="17" hidden="1">[130]blockwise!#REF!</definedName>
    <definedName name="XREF_COLUMN_1" localSheetId="2" hidden="1">[130]blockwise!#REF!</definedName>
    <definedName name="XREF_COLUMN_1" hidden="1">[130]blockwise!#REF!</definedName>
    <definedName name="XREF_COLUMN_10" localSheetId="17" hidden="1">[127]DPE!#REF!</definedName>
    <definedName name="XREF_COLUMN_10" localSheetId="2" hidden="1">[127]DPE!#REF!</definedName>
    <definedName name="XREF_COLUMN_10" hidden="1">[127]DPE!#REF!</definedName>
    <definedName name="XREF_COLUMN_11" localSheetId="17" hidden="1">[127]DPE!#REF!</definedName>
    <definedName name="XREF_COLUMN_11" localSheetId="2" hidden="1">[127]DPE!#REF!</definedName>
    <definedName name="XREF_COLUMN_11" hidden="1">[127]DPE!#REF!</definedName>
    <definedName name="XREF_COLUMN_12" localSheetId="17" hidden="1">[127]DPE!#REF!</definedName>
    <definedName name="XREF_COLUMN_12" localSheetId="2" hidden="1">[127]DPE!#REF!</definedName>
    <definedName name="XREF_COLUMN_12" hidden="1">[127]DPE!#REF!</definedName>
    <definedName name="XREF_COLUMN_13" localSheetId="17" hidden="1">[127]DPE!#REF!</definedName>
    <definedName name="XREF_COLUMN_13" localSheetId="2" hidden="1">[127]DPE!#REF!</definedName>
    <definedName name="XREF_COLUMN_13" hidden="1">[127]DPE!#REF!</definedName>
    <definedName name="XREF_COLUMN_14" localSheetId="17" hidden="1">'[131]TL SBI'!#REF!</definedName>
    <definedName name="XREF_COLUMN_14" localSheetId="2" hidden="1">'[131]TL SBI'!#REF!</definedName>
    <definedName name="XREF_COLUMN_14" hidden="1">'[131]TL SBI'!#REF!</definedName>
    <definedName name="XREF_COLUMN_15" localSheetId="17" hidden="1">'[131]DDB Summary wrking'!#REF!</definedName>
    <definedName name="XREF_COLUMN_15" localSheetId="2" hidden="1">'[131]DDB Summary wrking'!#REF!</definedName>
    <definedName name="XREF_COLUMN_15" hidden="1">'[131]DDB Summary wrking'!#REF!</definedName>
    <definedName name="XREF_COLUMN_16" localSheetId="17" hidden="1">'[131]LOC 100cr ILFS'!#REF!</definedName>
    <definedName name="XREF_COLUMN_16" localSheetId="2" hidden="1">'[131]LOC 100cr ILFS'!#REF!</definedName>
    <definedName name="XREF_COLUMN_16" hidden="1">'[131]LOC 100cr ILFS'!#REF!</definedName>
    <definedName name="XREF_COLUMN_17" localSheetId="17" hidden="1">[132]TopSheet!#REF!</definedName>
    <definedName name="XREF_COLUMN_17" localSheetId="2" hidden="1">[132]TopSheet!#REF!</definedName>
    <definedName name="XREF_COLUMN_17" hidden="1">[132]TopSheet!#REF!</definedName>
    <definedName name="XREF_COLUMN_18" localSheetId="17" hidden="1">'[133]Leasehold mprovements'!#REF!</definedName>
    <definedName name="XREF_COLUMN_18" localSheetId="2" hidden="1">'[133]Leasehold mprovements'!#REF!</definedName>
    <definedName name="XREF_COLUMN_18" hidden="1">'[133]Leasehold mprovements'!#REF!</definedName>
    <definedName name="XREF_COLUMN_19" localSheetId="17" hidden="1">[132]TopSheet!#REF!</definedName>
    <definedName name="XREF_COLUMN_19" localSheetId="2" hidden="1">[132]TopSheet!#REF!</definedName>
    <definedName name="XREF_COLUMN_19" hidden="1">[132]TopSheet!#REF!</definedName>
    <definedName name="XREF_COLUMN_2" localSheetId="17" hidden="1">#REF!</definedName>
    <definedName name="XREF_COLUMN_2" localSheetId="2" hidden="1">#REF!</definedName>
    <definedName name="XREF_COLUMN_2" hidden="1">#REF!</definedName>
    <definedName name="XREF_COLUMN_20" localSheetId="17" hidden="1">'[133]Leasehold mprovements'!#REF!</definedName>
    <definedName name="XREF_COLUMN_20" localSheetId="2" hidden="1">'[133]Leasehold mprovements'!#REF!</definedName>
    <definedName name="XREF_COLUMN_20" hidden="1">'[133]Leasehold mprovements'!#REF!</definedName>
    <definedName name="XREF_COLUMN_21" localSheetId="17" hidden="1">[134]Resignation!#REF!</definedName>
    <definedName name="XREF_COLUMN_21" localSheetId="2" hidden="1">[134]Resignation!#REF!</definedName>
    <definedName name="XREF_COLUMN_21" hidden="1">[134]Resignation!#REF!</definedName>
    <definedName name="XREF_COLUMN_22" localSheetId="17" hidden="1">[134]Resignation!#REF!</definedName>
    <definedName name="XREF_COLUMN_22" localSheetId="2" hidden="1">[134]Resignation!#REF!</definedName>
    <definedName name="XREF_COLUMN_22" hidden="1">[134]Resignation!#REF!</definedName>
    <definedName name="XREF_COLUMN_23" localSheetId="17" hidden="1">[134]Resignation!#REF!</definedName>
    <definedName name="XREF_COLUMN_23" localSheetId="2" hidden="1">[134]Resignation!#REF!</definedName>
    <definedName name="XREF_COLUMN_23" hidden="1">[134]Resignation!#REF!</definedName>
    <definedName name="XREF_COLUMN_24" localSheetId="17" hidden="1">[132]TopSheet!#REF!</definedName>
    <definedName name="XREF_COLUMN_24" localSheetId="2" hidden="1">[132]TopSheet!#REF!</definedName>
    <definedName name="XREF_COLUMN_24" hidden="1">[132]TopSheet!#REF!</definedName>
    <definedName name="XREF_COLUMN_25" localSheetId="17" hidden="1">[132]TopSheet!#REF!</definedName>
    <definedName name="XREF_COLUMN_25" localSheetId="2" hidden="1">[132]TopSheet!#REF!</definedName>
    <definedName name="XREF_COLUMN_25" hidden="1">[132]TopSheet!#REF!</definedName>
    <definedName name="XREF_COLUMN_26" localSheetId="17" hidden="1">[132]TopSheet!#REF!</definedName>
    <definedName name="XREF_COLUMN_26" localSheetId="2" hidden="1">[132]TopSheet!#REF!</definedName>
    <definedName name="XREF_COLUMN_26" hidden="1">[132]TopSheet!#REF!</definedName>
    <definedName name="XREF_COLUMN_27" localSheetId="17" hidden="1">[132]TopSheet!#REF!</definedName>
    <definedName name="XREF_COLUMN_27" localSheetId="2" hidden="1">[132]TopSheet!#REF!</definedName>
    <definedName name="XREF_COLUMN_27" hidden="1">[132]TopSheet!#REF!</definedName>
    <definedName name="XREF_COLUMN_28" localSheetId="17" hidden="1">[132]TopSheet!#REF!</definedName>
    <definedName name="XREF_COLUMN_28" localSheetId="2" hidden="1">[132]TopSheet!#REF!</definedName>
    <definedName name="XREF_COLUMN_28" hidden="1">[132]TopSheet!#REF!</definedName>
    <definedName name="XREF_COLUMN_29" localSheetId="17" hidden="1">[132]TopSheet!#REF!</definedName>
    <definedName name="XREF_COLUMN_29" localSheetId="2" hidden="1">[132]TopSheet!#REF!</definedName>
    <definedName name="XREF_COLUMN_29" hidden="1">[132]TopSheet!#REF!</definedName>
    <definedName name="XREF_COLUMN_3" localSheetId="17" hidden="1">'[127]F &amp; F PY'!#REF!</definedName>
    <definedName name="XREF_COLUMN_3" localSheetId="2" hidden="1">'[127]F &amp; F PY'!#REF!</definedName>
    <definedName name="XREF_COLUMN_3" hidden="1">'[127]F &amp; F PY'!#REF!</definedName>
    <definedName name="XREF_COLUMN_30" localSheetId="17" hidden="1">[132]TopSheet!#REF!</definedName>
    <definedName name="XREF_COLUMN_30" localSheetId="2" hidden="1">[132]TopSheet!#REF!</definedName>
    <definedName name="XREF_COLUMN_30" hidden="1">[132]TopSheet!#REF!</definedName>
    <definedName name="XREF_COLUMN_31" localSheetId="17" hidden="1">[132]TopSheet!#REF!</definedName>
    <definedName name="XREF_COLUMN_31" localSheetId="2" hidden="1">[132]TopSheet!#REF!</definedName>
    <definedName name="XREF_COLUMN_31" hidden="1">[132]TopSheet!#REF!</definedName>
    <definedName name="XREF_COLUMN_32" localSheetId="17" hidden="1">#REF!</definedName>
    <definedName name="XREF_COLUMN_32" localSheetId="2" hidden="1">#REF!</definedName>
    <definedName name="XREF_COLUMN_32" hidden="1">#REF!</definedName>
    <definedName name="XREF_COLUMN_33" localSheetId="17" hidden="1">#REF!</definedName>
    <definedName name="XREF_COLUMN_33" localSheetId="2" hidden="1">#REF!</definedName>
    <definedName name="XREF_COLUMN_33" hidden="1">#REF!</definedName>
    <definedName name="XREF_COLUMN_4" localSheetId="17" hidden="1">#REF!</definedName>
    <definedName name="XREF_COLUMN_4" localSheetId="2" hidden="1">#REF!</definedName>
    <definedName name="XREF_COLUMN_4" hidden="1">#REF!</definedName>
    <definedName name="XREF_COLUMN_40" localSheetId="17" hidden="1">[132]TopSheet!#REF!</definedName>
    <definedName name="XREF_COLUMN_40" localSheetId="2" hidden="1">[132]TopSheet!#REF!</definedName>
    <definedName name="XREF_COLUMN_40" hidden="1">[132]TopSheet!#REF!</definedName>
    <definedName name="XREF_COLUMN_5" localSheetId="17" hidden="1">#REF!</definedName>
    <definedName name="XREF_COLUMN_5" localSheetId="2" hidden="1">#REF!</definedName>
    <definedName name="XREF_COLUMN_5" hidden="1">#REF!</definedName>
    <definedName name="XREF_COLUMN_6" localSheetId="17" hidden="1">'[127]O Equip.'!#REF!</definedName>
    <definedName name="XREF_COLUMN_6" localSheetId="2" hidden="1">'[127]O Equip.'!#REF!</definedName>
    <definedName name="XREF_COLUMN_6" hidden="1">'[127]O Equip.'!#REF!</definedName>
    <definedName name="XREF_COLUMN_60" localSheetId="17" hidden="1">#REF!</definedName>
    <definedName name="XREF_COLUMN_60" localSheetId="2" hidden="1">#REF!</definedName>
    <definedName name="XREF_COLUMN_60" hidden="1">#REF!</definedName>
    <definedName name="XREF_COLUMN_65" localSheetId="17" hidden="1">#REF!</definedName>
    <definedName name="XREF_COLUMN_65" localSheetId="2" hidden="1">#REF!</definedName>
    <definedName name="XREF_COLUMN_65" hidden="1">#REF!</definedName>
    <definedName name="XREF_COLUMN_7" localSheetId="17" hidden="1">'[127]O Equip.'!#REF!</definedName>
    <definedName name="XREF_COLUMN_7" localSheetId="2" hidden="1">'[127]O Equip.'!#REF!</definedName>
    <definedName name="XREF_COLUMN_7" hidden="1">'[127]O Equip.'!#REF!</definedName>
    <definedName name="XREF_COLUMN_8" localSheetId="17" hidden="1">'[127]O Equip.'!#REF!</definedName>
    <definedName name="XREF_COLUMN_8" localSheetId="2" hidden="1">'[127]O Equip.'!#REF!</definedName>
    <definedName name="XREF_COLUMN_8" hidden="1">'[127]O Equip.'!#REF!</definedName>
    <definedName name="XREF_COLUMN_88" localSheetId="17" hidden="1">#REF!</definedName>
    <definedName name="XREF_COLUMN_88" localSheetId="2" hidden="1">#REF!</definedName>
    <definedName name="XREF_COLUMN_88" hidden="1">#REF!</definedName>
    <definedName name="XREF_COLUMN_9" localSheetId="17" hidden="1">'[127]O Equip.'!#REF!</definedName>
    <definedName name="XREF_COLUMN_9" localSheetId="2" hidden="1">'[127]O Equip.'!#REF!</definedName>
    <definedName name="XREF_COLUMN_9" hidden="1">'[127]O Equip.'!#REF!</definedName>
    <definedName name="XREF11" localSheetId="17" hidden="1">[135]ANNE1!#REF!</definedName>
    <definedName name="XREF11" localSheetId="2" hidden="1">[135]ANNE1!#REF!</definedName>
    <definedName name="XREF11" hidden="1">[135]ANNE1!#REF!</definedName>
    <definedName name="XREF12" localSheetId="17" hidden="1">[135]ANNE2!#REF!</definedName>
    <definedName name="XREF12" localSheetId="2" hidden="1">[135]ANNE2!#REF!</definedName>
    <definedName name="XREF12" hidden="1">[135]ANNE2!#REF!</definedName>
    <definedName name="XREF15" hidden="1">[129]Additions!$V$1:$V$65536</definedName>
    <definedName name="XREF17" hidden="1">[129]Summary!$E$31</definedName>
    <definedName name="XREF21" localSheetId="17" hidden="1">[135]ANNE2!#REF!</definedName>
    <definedName name="XREF21" localSheetId="2" hidden="1">[135]ANNE2!#REF!</definedName>
    <definedName name="XREF21" hidden="1">[135]ANNE2!#REF!</definedName>
    <definedName name="XRefActiveRow" localSheetId="17" hidden="1">#REF!</definedName>
    <definedName name="XRefActiveRow" localSheetId="2" hidden="1">#REF!</definedName>
    <definedName name="XRefActiveRow" hidden="1">#REF!</definedName>
    <definedName name="XRefColumnsCount" hidden="1">7</definedName>
    <definedName name="XRefCopy1" localSheetId="17" hidden="1">[130]blockwise!#REF!</definedName>
    <definedName name="XRefCopy1" localSheetId="2" hidden="1">[130]blockwise!#REF!</definedName>
    <definedName name="XRefCopy1" hidden="1">[130]blockwise!#REF!</definedName>
    <definedName name="XRefCopy10" localSheetId="17" hidden="1">[130]blockwise!#REF!</definedName>
    <definedName name="XRefCopy10" localSheetId="2" hidden="1">[130]blockwise!#REF!</definedName>
    <definedName name="XRefCopy10" hidden="1">[130]blockwise!#REF!</definedName>
    <definedName name="XRefCopy100" localSheetId="17" hidden="1">[132]TopSheet!#REF!</definedName>
    <definedName name="XRefCopy100" localSheetId="2" hidden="1">[132]TopSheet!#REF!</definedName>
    <definedName name="XRefCopy100" hidden="1">[132]TopSheet!#REF!</definedName>
    <definedName name="XRefCopy101" localSheetId="17" hidden="1">[132]TopSheet!#REF!</definedName>
    <definedName name="XRefCopy101" localSheetId="2" hidden="1">[132]TopSheet!#REF!</definedName>
    <definedName name="XRefCopy101" hidden="1">[132]TopSheet!#REF!</definedName>
    <definedName name="XRefCopy101Row" localSheetId="17" hidden="1">#REF!</definedName>
    <definedName name="XRefCopy101Row" localSheetId="2" hidden="1">#REF!</definedName>
    <definedName name="XRefCopy101Row" hidden="1">#REF!</definedName>
    <definedName name="XRefCopy102" localSheetId="17" hidden="1">[132]TopSheet!#REF!</definedName>
    <definedName name="XRefCopy102" localSheetId="2" hidden="1">[132]TopSheet!#REF!</definedName>
    <definedName name="XRefCopy102" hidden="1">[132]TopSheet!#REF!</definedName>
    <definedName name="XRefCopy102Row" localSheetId="17" hidden="1">#REF!</definedName>
    <definedName name="XRefCopy102Row" localSheetId="2" hidden="1">#REF!</definedName>
    <definedName name="XRefCopy102Row" hidden="1">#REF!</definedName>
    <definedName name="XRefCopy103" localSheetId="17" hidden="1">[132]TopSheet!#REF!</definedName>
    <definedName name="XRefCopy103" localSheetId="2" hidden="1">[132]TopSheet!#REF!</definedName>
    <definedName name="XRefCopy103" hidden="1">[132]TopSheet!#REF!</definedName>
    <definedName name="XRefCopy103Row" localSheetId="17" hidden="1">#REF!</definedName>
    <definedName name="XRefCopy103Row" localSheetId="2" hidden="1">#REF!</definedName>
    <definedName name="XRefCopy103Row" hidden="1">#REF!</definedName>
    <definedName name="XRefCopy104" localSheetId="17" hidden="1">[132]TopSheet!#REF!</definedName>
    <definedName name="XRefCopy104" localSheetId="2" hidden="1">[132]TopSheet!#REF!</definedName>
    <definedName name="XRefCopy104" hidden="1">[132]TopSheet!#REF!</definedName>
    <definedName name="XRefCopy104Row" localSheetId="17" hidden="1">#REF!</definedName>
    <definedName name="XRefCopy104Row" localSheetId="2" hidden="1">#REF!</definedName>
    <definedName name="XRefCopy104Row" hidden="1">#REF!</definedName>
    <definedName name="XRefCopy105" localSheetId="17" hidden="1">[132]TopSheet!#REF!</definedName>
    <definedName name="XRefCopy105" localSheetId="2" hidden="1">[132]TopSheet!#REF!</definedName>
    <definedName name="XRefCopy105" hidden="1">[132]TopSheet!#REF!</definedName>
    <definedName name="XRefCopy105Row" localSheetId="17" hidden="1">#REF!</definedName>
    <definedName name="XRefCopy105Row" localSheetId="2" hidden="1">#REF!</definedName>
    <definedName name="XRefCopy105Row" hidden="1">#REF!</definedName>
    <definedName name="XRefCopy106" localSheetId="17" hidden="1">[132]TopSheet!#REF!</definedName>
    <definedName name="XRefCopy106" localSheetId="2" hidden="1">[132]TopSheet!#REF!</definedName>
    <definedName name="XRefCopy106" hidden="1">[132]TopSheet!#REF!</definedName>
    <definedName name="XRefCopy106Row" localSheetId="17" hidden="1">#REF!</definedName>
    <definedName name="XRefCopy106Row" localSheetId="2" hidden="1">#REF!</definedName>
    <definedName name="XRefCopy106Row" hidden="1">#REF!</definedName>
    <definedName name="XRefCopy107" localSheetId="17" hidden="1">[132]TopSheet!#REF!</definedName>
    <definedName name="XRefCopy107" localSheetId="2" hidden="1">[132]TopSheet!#REF!</definedName>
    <definedName name="XRefCopy107" hidden="1">[132]TopSheet!#REF!</definedName>
    <definedName name="XRefCopy107Row" localSheetId="17" hidden="1">#REF!</definedName>
    <definedName name="XRefCopy107Row" localSheetId="2" hidden="1">#REF!</definedName>
    <definedName name="XRefCopy107Row" hidden="1">#REF!</definedName>
    <definedName name="XRefCopy108" localSheetId="17" hidden="1">[132]TopSheet!#REF!</definedName>
    <definedName name="XRefCopy108" localSheetId="2" hidden="1">[132]TopSheet!#REF!</definedName>
    <definedName name="XRefCopy108" hidden="1">[132]TopSheet!#REF!</definedName>
    <definedName name="XRefCopy108Row" localSheetId="17" hidden="1">#REF!</definedName>
    <definedName name="XRefCopy108Row" localSheetId="2" hidden="1">#REF!</definedName>
    <definedName name="XRefCopy108Row" hidden="1">#REF!</definedName>
    <definedName name="XRefCopy109" localSheetId="17" hidden="1">[132]TopSheet!#REF!</definedName>
    <definedName name="XRefCopy109" localSheetId="2" hidden="1">[132]TopSheet!#REF!</definedName>
    <definedName name="XRefCopy109" hidden="1">[132]TopSheet!#REF!</definedName>
    <definedName name="XRefCopy109Row" localSheetId="17" hidden="1">#REF!</definedName>
    <definedName name="XRefCopy109Row" localSheetId="2" hidden="1">#REF!</definedName>
    <definedName name="XRefCopy109Row" hidden="1">#REF!</definedName>
    <definedName name="XRefCopy10Row" localSheetId="17" hidden="1">#REF!</definedName>
    <definedName name="XRefCopy10Row" localSheetId="2" hidden="1">#REF!</definedName>
    <definedName name="XRefCopy10Row" hidden="1">#REF!</definedName>
    <definedName name="XRefCopy11" localSheetId="17" hidden="1">#REF!</definedName>
    <definedName name="XRefCopy11" localSheetId="2" hidden="1">#REF!</definedName>
    <definedName name="XRefCopy11" hidden="1">#REF!</definedName>
    <definedName name="XRefCopy110" localSheetId="17" hidden="1">[132]TopSheet!#REF!</definedName>
    <definedName name="XRefCopy110" localSheetId="2" hidden="1">[132]TopSheet!#REF!</definedName>
    <definedName name="XRefCopy110" hidden="1">[132]TopSheet!#REF!</definedName>
    <definedName name="XRefCopy110Row" localSheetId="17" hidden="1">#REF!</definedName>
    <definedName name="XRefCopy110Row" localSheetId="2" hidden="1">#REF!</definedName>
    <definedName name="XRefCopy110Row" hidden="1">#REF!</definedName>
    <definedName name="XRefCopy111" localSheetId="17" hidden="1">[132]TopSheet!#REF!</definedName>
    <definedName name="XRefCopy111" localSheetId="2" hidden="1">[132]TopSheet!#REF!</definedName>
    <definedName name="XRefCopy111" hidden="1">[132]TopSheet!#REF!</definedName>
    <definedName name="XRefCopy111Row" localSheetId="17" hidden="1">#REF!</definedName>
    <definedName name="XRefCopy111Row" localSheetId="2" hidden="1">#REF!</definedName>
    <definedName name="XRefCopy111Row" hidden="1">#REF!</definedName>
    <definedName name="XRefCopy112" localSheetId="17" hidden="1">[132]TopSheet!#REF!</definedName>
    <definedName name="XRefCopy112" localSheetId="2" hidden="1">[132]TopSheet!#REF!</definedName>
    <definedName name="XRefCopy112" hidden="1">[132]TopSheet!#REF!</definedName>
    <definedName name="XRefCopy112Row" localSheetId="17" hidden="1">#REF!</definedName>
    <definedName name="XRefCopy112Row" localSheetId="2" hidden="1">#REF!</definedName>
    <definedName name="XRefCopy112Row" hidden="1">#REF!</definedName>
    <definedName name="XRefCopy113" localSheetId="17" hidden="1">[132]TopSheet!#REF!</definedName>
    <definedName name="XRefCopy113" localSheetId="2" hidden="1">[132]TopSheet!#REF!</definedName>
    <definedName name="XRefCopy113" hidden="1">[132]TopSheet!#REF!</definedName>
    <definedName name="XRefCopy113Row" localSheetId="17" hidden="1">#REF!</definedName>
    <definedName name="XRefCopy113Row" localSheetId="2" hidden="1">#REF!</definedName>
    <definedName name="XRefCopy113Row" hidden="1">#REF!</definedName>
    <definedName name="XRefCopy114" localSheetId="17" hidden="1">[132]TopSheet!#REF!</definedName>
    <definedName name="XRefCopy114" localSheetId="2" hidden="1">[132]TopSheet!#REF!</definedName>
    <definedName name="XRefCopy114" hidden="1">[132]TopSheet!#REF!</definedName>
    <definedName name="XRefCopy114Row" localSheetId="17" hidden="1">#REF!</definedName>
    <definedName name="XRefCopy114Row" localSheetId="2" hidden="1">#REF!</definedName>
    <definedName name="XRefCopy114Row" hidden="1">#REF!</definedName>
    <definedName name="XRefCopy115" localSheetId="17" hidden="1">[132]TopSheet!#REF!</definedName>
    <definedName name="XRefCopy115" localSheetId="2" hidden="1">[132]TopSheet!#REF!</definedName>
    <definedName name="XRefCopy115" hidden="1">[132]TopSheet!#REF!</definedName>
    <definedName name="XRefCopy115Row" localSheetId="17" hidden="1">#REF!</definedName>
    <definedName name="XRefCopy115Row" localSheetId="2" hidden="1">#REF!</definedName>
    <definedName name="XRefCopy115Row" hidden="1">#REF!</definedName>
    <definedName name="XRefCopy116" localSheetId="17" hidden="1">[132]TopSheet!#REF!</definedName>
    <definedName name="XRefCopy116" localSheetId="2" hidden="1">[132]TopSheet!#REF!</definedName>
    <definedName name="XRefCopy116" hidden="1">[132]TopSheet!#REF!</definedName>
    <definedName name="XRefCopy116Row" localSheetId="17" hidden="1">#REF!</definedName>
    <definedName name="XRefCopy116Row" localSheetId="2" hidden="1">#REF!</definedName>
    <definedName name="XRefCopy116Row" hidden="1">#REF!</definedName>
    <definedName name="XRefCopy117" localSheetId="17" hidden="1">[132]TopSheet!#REF!</definedName>
    <definedName name="XRefCopy117" localSheetId="2" hidden="1">[132]TopSheet!#REF!</definedName>
    <definedName name="XRefCopy117" hidden="1">[132]TopSheet!#REF!</definedName>
    <definedName name="XRefCopy117Row" localSheetId="17" hidden="1">#REF!</definedName>
    <definedName name="XRefCopy117Row" localSheetId="2" hidden="1">#REF!</definedName>
    <definedName name="XRefCopy117Row" hidden="1">#REF!</definedName>
    <definedName name="XRefCopy118" localSheetId="17" hidden="1">[132]TopSheet!#REF!</definedName>
    <definedName name="XRefCopy118" localSheetId="2" hidden="1">[132]TopSheet!#REF!</definedName>
    <definedName name="XRefCopy118" hidden="1">[132]TopSheet!#REF!</definedName>
    <definedName name="XRefCopy118Row" localSheetId="17" hidden="1">#REF!</definedName>
    <definedName name="XRefCopy118Row" localSheetId="2" hidden="1">#REF!</definedName>
    <definedName name="XRefCopy118Row" hidden="1">#REF!</definedName>
    <definedName name="XRefCopy119" localSheetId="17" hidden="1">#REF!</definedName>
    <definedName name="XRefCopy119" localSheetId="2" hidden="1">#REF!</definedName>
    <definedName name="XRefCopy119" hidden="1">#REF!</definedName>
    <definedName name="XRefCopy119Row" localSheetId="17" hidden="1">#REF!</definedName>
    <definedName name="XRefCopy119Row" localSheetId="2" hidden="1">#REF!</definedName>
    <definedName name="XRefCopy119Row" hidden="1">#REF!</definedName>
    <definedName name="XRefCopy11Row" localSheetId="17" hidden="1">#REF!</definedName>
    <definedName name="XRefCopy11Row" localSheetId="2" hidden="1">#REF!</definedName>
    <definedName name="XRefCopy11Row" hidden="1">#REF!</definedName>
    <definedName name="XRefCopy12" localSheetId="17" hidden="1">#REF!</definedName>
    <definedName name="XRefCopy12" localSheetId="2" hidden="1">#REF!</definedName>
    <definedName name="XRefCopy12" hidden="1">#REF!</definedName>
    <definedName name="XRefCopy120" localSheetId="17" hidden="1">#REF!</definedName>
    <definedName name="XRefCopy120" localSheetId="2" hidden="1">#REF!</definedName>
    <definedName name="XRefCopy120" hidden="1">#REF!</definedName>
    <definedName name="XRefCopy120Row" localSheetId="17" hidden="1">[136]XREF!#REF!</definedName>
    <definedName name="XRefCopy120Row" localSheetId="2" hidden="1">[136]XREF!#REF!</definedName>
    <definedName name="XRefCopy120Row" hidden="1">[136]XREF!#REF!</definedName>
    <definedName name="XRefCopy121" localSheetId="17" hidden="1">#REF!</definedName>
    <definedName name="XRefCopy121" localSheetId="2" hidden="1">#REF!</definedName>
    <definedName name="XRefCopy121" hidden="1">#REF!</definedName>
    <definedName name="XRefCopy121Row" localSheetId="17" hidden="1">#REF!</definedName>
    <definedName name="XRefCopy121Row" localSheetId="2" hidden="1">#REF!</definedName>
    <definedName name="XRefCopy121Row" hidden="1">#REF!</definedName>
    <definedName name="XRefCopy122" localSheetId="17" hidden="1">#REF!</definedName>
    <definedName name="XRefCopy122" localSheetId="2" hidden="1">#REF!</definedName>
    <definedName name="XRefCopy122" hidden="1">#REF!</definedName>
    <definedName name="XRefCopy122Row" localSheetId="17" hidden="1">#REF!</definedName>
    <definedName name="XRefCopy122Row" localSheetId="2" hidden="1">#REF!</definedName>
    <definedName name="XRefCopy122Row" hidden="1">#REF!</definedName>
    <definedName name="XRefCopy123" localSheetId="17" hidden="1">#REF!</definedName>
    <definedName name="XRefCopy123" localSheetId="2" hidden="1">#REF!</definedName>
    <definedName name="XRefCopy123" hidden="1">#REF!</definedName>
    <definedName name="XRefCopy123Row" localSheetId="17" hidden="1">#REF!</definedName>
    <definedName name="XRefCopy123Row" localSheetId="2" hidden="1">#REF!</definedName>
    <definedName name="XRefCopy123Row" hidden="1">#REF!</definedName>
    <definedName name="XRefCopy124" localSheetId="17" hidden="1">#REF!</definedName>
    <definedName name="XRefCopy124" localSheetId="2" hidden="1">#REF!</definedName>
    <definedName name="XRefCopy124" hidden="1">#REF!</definedName>
    <definedName name="XRefCopy124Row" localSheetId="17" hidden="1">#REF!</definedName>
    <definedName name="XRefCopy124Row" localSheetId="2" hidden="1">#REF!</definedName>
    <definedName name="XRefCopy124Row" hidden="1">#REF!</definedName>
    <definedName name="XRefCopy125" localSheetId="17" hidden="1">#REF!</definedName>
    <definedName name="XRefCopy125" localSheetId="2" hidden="1">#REF!</definedName>
    <definedName name="XRefCopy125" hidden="1">#REF!</definedName>
    <definedName name="XRefCopy125Row" localSheetId="17" hidden="1">#REF!</definedName>
    <definedName name="XRefCopy125Row" localSheetId="2" hidden="1">#REF!</definedName>
    <definedName name="XRefCopy125Row" hidden="1">#REF!</definedName>
    <definedName name="XRefCopy126" localSheetId="17" hidden="1">#REF!</definedName>
    <definedName name="XRefCopy126" localSheetId="2" hidden="1">#REF!</definedName>
    <definedName name="XRefCopy126" hidden="1">#REF!</definedName>
    <definedName name="XRefCopy126Row" localSheetId="17" hidden="1">[136]XREF!#REF!</definedName>
    <definedName name="XRefCopy126Row" localSheetId="2" hidden="1">[136]XREF!#REF!</definedName>
    <definedName name="XRefCopy126Row" hidden="1">[136]XREF!#REF!</definedName>
    <definedName name="XRefCopy127" localSheetId="17" hidden="1">#REF!</definedName>
    <definedName name="XRefCopy127" localSheetId="2" hidden="1">#REF!</definedName>
    <definedName name="XRefCopy127" hidden="1">#REF!</definedName>
    <definedName name="XRefCopy127Row" localSheetId="17" hidden="1">#REF!</definedName>
    <definedName name="XRefCopy127Row" localSheetId="2" hidden="1">#REF!</definedName>
    <definedName name="XRefCopy127Row" hidden="1">#REF!</definedName>
    <definedName name="XRefCopy128" localSheetId="17" hidden="1">#REF!</definedName>
    <definedName name="XRefCopy128" localSheetId="2" hidden="1">#REF!</definedName>
    <definedName name="XRefCopy128" hidden="1">#REF!</definedName>
    <definedName name="XRefCopy128Row" localSheetId="17" hidden="1">#REF!</definedName>
    <definedName name="XRefCopy128Row" localSheetId="2" hidden="1">#REF!</definedName>
    <definedName name="XRefCopy128Row" hidden="1">#REF!</definedName>
    <definedName name="XRefCopy129Row" localSheetId="17" hidden="1">#REF!</definedName>
    <definedName name="XRefCopy129Row" localSheetId="2" hidden="1">#REF!</definedName>
    <definedName name="XRefCopy129Row" hidden="1">#REF!</definedName>
    <definedName name="XRefCopy12Row" localSheetId="17" hidden="1">#REF!</definedName>
    <definedName name="XRefCopy12Row" localSheetId="2" hidden="1">#REF!</definedName>
    <definedName name="XRefCopy12Row" hidden="1">#REF!</definedName>
    <definedName name="XRefCopy13" localSheetId="17" hidden="1">#REF!</definedName>
    <definedName name="XRefCopy13" localSheetId="2" hidden="1">#REF!</definedName>
    <definedName name="XRefCopy13" hidden="1">#REF!</definedName>
    <definedName name="XRefCopy130Row" localSheetId="17" hidden="1">#REF!</definedName>
    <definedName name="XRefCopy130Row" localSheetId="2" hidden="1">#REF!</definedName>
    <definedName name="XRefCopy130Row" hidden="1">#REF!</definedName>
    <definedName name="XRefCopy131Row" localSheetId="17" hidden="1">#REF!</definedName>
    <definedName name="XRefCopy131Row" localSheetId="2" hidden="1">#REF!</definedName>
    <definedName name="XRefCopy131Row" hidden="1">#REF!</definedName>
    <definedName name="XRefCopy132Row" localSheetId="17" hidden="1">#REF!</definedName>
    <definedName name="XRefCopy132Row" localSheetId="2" hidden="1">#REF!</definedName>
    <definedName name="XRefCopy132Row" hidden="1">#REF!</definedName>
    <definedName name="XRefCopy133Row" localSheetId="17" hidden="1">#REF!</definedName>
    <definedName name="XRefCopy133Row" localSheetId="2" hidden="1">#REF!</definedName>
    <definedName name="XRefCopy133Row" hidden="1">#REF!</definedName>
    <definedName name="XRefCopy134Row" localSheetId="17" hidden="1">#REF!</definedName>
    <definedName name="XRefCopy134Row" localSheetId="2" hidden="1">#REF!</definedName>
    <definedName name="XRefCopy134Row" hidden="1">#REF!</definedName>
    <definedName name="XRefCopy135Row" localSheetId="17" hidden="1">#REF!</definedName>
    <definedName name="XRefCopy135Row" localSheetId="2" hidden="1">#REF!</definedName>
    <definedName name="XRefCopy135Row" hidden="1">#REF!</definedName>
    <definedName name="XRefCopy136Row" localSheetId="17" hidden="1">#REF!</definedName>
    <definedName name="XRefCopy136Row" localSheetId="2" hidden="1">#REF!</definedName>
    <definedName name="XRefCopy136Row" hidden="1">#REF!</definedName>
    <definedName name="XRefCopy137Row" localSheetId="17" hidden="1">#REF!</definedName>
    <definedName name="XRefCopy137Row" localSheetId="2" hidden="1">#REF!</definedName>
    <definedName name="XRefCopy137Row" hidden="1">#REF!</definedName>
    <definedName name="XRefCopy138Row" localSheetId="17" hidden="1">#REF!</definedName>
    <definedName name="XRefCopy138Row" localSheetId="2" hidden="1">#REF!</definedName>
    <definedName name="XRefCopy138Row" hidden="1">#REF!</definedName>
    <definedName name="XRefCopy139Row" localSheetId="17" hidden="1">#REF!</definedName>
    <definedName name="XRefCopy139Row" localSheetId="2" hidden="1">#REF!</definedName>
    <definedName name="XRefCopy139Row" hidden="1">#REF!</definedName>
    <definedName name="XRefCopy13Row" localSheetId="17" hidden="1">#REF!</definedName>
    <definedName name="XRefCopy13Row" localSheetId="2" hidden="1">#REF!</definedName>
    <definedName name="XRefCopy13Row" hidden="1">#REF!</definedName>
    <definedName name="XRefCopy14" localSheetId="17" hidden="1">#REF!</definedName>
    <definedName name="XRefCopy14" localSheetId="2" hidden="1">#REF!</definedName>
    <definedName name="XRefCopy14" hidden="1">#REF!</definedName>
    <definedName name="XRefCopy140Row" localSheetId="17" hidden="1">#REF!</definedName>
    <definedName name="XRefCopy140Row" localSheetId="2" hidden="1">#REF!</definedName>
    <definedName name="XRefCopy140Row" hidden="1">#REF!</definedName>
    <definedName name="XRefCopy142Row" localSheetId="17" hidden="1">#REF!</definedName>
    <definedName name="XRefCopy142Row" localSheetId="2" hidden="1">#REF!</definedName>
    <definedName name="XRefCopy142Row" hidden="1">#REF!</definedName>
    <definedName name="XRefCopy143Row" localSheetId="17" hidden="1">#REF!</definedName>
    <definedName name="XRefCopy143Row" localSheetId="2" hidden="1">#REF!</definedName>
    <definedName name="XRefCopy143Row" hidden="1">#REF!</definedName>
    <definedName name="XRefCopy144Row" localSheetId="17" hidden="1">#REF!</definedName>
    <definedName name="XRefCopy144Row" localSheetId="2" hidden="1">#REF!</definedName>
    <definedName name="XRefCopy144Row" hidden="1">#REF!</definedName>
    <definedName name="XRefCopy146Row" localSheetId="17" hidden="1">#REF!</definedName>
    <definedName name="XRefCopy146Row" localSheetId="2" hidden="1">#REF!</definedName>
    <definedName name="XRefCopy146Row" hidden="1">#REF!</definedName>
    <definedName name="XRefCopy147Row" localSheetId="17" hidden="1">#REF!</definedName>
    <definedName name="XRefCopy147Row" localSheetId="2" hidden="1">#REF!</definedName>
    <definedName name="XRefCopy147Row" hidden="1">#REF!</definedName>
    <definedName name="XRefCopy149Row" localSheetId="17" hidden="1">#REF!</definedName>
    <definedName name="XRefCopy149Row" localSheetId="2" hidden="1">#REF!</definedName>
    <definedName name="XRefCopy149Row" hidden="1">#REF!</definedName>
    <definedName name="XRefCopy14Row" localSheetId="17" hidden="1">#REF!</definedName>
    <definedName name="XRefCopy14Row" localSheetId="2" hidden="1">#REF!</definedName>
    <definedName name="XRefCopy14Row" hidden="1">#REF!</definedName>
    <definedName name="XRefCopy15" localSheetId="17" hidden="1">#REF!</definedName>
    <definedName name="XRefCopy15" localSheetId="2" hidden="1">#REF!</definedName>
    <definedName name="XRefCopy15" hidden="1">#REF!</definedName>
    <definedName name="XRefCopy150Row" localSheetId="17" hidden="1">#REF!</definedName>
    <definedName name="XRefCopy150Row" localSheetId="2" hidden="1">#REF!</definedName>
    <definedName name="XRefCopy150Row" hidden="1">#REF!</definedName>
    <definedName name="XRefCopy151" localSheetId="17" hidden="1">'[137]Sept 06'!#REF!</definedName>
    <definedName name="XRefCopy151" localSheetId="2" hidden="1">'[137]Sept 06'!#REF!</definedName>
    <definedName name="XRefCopy151" hidden="1">'[137]Sept 06'!#REF!</definedName>
    <definedName name="XRefCopy151Row" localSheetId="17" hidden="1">#REF!</definedName>
    <definedName name="XRefCopy151Row" localSheetId="2" hidden="1">#REF!</definedName>
    <definedName name="XRefCopy151Row" hidden="1">#REF!</definedName>
    <definedName name="XRefCopy152" localSheetId="17" hidden="1">'[137]Sept 06'!#REF!</definedName>
    <definedName name="XRefCopy152" localSheetId="2" hidden="1">'[137]Sept 06'!#REF!</definedName>
    <definedName name="XRefCopy152" hidden="1">'[137]Sept 06'!#REF!</definedName>
    <definedName name="XRefCopy152Row" localSheetId="17" hidden="1">#REF!</definedName>
    <definedName name="XRefCopy152Row" localSheetId="2" hidden="1">#REF!</definedName>
    <definedName name="XRefCopy152Row" hidden="1">#REF!</definedName>
    <definedName name="XRefCopy153" localSheetId="17" hidden="1">'[137]Sept 06'!#REF!</definedName>
    <definedName name="XRefCopy153" localSheetId="2" hidden="1">'[137]Sept 06'!#REF!</definedName>
    <definedName name="XRefCopy153" hidden="1">'[137]Sept 06'!#REF!</definedName>
    <definedName name="XRefCopy153Row" localSheetId="17" hidden="1">#REF!</definedName>
    <definedName name="XRefCopy153Row" localSheetId="2" hidden="1">#REF!</definedName>
    <definedName name="XRefCopy153Row" hidden="1">#REF!</definedName>
    <definedName name="XRefCopy154" localSheetId="17" hidden="1">'[137]Sept 06'!#REF!</definedName>
    <definedName name="XRefCopy154" localSheetId="2" hidden="1">'[137]Sept 06'!#REF!</definedName>
    <definedName name="XRefCopy154" hidden="1">'[137]Sept 06'!#REF!</definedName>
    <definedName name="XRefCopy154Row" localSheetId="17" hidden="1">#REF!</definedName>
    <definedName name="XRefCopy154Row" localSheetId="2" hidden="1">#REF!</definedName>
    <definedName name="XRefCopy154Row" hidden="1">#REF!</definedName>
    <definedName name="XRefCopy155" localSheetId="17" hidden="1">'[137]Sept 06'!#REF!</definedName>
    <definedName name="XRefCopy155" localSheetId="2" hidden="1">'[137]Sept 06'!#REF!</definedName>
    <definedName name="XRefCopy155" hidden="1">'[137]Sept 06'!#REF!</definedName>
    <definedName name="XRefCopy155Row" localSheetId="17" hidden="1">#REF!</definedName>
    <definedName name="XRefCopy155Row" localSheetId="2" hidden="1">#REF!</definedName>
    <definedName name="XRefCopy155Row" hidden="1">#REF!</definedName>
    <definedName name="XRefCopy156" localSheetId="17" hidden="1">'[137]Sept 06'!#REF!</definedName>
    <definedName name="XRefCopy156" localSheetId="2" hidden="1">'[137]Sept 06'!#REF!</definedName>
    <definedName name="XRefCopy156" hidden="1">'[137]Sept 06'!#REF!</definedName>
    <definedName name="XRefCopy156Row" localSheetId="17" hidden="1">#REF!</definedName>
    <definedName name="XRefCopy156Row" localSheetId="2" hidden="1">#REF!</definedName>
    <definedName name="XRefCopy156Row" hidden="1">#REF!</definedName>
    <definedName name="XRefCopy157" localSheetId="17" hidden="1">'[137]Sept 06'!#REF!</definedName>
    <definedName name="XRefCopy157" localSheetId="2" hidden="1">'[137]Sept 06'!#REF!</definedName>
    <definedName name="XRefCopy157" hidden="1">'[137]Sept 06'!#REF!</definedName>
    <definedName name="XRefCopy157Row" localSheetId="17" hidden="1">#REF!</definedName>
    <definedName name="XRefCopy157Row" localSheetId="2" hidden="1">#REF!</definedName>
    <definedName name="XRefCopy157Row" hidden="1">#REF!</definedName>
    <definedName name="XRefCopy158" localSheetId="17" hidden="1">'[137]Sept 06'!#REF!</definedName>
    <definedName name="XRefCopy158" localSheetId="2" hidden="1">'[137]Sept 06'!#REF!</definedName>
    <definedName name="XRefCopy158" hidden="1">'[137]Sept 06'!#REF!</definedName>
    <definedName name="XRefCopy158Row" localSheetId="17" hidden="1">#REF!</definedName>
    <definedName name="XRefCopy158Row" localSheetId="2" hidden="1">#REF!</definedName>
    <definedName name="XRefCopy158Row" hidden="1">#REF!</definedName>
    <definedName name="XRefCopy159" localSheetId="17" hidden="1">'[137]Sept 06'!#REF!</definedName>
    <definedName name="XRefCopy159" localSheetId="2" hidden="1">'[137]Sept 06'!#REF!</definedName>
    <definedName name="XRefCopy159" hidden="1">'[137]Sept 06'!#REF!</definedName>
    <definedName name="XRefCopy159Row" localSheetId="17" hidden="1">#REF!</definedName>
    <definedName name="XRefCopy159Row" localSheetId="2" hidden="1">#REF!</definedName>
    <definedName name="XRefCopy159Row" hidden="1">#REF!</definedName>
    <definedName name="XRefCopy15Row" localSheetId="17" hidden="1">#REF!</definedName>
    <definedName name="XRefCopy15Row" localSheetId="2" hidden="1">#REF!</definedName>
    <definedName name="XRefCopy15Row" hidden="1">#REF!</definedName>
    <definedName name="XRefCopy16" localSheetId="17" hidden="1">#REF!</definedName>
    <definedName name="XRefCopy16" localSheetId="2" hidden="1">#REF!</definedName>
    <definedName name="XRefCopy16" hidden="1">#REF!</definedName>
    <definedName name="XRefCopy160" localSheetId="17" hidden="1">'[137]Sept 06'!#REF!</definedName>
    <definedName name="XRefCopy160" localSheetId="2" hidden="1">'[137]Sept 06'!#REF!</definedName>
    <definedName name="XRefCopy160" hidden="1">'[137]Sept 06'!#REF!</definedName>
    <definedName name="XRefCopy160Row" localSheetId="17" hidden="1">#REF!</definedName>
    <definedName name="XRefCopy160Row" localSheetId="2" hidden="1">#REF!</definedName>
    <definedName name="XRefCopy160Row" hidden="1">#REF!</definedName>
    <definedName name="XRefCopy161" localSheetId="17" hidden="1">'[137]Sept 06'!#REF!</definedName>
    <definedName name="XRefCopy161" localSheetId="2" hidden="1">'[137]Sept 06'!#REF!</definedName>
    <definedName name="XRefCopy161" hidden="1">'[137]Sept 06'!#REF!</definedName>
    <definedName name="XRefCopy161Row" localSheetId="17" hidden="1">#REF!</definedName>
    <definedName name="XRefCopy161Row" localSheetId="2" hidden="1">#REF!</definedName>
    <definedName name="XRefCopy161Row" hidden="1">#REF!</definedName>
    <definedName name="XRefCopy162" localSheetId="17" hidden="1">'[137]Sept 06'!#REF!</definedName>
    <definedName name="XRefCopy162" localSheetId="2" hidden="1">'[137]Sept 06'!#REF!</definedName>
    <definedName name="XRefCopy162" hidden="1">'[137]Sept 06'!#REF!</definedName>
    <definedName name="XRefCopy162Row" localSheetId="17" hidden="1">#REF!</definedName>
    <definedName name="XRefCopy162Row" localSheetId="2" hidden="1">#REF!</definedName>
    <definedName name="XRefCopy162Row" hidden="1">#REF!</definedName>
    <definedName name="XRefCopy163" localSheetId="17" hidden="1">'[137]Sept 06'!#REF!</definedName>
    <definedName name="XRefCopy163" localSheetId="2" hidden="1">'[137]Sept 06'!#REF!</definedName>
    <definedName name="XRefCopy163" hidden="1">'[137]Sept 06'!#REF!</definedName>
    <definedName name="XRefCopy163Row" localSheetId="17" hidden="1">#REF!</definedName>
    <definedName name="XRefCopy163Row" localSheetId="2" hidden="1">#REF!</definedName>
    <definedName name="XRefCopy163Row" hidden="1">#REF!</definedName>
    <definedName name="XRefCopy164" localSheetId="17" hidden="1">'[137]Sept 06'!#REF!</definedName>
    <definedName name="XRefCopy164" localSheetId="2" hidden="1">'[137]Sept 06'!#REF!</definedName>
    <definedName name="XRefCopy164" hidden="1">'[137]Sept 06'!#REF!</definedName>
    <definedName name="XRefCopy164Row" localSheetId="17" hidden="1">#REF!</definedName>
    <definedName name="XRefCopy164Row" localSheetId="2" hidden="1">#REF!</definedName>
    <definedName name="XRefCopy164Row" hidden="1">#REF!</definedName>
    <definedName name="XRefCopy165" localSheetId="17" hidden="1">'[137]Sept 06'!#REF!</definedName>
    <definedName name="XRefCopy165" localSheetId="2" hidden="1">'[137]Sept 06'!#REF!</definedName>
    <definedName name="XRefCopy165" hidden="1">'[137]Sept 06'!#REF!</definedName>
    <definedName name="XRefCopy165Row" localSheetId="17" hidden="1">#REF!</definedName>
    <definedName name="XRefCopy165Row" localSheetId="2" hidden="1">#REF!</definedName>
    <definedName name="XRefCopy165Row" hidden="1">#REF!</definedName>
    <definedName name="XRefCopy166" localSheetId="17" hidden="1">'[137]Sept 06'!#REF!</definedName>
    <definedName name="XRefCopy166" localSheetId="2" hidden="1">'[137]Sept 06'!#REF!</definedName>
    <definedName name="XRefCopy166" hidden="1">'[137]Sept 06'!#REF!</definedName>
    <definedName name="XRefCopy166Row" localSheetId="17" hidden="1">#REF!</definedName>
    <definedName name="XRefCopy166Row" localSheetId="2" hidden="1">#REF!</definedName>
    <definedName name="XRefCopy166Row" hidden="1">#REF!</definedName>
    <definedName name="XRefCopy167" localSheetId="17" hidden="1">'[137]Sept 06'!#REF!</definedName>
    <definedName name="XRefCopy167" localSheetId="2" hidden="1">'[137]Sept 06'!#REF!</definedName>
    <definedName name="XRefCopy167" hidden="1">'[137]Sept 06'!#REF!</definedName>
    <definedName name="XRefCopy167Row" localSheetId="17" hidden="1">#REF!</definedName>
    <definedName name="XRefCopy167Row" localSheetId="2" hidden="1">#REF!</definedName>
    <definedName name="XRefCopy167Row" hidden="1">#REF!</definedName>
    <definedName name="XRefCopy168" localSheetId="17" hidden="1">'[137]Sept 06'!#REF!</definedName>
    <definedName name="XRefCopy168" localSheetId="2" hidden="1">'[137]Sept 06'!#REF!</definedName>
    <definedName name="XRefCopy168" hidden="1">'[137]Sept 06'!#REF!</definedName>
    <definedName name="XRefCopy168Row" localSheetId="17" hidden="1">#REF!</definedName>
    <definedName name="XRefCopy168Row" localSheetId="2" hidden="1">#REF!</definedName>
    <definedName name="XRefCopy168Row" hidden="1">#REF!</definedName>
    <definedName name="XRefCopy169" localSheetId="17" hidden="1">'[137]Sept 06'!#REF!</definedName>
    <definedName name="XRefCopy169" localSheetId="2" hidden="1">'[137]Sept 06'!#REF!</definedName>
    <definedName name="XRefCopy169" hidden="1">'[137]Sept 06'!#REF!</definedName>
    <definedName name="XRefCopy169Row" localSheetId="17" hidden="1">#REF!</definedName>
    <definedName name="XRefCopy169Row" localSheetId="2" hidden="1">#REF!</definedName>
    <definedName name="XRefCopy169Row" hidden="1">#REF!</definedName>
    <definedName name="XRefCopy16Row" localSheetId="17" hidden="1">#REF!</definedName>
    <definedName name="XRefCopy16Row" localSheetId="2" hidden="1">#REF!</definedName>
    <definedName name="XRefCopy16Row" hidden="1">#REF!</definedName>
    <definedName name="XRefCopy17" localSheetId="17" hidden="1">#REF!</definedName>
    <definedName name="XRefCopy17" localSheetId="2" hidden="1">#REF!</definedName>
    <definedName name="XRefCopy17" hidden="1">#REF!</definedName>
    <definedName name="XRefCopy170" localSheetId="17" hidden="1">'[137]Sept 06'!#REF!</definedName>
    <definedName name="XRefCopy170" localSheetId="2" hidden="1">'[137]Sept 06'!#REF!</definedName>
    <definedName name="XRefCopy170" hidden="1">'[137]Sept 06'!#REF!</definedName>
    <definedName name="XRefCopy170Row" localSheetId="17" hidden="1">#REF!</definedName>
    <definedName name="XRefCopy170Row" localSheetId="2" hidden="1">#REF!</definedName>
    <definedName name="XRefCopy170Row" hidden="1">#REF!</definedName>
    <definedName name="XRefCopy171" localSheetId="17" hidden="1">'[137]Sept 06'!#REF!</definedName>
    <definedName name="XRefCopy171" localSheetId="2" hidden="1">'[137]Sept 06'!#REF!</definedName>
    <definedName name="XRefCopy171" hidden="1">'[137]Sept 06'!#REF!</definedName>
    <definedName name="XRefCopy171Row" localSheetId="17" hidden="1">#REF!</definedName>
    <definedName name="XRefCopy171Row" localSheetId="2" hidden="1">#REF!</definedName>
    <definedName name="XRefCopy171Row" hidden="1">#REF!</definedName>
    <definedName name="XRefCopy172" localSheetId="17" hidden="1">'[137]Sept 06'!#REF!</definedName>
    <definedName name="XRefCopy172" localSheetId="2" hidden="1">'[137]Sept 06'!#REF!</definedName>
    <definedName name="XRefCopy172" hidden="1">'[137]Sept 06'!#REF!</definedName>
    <definedName name="XRefCopy172Row" localSheetId="17" hidden="1">#REF!</definedName>
    <definedName name="XRefCopy172Row" localSheetId="2" hidden="1">#REF!</definedName>
    <definedName name="XRefCopy172Row" hidden="1">#REF!</definedName>
    <definedName name="XRefCopy173" localSheetId="17" hidden="1">'[137]Sept 06'!#REF!</definedName>
    <definedName name="XRefCopy173" localSheetId="2" hidden="1">'[137]Sept 06'!#REF!</definedName>
    <definedName name="XRefCopy173" hidden="1">'[137]Sept 06'!#REF!</definedName>
    <definedName name="XRefCopy173Row" localSheetId="17" hidden="1">#REF!</definedName>
    <definedName name="XRefCopy173Row" localSheetId="2" hidden="1">#REF!</definedName>
    <definedName name="XRefCopy173Row" hidden="1">#REF!</definedName>
    <definedName name="XRefCopy174" localSheetId="17" hidden="1">'[137]Sept 06'!#REF!</definedName>
    <definedName name="XRefCopy174" localSheetId="2" hidden="1">'[137]Sept 06'!#REF!</definedName>
    <definedName name="XRefCopy174" hidden="1">'[137]Sept 06'!#REF!</definedName>
    <definedName name="XRefCopy174Row" localSheetId="17" hidden="1">#REF!</definedName>
    <definedName name="XRefCopy174Row" localSheetId="2" hidden="1">#REF!</definedName>
    <definedName name="XRefCopy174Row" hidden="1">#REF!</definedName>
    <definedName name="XRefCopy175" localSheetId="17" hidden="1">'[137]Sept 06'!#REF!</definedName>
    <definedName name="XRefCopy175" localSheetId="2" hidden="1">'[137]Sept 06'!#REF!</definedName>
    <definedName name="XRefCopy175" hidden="1">'[137]Sept 06'!#REF!</definedName>
    <definedName name="XRefCopy175Row" localSheetId="17" hidden="1">#REF!</definedName>
    <definedName name="XRefCopy175Row" localSheetId="2" hidden="1">#REF!</definedName>
    <definedName name="XRefCopy175Row" hidden="1">#REF!</definedName>
    <definedName name="XRefCopy176" localSheetId="17" hidden="1">'[137]Sept 06'!#REF!</definedName>
    <definedName name="XRefCopy176" localSheetId="2" hidden="1">'[137]Sept 06'!#REF!</definedName>
    <definedName name="XRefCopy176" hidden="1">'[137]Sept 06'!#REF!</definedName>
    <definedName name="XRefCopy176Row" localSheetId="17" hidden="1">#REF!</definedName>
    <definedName name="XRefCopy176Row" localSheetId="2" hidden="1">#REF!</definedName>
    <definedName name="XRefCopy176Row" hidden="1">#REF!</definedName>
    <definedName name="XRefCopy177" localSheetId="17" hidden="1">'[137]Sept 06'!#REF!</definedName>
    <definedName name="XRefCopy177" localSheetId="2" hidden="1">'[137]Sept 06'!#REF!</definedName>
    <definedName name="XRefCopy177" hidden="1">'[137]Sept 06'!#REF!</definedName>
    <definedName name="XRefCopy177Row" localSheetId="17" hidden="1">#REF!</definedName>
    <definedName name="XRefCopy177Row" localSheetId="2" hidden="1">#REF!</definedName>
    <definedName name="XRefCopy177Row" hidden="1">#REF!</definedName>
    <definedName name="XRefCopy178" localSheetId="17" hidden="1">'[137]Sept 06'!#REF!</definedName>
    <definedName name="XRefCopy178" localSheetId="2" hidden="1">'[137]Sept 06'!#REF!</definedName>
    <definedName name="XRefCopy178" hidden="1">'[137]Sept 06'!#REF!</definedName>
    <definedName name="XRefCopy178Row" localSheetId="17" hidden="1">#REF!</definedName>
    <definedName name="XRefCopy178Row" localSheetId="2" hidden="1">#REF!</definedName>
    <definedName name="XRefCopy178Row" hidden="1">#REF!</definedName>
    <definedName name="XRefCopy179" localSheetId="17" hidden="1">'[137]Sept 06'!#REF!</definedName>
    <definedName name="XRefCopy179" localSheetId="2" hidden="1">'[137]Sept 06'!#REF!</definedName>
    <definedName name="XRefCopy179" hidden="1">'[137]Sept 06'!#REF!</definedName>
    <definedName name="XRefCopy179Row" localSheetId="17" hidden="1">#REF!</definedName>
    <definedName name="XRefCopy179Row" localSheetId="2" hidden="1">#REF!</definedName>
    <definedName name="XRefCopy179Row" hidden="1">#REF!</definedName>
    <definedName name="XRefCopy17Row" localSheetId="17" hidden="1">#REF!</definedName>
    <definedName name="XRefCopy17Row" localSheetId="2" hidden="1">#REF!</definedName>
    <definedName name="XRefCopy17Row" hidden="1">#REF!</definedName>
    <definedName name="XRefCopy18" localSheetId="17" hidden="1">#REF!</definedName>
    <definedName name="XRefCopy18" localSheetId="2" hidden="1">#REF!</definedName>
    <definedName name="XRefCopy18" hidden="1">#REF!</definedName>
    <definedName name="XRefCopy180" localSheetId="17" hidden="1">'[137]Sept 06'!#REF!</definedName>
    <definedName name="XRefCopy180" localSheetId="2" hidden="1">'[137]Sept 06'!#REF!</definedName>
    <definedName name="XRefCopy180" hidden="1">'[137]Sept 06'!#REF!</definedName>
    <definedName name="XRefCopy180Row" localSheetId="17" hidden="1">#REF!</definedName>
    <definedName name="XRefCopy180Row" localSheetId="2" hidden="1">#REF!</definedName>
    <definedName name="XRefCopy180Row" hidden="1">#REF!</definedName>
    <definedName name="XRefCopy181" localSheetId="17" hidden="1">'[137]Sept 06'!#REF!</definedName>
    <definedName name="XRefCopy181" localSheetId="2" hidden="1">'[137]Sept 06'!#REF!</definedName>
    <definedName name="XRefCopy181" hidden="1">'[137]Sept 06'!#REF!</definedName>
    <definedName name="XRefCopy181Row" localSheetId="17" hidden="1">#REF!</definedName>
    <definedName name="XRefCopy181Row" localSheetId="2" hidden="1">#REF!</definedName>
    <definedName name="XRefCopy181Row" hidden="1">#REF!</definedName>
    <definedName name="XRefCopy182" localSheetId="17" hidden="1">'[137]Sept 06'!#REF!</definedName>
    <definedName name="XRefCopy182" localSheetId="2" hidden="1">'[137]Sept 06'!#REF!</definedName>
    <definedName name="XRefCopy182" hidden="1">'[137]Sept 06'!#REF!</definedName>
    <definedName name="XRefCopy182Row" localSheetId="17" hidden="1">#REF!</definedName>
    <definedName name="XRefCopy182Row" localSheetId="2" hidden="1">#REF!</definedName>
    <definedName name="XRefCopy182Row" hidden="1">#REF!</definedName>
    <definedName name="XRefCopy183" localSheetId="17" hidden="1">'[137]Sept 06'!#REF!</definedName>
    <definedName name="XRefCopy183" localSheetId="2" hidden="1">'[137]Sept 06'!#REF!</definedName>
    <definedName name="XRefCopy183" hidden="1">'[137]Sept 06'!#REF!</definedName>
    <definedName name="XRefCopy183Row" localSheetId="17" hidden="1">#REF!</definedName>
    <definedName name="XRefCopy183Row" localSheetId="2" hidden="1">#REF!</definedName>
    <definedName name="XRefCopy183Row" hidden="1">#REF!</definedName>
    <definedName name="XRefCopy184" localSheetId="17" hidden="1">'[137]Sept 06'!#REF!</definedName>
    <definedName name="XRefCopy184" localSheetId="2" hidden="1">'[137]Sept 06'!#REF!</definedName>
    <definedName name="XRefCopy184" hidden="1">'[137]Sept 06'!#REF!</definedName>
    <definedName name="XRefCopy184Row" localSheetId="17" hidden="1">#REF!</definedName>
    <definedName name="XRefCopy184Row" localSheetId="2" hidden="1">#REF!</definedName>
    <definedName name="XRefCopy184Row" hidden="1">#REF!</definedName>
    <definedName name="XRefCopy185" localSheetId="17" hidden="1">'[137]Sept 06'!#REF!</definedName>
    <definedName name="XRefCopy185" localSheetId="2" hidden="1">'[137]Sept 06'!#REF!</definedName>
    <definedName name="XRefCopy185" hidden="1">'[137]Sept 06'!#REF!</definedName>
    <definedName name="XRefCopy185Row" localSheetId="17" hidden="1">#REF!</definedName>
    <definedName name="XRefCopy185Row" localSheetId="2" hidden="1">#REF!</definedName>
    <definedName name="XRefCopy185Row" hidden="1">#REF!</definedName>
    <definedName name="XRefCopy186Row" localSheetId="17" hidden="1">#REF!</definedName>
    <definedName name="XRefCopy186Row" localSheetId="2" hidden="1">#REF!</definedName>
    <definedName name="XRefCopy186Row" hidden="1">#REF!</definedName>
    <definedName name="XRefCopy187Row" localSheetId="17" hidden="1">#REF!</definedName>
    <definedName name="XRefCopy187Row" localSheetId="2" hidden="1">#REF!</definedName>
    <definedName name="XRefCopy187Row" hidden="1">#REF!</definedName>
    <definedName name="XRefCopy188Row" localSheetId="17" hidden="1">#REF!</definedName>
    <definedName name="XRefCopy188Row" localSheetId="2" hidden="1">#REF!</definedName>
    <definedName name="XRefCopy188Row" hidden="1">#REF!</definedName>
    <definedName name="XRefCopy189Row" localSheetId="17" hidden="1">#REF!</definedName>
    <definedName name="XRefCopy189Row" localSheetId="2" hidden="1">#REF!</definedName>
    <definedName name="XRefCopy189Row" hidden="1">#REF!</definedName>
    <definedName name="XRefCopy18Row" localSheetId="17" hidden="1">#REF!</definedName>
    <definedName name="XRefCopy18Row" localSheetId="2" hidden="1">#REF!</definedName>
    <definedName name="XRefCopy18Row" hidden="1">#REF!</definedName>
    <definedName name="XRefCopy19" localSheetId="17" hidden="1">#REF!</definedName>
    <definedName name="XRefCopy19" localSheetId="2" hidden="1">#REF!</definedName>
    <definedName name="XRefCopy19" hidden="1">#REF!</definedName>
    <definedName name="XRefCopy190Row" localSheetId="17" hidden="1">#REF!</definedName>
    <definedName name="XRefCopy190Row" localSheetId="2" hidden="1">#REF!</definedName>
    <definedName name="XRefCopy190Row" hidden="1">#REF!</definedName>
    <definedName name="XRefCopy19Row" localSheetId="17" hidden="1">#REF!</definedName>
    <definedName name="XRefCopy19Row" localSheetId="2" hidden="1">#REF!</definedName>
    <definedName name="XRefCopy19Row" hidden="1">#REF!</definedName>
    <definedName name="XRefCopy1Row" localSheetId="17" hidden="1">#REF!</definedName>
    <definedName name="XRefCopy1Row" localSheetId="2" hidden="1">#REF!</definedName>
    <definedName name="XRefCopy1Row" hidden="1">#REF!</definedName>
    <definedName name="XRefCopy2" localSheetId="17" hidden="1">[130]blockwise!#REF!</definedName>
    <definedName name="XRefCopy2" localSheetId="2" hidden="1">[130]blockwise!#REF!</definedName>
    <definedName name="XRefCopy2" hidden="1">[130]blockwise!#REF!</definedName>
    <definedName name="XRefCopy20" localSheetId="17" hidden="1">#REF!</definedName>
    <definedName name="XRefCopy20" localSheetId="2" hidden="1">#REF!</definedName>
    <definedName name="XRefCopy20" hidden="1">#REF!</definedName>
    <definedName name="XRefCopy20Row" localSheetId="17" hidden="1">#REF!</definedName>
    <definedName name="XRefCopy20Row" localSheetId="2" hidden="1">#REF!</definedName>
    <definedName name="XRefCopy20Row" hidden="1">#REF!</definedName>
    <definedName name="XRefCopy21" localSheetId="17" hidden="1">#REF!</definedName>
    <definedName name="XRefCopy21" localSheetId="2" hidden="1">#REF!</definedName>
    <definedName name="XRefCopy21" hidden="1">#REF!</definedName>
    <definedName name="XRefCopy21Row" localSheetId="17" hidden="1">#REF!</definedName>
    <definedName name="XRefCopy21Row" localSheetId="2" hidden="1">#REF!</definedName>
    <definedName name="XRefCopy21Row" hidden="1">#REF!</definedName>
    <definedName name="XRefCopy22" localSheetId="17" hidden="1">#REF!</definedName>
    <definedName name="XRefCopy22" localSheetId="2" hidden="1">#REF!</definedName>
    <definedName name="XRefCopy22" hidden="1">#REF!</definedName>
    <definedName name="XRefCopy22Row" localSheetId="17" hidden="1">#REF!</definedName>
    <definedName name="XRefCopy22Row" localSheetId="2" hidden="1">#REF!</definedName>
    <definedName name="XRefCopy22Row" hidden="1">#REF!</definedName>
    <definedName name="XRefCopy23" localSheetId="17" hidden="1">#REF!</definedName>
    <definedName name="XRefCopy23" localSheetId="2" hidden="1">#REF!</definedName>
    <definedName name="XRefCopy23" hidden="1">#REF!</definedName>
    <definedName name="XRefCopy23Row" localSheetId="17" hidden="1">#REF!</definedName>
    <definedName name="XRefCopy23Row" localSheetId="2" hidden="1">#REF!</definedName>
    <definedName name="XRefCopy23Row" hidden="1">#REF!</definedName>
    <definedName name="XRefCopy24" localSheetId="17" hidden="1">#REF!</definedName>
    <definedName name="XRefCopy24" localSheetId="2" hidden="1">#REF!</definedName>
    <definedName name="XRefCopy24" hidden="1">#REF!</definedName>
    <definedName name="XRefCopy24Row" localSheetId="17" hidden="1">#REF!</definedName>
    <definedName name="XRefCopy24Row" localSheetId="2" hidden="1">#REF!</definedName>
    <definedName name="XRefCopy24Row" hidden="1">#REF!</definedName>
    <definedName name="XRefCopy25" localSheetId="17" hidden="1">#REF!</definedName>
    <definedName name="XRefCopy25" localSheetId="2" hidden="1">#REF!</definedName>
    <definedName name="XRefCopy25" hidden="1">#REF!</definedName>
    <definedName name="XRefCopy25Row" localSheetId="17" hidden="1">#REF!</definedName>
    <definedName name="XRefCopy25Row" localSheetId="2" hidden="1">#REF!</definedName>
    <definedName name="XRefCopy25Row" hidden="1">#REF!</definedName>
    <definedName name="XRefCopy26" localSheetId="17" hidden="1">#REF!</definedName>
    <definedName name="XRefCopy26" localSheetId="2" hidden="1">#REF!</definedName>
    <definedName name="XRefCopy26" hidden="1">#REF!</definedName>
    <definedName name="XRefCopy26Row" localSheetId="17" hidden="1">#REF!</definedName>
    <definedName name="XRefCopy26Row" localSheetId="2" hidden="1">#REF!</definedName>
    <definedName name="XRefCopy26Row" hidden="1">#REF!</definedName>
    <definedName name="XRefCopy27" localSheetId="17" hidden="1">#REF!</definedName>
    <definedName name="XRefCopy27" localSheetId="2" hidden="1">#REF!</definedName>
    <definedName name="XRefCopy27" hidden="1">#REF!</definedName>
    <definedName name="XRefCopy27Row" localSheetId="17" hidden="1">#REF!</definedName>
    <definedName name="XRefCopy27Row" localSheetId="2" hidden="1">#REF!</definedName>
    <definedName name="XRefCopy27Row" hidden="1">#REF!</definedName>
    <definedName name="XRefCopy28" localSheetId="17" hidden="1">#REF!</definedName>
    <definedName name="XRefCopy28" localSheetId="2" hidden="1">#REF!</definedName>
    <definedName name="XRefCopy28" hidden="1">#REF!</definedName>
    <definedName name="XRefCopy28Row" localSheetId="17" hidden="1">#REF!</definedName>
    <definedName name="XRefCopy28Row" localSheetId="2" hidden="1">#REF!</definedName>
    <definedName name="XRefCopy28Row" hidden="1">#REF!</definedName>
    <definedName name="XRefCopy29" localSheetId="17" hidden="1">#REF!</definedName>
    <definedName name="XRefCopy29" localSheetId="2" hidden="1">#REF!</definedName>
    <definedName name="XRefCopy29" hidden="1">#REF!</definedName>
    <definedName name="XRefCopy29Row" localSheetId="17" hidden="1">#REF!</definedName>
    <definedName name="XRefCopy29Row" localSheetId="2" hidden="1">#REF!</definedName>
    <definedName name="XRefCopy29Row" hidden="1">#REF!</definedName>
    <definedName name="XRefCopy2Row" localSheetId="17" hidden="1">#REF!</definedName>
    <definedName name="XRefCopy2Row" localSheetId="2" hidden="1">#REF!</definedName>
    <definedName name="XRefCopy2Row" hidden="1">#REF!</definedName>
    <definedName name="XRefCopy3" localSheetId="17" hidden="1">[130]blockwise!#REF!</definedName>
    <definedName name="XRefCopy3" localSheetId="2" hidden="1">[130]blockwise!#REF!</definedName>
    <definedName name="XRefCopy3" hidden="1">[130]blockwise!#REF!</definedName>
    <definedName name="XRefCopy30" localSheetId="17" hidden="1">#REF!</definedName>
    <definedName name="XRefCopy30" localSheetId="2" hidden="1">#REF!</definedName>
    <definedName name="XRefCopy30" hidden="1">#REF!</definedName>
    <definedName name="XRefCopy30Row" localSheetId="17" hidden="1">#REF!</definedName>
    <definedName name="XRefCopy30Row" localSheetId="2" hidden="1">#REF!</definedName>
    <definedName name="XRefCopy30Row" hidden="1">#REF!</definedName>
    <definedName name="XRefCopy31" localSheetId="17" hidden="1">#REF!</definedName>
    <definedName name="XRefCopy31" localSheetId="2" hidden="1">#REF!</definedName>
    <definedName name="XRefCopy31" hidden="1">#REF!</definedName>
    <definedName name="XRefCopy31Row" localSheetId="17" hidden="1">#REF!</definedName>
    <definedName name="XRefCopy31Row" localSheetId="2" hidden="1">#REF!</definedName>
    <definedName name="XRefCopy31Row" hidden="1">#REF!</definedName>
    <definedName name="XRefCopy32" localSheetId="17" hidden="1">#REF!</definedName>
    <definedName name="XRefCopy32" localSheetId="2" hidden="1">#REF!</definedName>
    <definedName name="XRefCopy32" hidden="1">#REF!</definedName>
    <definedName name="XRefCopy32Row" localSheetId="17" hidden="1">#REF!</definedName>
    <definedName name="XRefCopy32Row" localSheetId="2" hidden="1">#REF!</definedName>
    <definedName name="XRefCopy32Row" hidden="1">#REF!</definedName>
    <definedName name="XRefCopy33" localSheetId="17" hidden="1">#REF!</definedName>
    <definedName name="XRefCopy33" localSheetId="2" hidden="1">#REF!</definedName>
    <definedName name="XRefCopy33" hidden="1">#REF!</definedName>
    <definedName name="XRefCopy33Row" localSheetId="17" hidden="1">[138]XREF!#REF!</definedName>
    <definedName name="XRefCopy33Row" localSheetId="2" hidden="1">[138]XREF!#REF!</definedName>
    <definedName name="XRefCopy33Row" hidden="1">[138]XREF!#REF!</definedName>
    <definedName name="XRefCopy34" localSheetId="17" hidden="1">'[133]Leasehold mprovements'!#REF!</definedName>
    <definedName name="XRefCopy34" localSheetId="2" hidden="1">'[133]Leasehold mprovements'!#REF!</definedName>
    <definedName name="XRefCopy34" hidden="1">'[133]Leasehold mprovements'!#REF!</definedName>
    <definedName name="XRefCopy34Row" localSheetId="17" hidden="1">#REF!</definedName>
    <definedName name="XRefCopy34Row" localSheetId="2" hidden="1">#REF!</definedName>
    <definedName name="XRefCopy34Row" hidden="1">#REF!</definedName>
    <definedName name="XRefCopy35" localSheetId="17" hidden="1">#REF!</definedName>
    <definedName name="XRefCopy35" localSheetId="2" hidden="1">#REF!</definedName>
    <definedName name="XRefCopy35" hidden="1">#REF!</definedName>
    <definedName name="XRefCopy35Row" localSheetId="17" hidden="1">#REF!</definedName>
    <definedName name="XRefCopy35Row" localSheetId="2" hidden="1">#REF!</definedName>
    <definedName name="XRefCopy35Row" hidden="1">#REF!</definedName>
    <definedName name="XRefCopy36" localSheetId="17" hidden="1">#REF!</definedName>
    <definedName name="XRefCopy36" localSheetId="2" hidden="1">#REF!</definedName>
    <definedName name="XRefCopy36" hidden="1">#REF!</definedName>
    <definedName name="XRefCopy36Row" localSheetId="17" hidden="1">#REF!</definedName>
    <definedName name="XRefCopy36Row" localSheetId="2" hidden="1">#REF!</definedName>
    <definedName name="XRefCopy36Row" hidden="1">#REF!</definedName>
    <definedName name="XRefCopy37" localSheetId="17" hidden="1">#REF!</definedName>
    <definedName name="XRefCopy37" localSheetId="2" hidden="1">#REF!</definedName>
    <definedName name="XRefCopy37" hidden="1">#REF!</definedName>
    <definedName name="XRefCopy37Row" localSheetId="17" hidden="1">#REF!</definedName>
    <definedName name="XRefCopy37Row" localSheetId="2" hidden="1">#REF!</definedName>
    <definedName name="XRefCopy37Row" hidden="1">#REF!</definedName>
    <definedName name="XRefCopy38" localSheetId="17" hidden="1">#REF!</definedName>
    <definedName name="XRefCopy38" localSheetId="2" hidden="1">#REF!</definedName>
    <definedName name="XRefCopy38" hidden="1">#REF!</definedName>
    <definedName name="XRefCopy38Row" localSheetId="17" hidden="1">#REF!</definedName>
    <definedName name="XRefCopy38Row" localSheetId="2" hidden="1">#REF!</definedName>
    <definedName name="XRefCopy38Row" hidden="1">#REF!</definedName>
    <definedName name="XRefCopy39" localSheetId="17" hidden="1">#REF!</definedName>
    <definedName name="XRefCopy39" localSheetId="2" hidden="1">#REF!</definedName>
    <definedName name="XRefCopy39" hidden="1">#REF!</definedName>
    <definedName name="XRefCopy39Row" localSheetId="17" hidden="1">#REF!</definedName>
    <definedName name="XRefCopy39Row" localSheetId="2" hidden="1">#REF!</definedName>
    <definedName name="XRefCopy39Row" hidden="1">#REF!</definedName>
    <definedName name="XRefCopy3Row" localSheetId="17" hidden="1">#REF!</definedName>
    <definedName name="XRefCopy3Row" localSheetId="2" hidden="1">#REF!</definedName>
    <definedName name="XRefCopy3Row" hidden="1">#REF!</definedName>
    <definedName name="XRefCopy4" localSheetId="17" hidden="1">[130]blockwise!#REF!</definedName>
    <definedName name="XRefCopy4" localSheetId="2" hidden="1">[130]blockwise!#REF!</definedName>
    <definedName name="XRefCopy4" hidden="1">[130]blockwise!#REF!</definedName>
    <definedName name="XRefCopy40" localSheetId="17" hidden="1">#REF!</definedName>
    <definedName name="XRefCopy40" localSheetId="2" hidden="1">#REF!</definedName>
    <definedName name="XRefCopy40" hidden="1">#REF!</definedName>
    <definedName name="XRefCopy40Row" localSheetId="17" hidden="1">#REF!</definedName>
    <definedName name="XRefCopy40Row" localSheetId="2" hidden="1">#REF!</definedName>
    <definedName name="XRefCopy40Row" hidden="1">#REF!</definedName>
    <definedName name="XRefCopy41" localSheetId="17" hidden="1">#REF!</definedName>
    <definedName name="XRefCopy41" localSheetId="2" hidden="1">#REF!</definedName>
    <definedName name="XRefCopy41" hidden="1">#REF!</definedName>
    <definedName name="XRefCopy41Row" localSheetId="17" hidden="1">#REF!</definedName>
    <definedName name="XRefCopy41Row" localSheetId="2" hidden="1">#REF!</definedName>
    <definedName name="XRefCopy41Row" hidden="1">#REF!</definedName>
    <definedName name="XRefCopy42" localSheetId="17" hidden="1">#REF!</definedName>
    <definedName name="XRefCopy42" localSheetId="2" hidden="1">#REF!</definedName>
    <definedName name="XRefCopy42" hidden="1">#REF!</definedName>
    <definedName name="XRefCopy42Row" localSheetId="17" hidden="1">#REF!</definedName>
    <definedName name="XRefCopy42Row" localSheetId="2" hidden="1">#REF!</definedName>
    <definedName name="XRefCopy42Row" hidden="1">#REF!</definedName>
    <definedName name="XRefCopy43" localSheetId="17" hidden="1">#REF!</definedName>
    <definedName name="XRefCopy43" localSheetId="2" hidden="1">#REF!</definedName>
    <definedName name="XRefCopy43" hidden="1">#REF!</definedName>
    <definedName name="XRefCopy43Row" localSheetId="17" hidden="1">[139]XREF!#REF!</definedName>
    <definedName name="XRefCopy43Row" localSheetId="2" hidden="1">[139]XREF!#REF!</definedName>
    <definedName name="XRefCopy43Row" hidden="1">[139]XREF!#REF!</definedName>
    <definedName name="XRefCopy44" localSheetId="17" hidden="1">#REF!</definedName>
    <definedName name="XRefCopy44" localSheetId="2" hidden="1">#REF!</definedName>
    <definedName name="XRefCopy44" hidden="1">#REF!</definedName>
    <definedName name="XRefCopy44Row" localSheetId="17" hidden="1">#REF!</definedName>
    <definedName name="XRefCopy44Row" localSheetId="2" hidden="1">#REF!</definedName>
    <definedName name="XRefCopy44Row" hidden="1">#REF!</definedName>
    <definedName name="XRefCopy45" localSheetId="17" hidden="1">#REF!</definedName>
    <definedName name="XRefCopy45" localSheetId="2" hidden="1">#REF!</definedName>
    <definedName name="XRefCopy45" hidden="1">#REF!</definedName>
    <definedName name="XRefCopy45Row" localSheetId="17" hidden="1">#REF!</definedName>
    <definedName name="XRefCopy45Row" localSheetId="2" hidden="1">#REF!</definedName>
    <definedName name="XRefCopy45Row" hidden="1">#REF!</definedName>
    <definedName name="XRefCopy46" localSheetId="17" hidden="1">#REF!</definedName>
    <definedName name="XRefCopy46" localSheetId="2" hidden="1">#REF!</definedName>
    <definedName name="XRefCopy46" hidden="1">#REF!</definedName>
    <definedName name="XRefCopy46Row" localSheetId="17" hidden="1">#REF!</definedName>
    <definedName name="XRefCopy46Row" localSheetId="2" hidden="1">#REF!</definedName>
    <definedName name="XRefCopy46Row" hidden="1">#REF!</definedName>
    <definedName name="XRefCopy47" localSheetId="17" hidden="1">#REF!</definedName>
    <definedName name="XRefCopy47" localSheetId="2" hidden="1">#REF!</definedName>
    <definedName name="XRefCopy47" hidden="1">#REF!</definedName>
    <definedName name="XRefCopy47Row" localSheetId="17" hidden="1">#REF!</definedName>
    <definedName name="XRefCopy47Row" localSheetId="2" hidden="1">#REF!</definedName>
    <definedName name="XRefCopy47Row" hidden="1">#REF!</definedName>
    <definedName name="XRefCopy48" localSheetId="17" hidden="1">#REF!</definedName>
    <definedName name="XRefCopy48" localSheetId="2" hidden="1">#REF!</definedName>
    <definedName name="XRefCopy48" hidden="1">#REF!</definedName>
    <definedName name="XRefCopy48Row" localSheetId="17" hidden="1">#REF!</definedName>
    <definedName name="XRefCopy48Row" localSheetId="2" hidden="1">#REF!</definedName>
    <definedName name="XRefCopy48Row" hidden="1">#REF!</definedName>
    <definedName name="XRefCopy49" localSheetId="17" hidden="1">#REF!</definedName>
    <definedName name="XRefCopy49" localSheetId="2" hidden="1">#REF!</definedName>
    <definedName name="XRefCopy49" hidden="1">#REF!</definedName>
    <definedName name="XRefCopy49Row" localSheetId="17" hidden="1">#REF!</definedName>
    <definedName name="XRefCopy49Row" localSheetId="2" hidden="1">#REF!</definedName>
    <definedName name="XRefCopy49Row" hidden="1">#REF!</definedName>
    <definedName name="XRefCopy4Row" localSheetId="17" hidden="1">#REF!</definedName>
    <definedName name="XRefCopy4Row" localSheetId="2" hidden="1">#REF!</definedName>
    <definedName name="XRefCopy4Row" hidden="1">#REF!</definedName>
    <definedName name="XRefCopy5" localSheetId="17" hidden="1">[130]blockwise!#REF!</definedName>
    <definedName name="XRefCopy5" localSheetId="2" hidden="1">[130]blockwise!#REF!</definedName>
    <definedName name="XRefCopy5" hidden="1">[130]blockwise!#REF!</definedName>
    <definedName name="XRefCopy50" localSheetId="17" hidden="1">#REF!</definedName>
    <definedName name="XRefCopy50" localSheetId="2" hidden="1">#REF!</definedName>
    <definedName name="XRefCopy50" hidden="1">#REF!</definedName>
    <definedName name="XRefCopy50Row" localSheetId="17" hidden="1">#REF!</definedName>
    <definedName name="XRefCopy50Row" localSheetId="2" hidden="1">#REF!</definedName>
    <definedName name="XRefCopy50Row" hidden="1">#REF!</definedName>
    <definedName name="XRefCopy51" localSheetId="17" hidden="1">#REF!</definedName>
    <definedName name="XRefCopy51" localSheetId="2" hidden="1">#REF!</definedName>
    <definedName name="XRefCopy51" hidden="1">#REF!</definedName>
    <definedName name="XRefCopy51Row" localSheetId="17" hidden="1">[140]XREF!#REF!</definedName>
    <definedName name="XRefCopy51Row" localSheetId="2" hidden="1">[140]XREF!#REF!</definedName>
    <definedName name="XRefCopy51Row" hidden="1">[140]XREF!#REF!</definedName>
    <definedName name="XRefCopy52" localSheetId="17" hidden="1">#REF!</definedName>
    <definedName name="XRefCopy52" localSheetId="2" hidden="1">#REF!</definedName>
    <definedName name="XRefCopy52" hidden="1">#REF!</definedName>
    <definedName name="XRefCopy52Row" localSheetId="17" hidden="1">#REF!</definedName>
    <definedName name="XRefCopy52Row" localSheetId="2" hidden="1">#REF!</definedName>
    <definedName name="XRefCopy52Row" hidden="1">#REF!</definedName>
    <definedName name="XRefCopy53" localSheetId="17" hidden="1">#REF!</definedName>
    <definedName name="XRefCopy53" localSheetId="2" hidden="1">#REF!</definedName>
    <definedName name="XRefCopy53" hidden="1">#REF!</definedName>
    <definedName name="XRefCopy53Row" localSheetId="17" hidden="1">[140]XREF!#REF!</definedName>
    <definedName name="XRefCopy53Row" localSheetId="2" hidden="1">[140]XREF!#REF!</definedName>
    <definedName name="XRefCopy53Row" hidden="1">[140]XREF!#REF!</definedName>
    <definedName name="XRefCopy54" localSheetId="17" hidden="1">#REF!</definedName>
    <definedName name="XRefCopy54" localSheetId="2" hidden="1">#REF!</definedName>
    <definedName name="XRefCopy54" hidden="1">#REF!</definedName>
    <definedName name="XRefCopy54Row" localSheetId="17" hidden="1">#REF!</definedName>
    <definedName name="XRefCopy54Row" localSheetId="2" hidden="1">#REF!</definedName>
    <definedName name="XRefCopy54Row" hidden="1">#REF!</definedName>
    <definedName name="XRefCopy55" localSheetId="17" hidden="1">#REF!</definedName>
    <definedName name="XRefCopy55" localSheetId="2" hidden="1">#REF!</definedName>
    <definedName name="XRefCopy55" hidden="1">#REF!</definedName>
    <definedName name="XRefCopy55Row" localSheetId="17" hidden="1">[140]XREF!#REF!</definedName>
    <definedName name="XRefCopy55Row" localSheetId="2" hidden="1">[140]XREF!#REF!</definedName>
    <definedName name="XRefCopy55Row" hidden="1">[140]XREF!#REF!</definedName>
    <definedName name="XRefCopy56" localSheetId="17" hidden="1">#REF!</definedName>
    <definedName name="XRefCopy56" localSheetId="2" hidden="1">#REF!</definedName>
    <definedName name="XRefCopy56" hidden="1">#REF!</definedName>
    <definedName name="XRefCopy56Row" localSheetId="17" hidden="1">#REF!</definedName>
    <definedName name="XRefCopy56Row" localSheetId="2" hidden="1">#REF!</definedName>
    <definedName name="XRefCopy56Row" hidden="1">#REF!</definedName>
    <definedName name="XRefCopy57" localSheetId="17" hidden="1">#REF!</definedName>
    <definedName name="XRefCopy57" localSheetId="2" hidden="1">#REF!</definedName>
    <definedName name="XRefCopy57" hidden="1">#REF!</definedName>
    <definedName name="XRefCopy57Row" localSheetId="17" hidden="1">#REF!</definedName>
    <definedName name="XRefCopy57Row" localSheetId="2" hidden="1">#REF!</definedName>
    <definedName name="XRefCopy57Row" hidden="1">#REF!</definedName>
    <definedName name="XRefCopy58" localSheetId="17" hidden="1">#REF!</definedName>
    <definedName name="XRefCopy58" localSheetId="2" hidden="1">#REF!</definedName>
    <definedName name="XRefCopy58" hidden="1">#REF!</definedName>
    <definedName name="XRefCopy58Row" localSheetId="17" hidden="1">#REF!</definedName>
    <definedName name="XRefCopy58Row" localSheetId="2" hidden="1">#REF!</definedName>
    <definedName name="XRefCopy58Row" hidden="1">#REF!</definedName>
    <definedName name="XRefCopy59" localSheetId="17" hidden="1">#REF!</definedName>
    <definedName name="XRefCopy59" localSheetId="2" hidden="1">#REF!</definedName>
    <definedName name="XRefCopy59" hidden="1">#REF!</definedName>
    <definedName name="XRefCopy59Row" localSheetId="17" hidden="1">#REF!</definedName>
    <definedName name="XRefCopy59Row" localSheetId="2" hidden="1">#REF!</definedName>
    <definedName name="XRefCopy59Row" hidden="1">#REF!</definedName>
    <definedName name="XRefCopy5Row" localSheetId="17" hidden="1">#REF!</definedName>
    <definedName name="XRefCopy5Row" localSheetId="2" hidden="1">#REF!</definedName>
    <definedName name="XRefCopy5Row" hidden="1">#REF!</definedName>
    <definedName name="XRefCopy6" localSheetId="17" hidden="1">[130]blockwise!#REF!</definedName>
    <definedName name="XRefCopy6" localSheetId="2" hidden="1">[130]blockwise!#REF!</definedName>
    <definedName name="XRefCopy6" hidden="1">[130]blockwise!#REF!</definedName>
    <definedName name="XRefCopy60" localSheetId="17" hidden="1">#REF!</definedName>
    <definedName name="XRefCopy60" localSheetId="2" hidden="1">#REF!</definedName>
    <definedName name="XRefCopy60" hidden="1">#REF!</definedName>
    <definedName name="XRefCopy60Row" localSheetId="17" hidden="1">#REF!</definedName>
    <definedName name="XRefCopy60Row" localSheetId="2" hidden="1">#REF!</definedName>
    <definedName name="XRefCopy60Row" hidden="1">#REF!</definedName>
    <definedName name="XRefCopy61" localSheetId="17" hidden="1">#REF!</definedName>
    <definedName name="XRefCopy61" localSheetId="2" hidden="1">#REF!</definedName>
    <definedName name="XRefCopy61" hidden="1">#REF!</definedName>
    <definedName name="XRefCopy61Row" localSheetId="17" hidden="1">#REF!</definedName>
    <definedName name="XRefCopy61Row" localSheetId="2" hidden="1">#REF!</definedName>
    <definedName name="XRefCopy61Row" hidden="1">#REF!</definedName>
    <definedName name="XRefCopy62" localSheetId="17" hidden="1">#REF!</definedName>
    <definedName name="XRefCopy62" localSheetId="2" hidden="1">#REF!</definedName>
    <definedName name="XRefCopy62" hidden="1">#REF!</definedName>
    <definedName name="XRefCopy62Row" localSheetId="17" hidden="1">#REF!</definedName>
    <definedName name="XRefCopy62Row" localSheetId="2" hidden="1">#REF!</definedName>
    <definedName name="XRefCopy62Row" hidden="1">#REF!</definedName>
    <definedName name="XRefCopy63" localSheetId="17" hidden="1">#REF!</definedName>
    <definedName name="XRefCopy63" localSheetId="2" hidden="1">#REF!</definedName>
    <definedName name="XRefCopy63" hidden="1">#REF!</definedName>
    <definedName name="XRefCopy63Row" localSheetId="17" hidden="1">#REF!</definedName>
    <definedName name="XRefCopy63Row" localSheetId="2" hidden="1">#REF!</definedName>
    <definedName name="XRefCopy63Row" hidden="1">#REF!</definedName>
    <definedName name="XRefCopy64" localSheetId="17" hidden="1">#REF!</definedName>
    <definedName name="XRefCopy64" localSheetId="2" hidden="1">#REF!</definedName>
    <definedName name="XRefCopy64" hidden="1">#REF!</definedName>
    <definedName name="XRefCopy64Row" localSheetId="17" hidden="1">#REF!</definedName>
    <definedName name="XRefCopy64Row" localSheetId="2" hidden="1">#REF!</definedName>
    <definedName name="XRefCopy64Row" hidden="1">#REF!</definedName>
    <definedName name="XRefCopy65" localSheetId="17" hidden="1">#REF!</definedName>
    <definedName name="XRefCopy65" localSheetId="2" hidden="1">#REF!</definedName>
    <definedName name="XRefCopy65" hidden="1">#REF!</definedName>
    <definedName name="XRefCopy65Row" localSheetId="17" hidden="1">#REF!</definedName>
    <definedName name="XRefCopy65Row" localSheetId="2" hidden="1">#REF!</definedName>
    <definedName name="XRefCopy65Row" hidden="1">#REF!</definedName>
    <definedName name="XRefCopy66" localSheetId="17" hidden="1">#REF!</definedName>
    <definedName name="XRefCopy66" localSheetId="2" hidden="1">#REF!</definedName>
    <definedName name="XRefCopy66" hidden="1">#REF!</definedName>
    <definedName name="XRefCopy66Row" localSheetId="17" hidden="1">#REF!</definedName>
    <definedName name="XRefCopy66Row" localSheetId="2" hidden="1">#REF!</definedName>
    <definedName name="XRefCopy66Row" hidden="1">#REF!</definedName>
    <definedName name="XRefCopy67" localSheetId="17" hidden="1">#REF!</definedName>
    <definedName name="XRefCopy67" localSheetId="2" hidden="1">#REF!</definedName>
    <definedName name="XRefCopy67" hidden="1">#REF!</definedName>
    <definedName name="XRefCopy67Row" localSheetId="17" hidden="1">#REF!</definedName>
    <definedName name="XRefCopy67Row" localSheetId="2" hidden="1">#REF!</definedName>
    <definedName name="XRefCopy67Row" hidden="1">#REF!</definedName>
    <definedName name="XRefCopy68" localSheetId="17" hidden="1">#REF!</definedName>
    <definedName name="XRefCopy68" localSheetId="2" hidden="1">#REF!</definedName>
    <definedName name="XRefCopy68" hidden="1">#REF!</definedName>
    <definedName name="XRefCopy68Row" localSheetId="17" hidden="1">#REF!</definedName>
    <definedName name="XRefCopy68Row" localSheetId="2" hidden="1">#REF!</definedName>
    <definedName name="XRefCopy68Row" hidden="1">#REF!</definedName>
    <definedName name="XRefCopy69" localSheetId="17" hidden="1">#REF!</definedName>
    <definedName name="XRefCopy69" localSheetId="2" hidden="1">#REF!</definedName>
    <definedName name="XRefCopy69" hidden="1">#REF!</definedName>
    <definedName name="XRefCopy69Row" localSheetId="17" hidden="1">#REF!</definedName>
    <definedName name="XRefCopy69Row" localSheetId="2" hidden="1">#REF!</definedName>
    <definedName name="XRefCopy69Row" hidden="1">#REF!</definedName>
    <definedName name="XRefCopy6Row" localSheetId="17" hidden="1">#REF!</definedName>
    <definedName name="XRefCopy6Row" localSheetId="2" hidden="1">#REF!</definedName>
    <definedName name="XRefCopy6Row" hidden="1">#REF!</definedName>
    <definedName name="XRefCopy7" localSheetId="17" hidden="1">[130]blockwise!#REF!</definedName>
    <definedName name="XRefCopy7" localSheetId="2" hidden="1">[130]blockwise!#REF!</definedName>
    <definedName name="XRefCopy7" hidden="1">[130]blockwise!#REF!</definedName>
    <definedName name="XRefCopy70" localSheetId="17" hidden="1">#REF!</definedName>
    <definedName name="XRefCopy70" localSheetId="2" hidden="1">#REF!</definedName>
    <definedName name="XRefCopy70" hidden="1">#REF!</definedName>
    <definedName name="XRefCopy70Row" localSheetId="17" hidden="1">#REF!</definedName>
    <definedName name="XRefCopy70Row" localSheetId="2" hidden="1">#REF!</definedName>
    <definedName name="XRefCopy70Row" hidden="1">#REF!</definedName>
    <definedName name="XRefCopy71" localSheetId="17" hidden="1">#REF!</definedName>
    <definedName name="XRefCopy71" localSheetId="2" hidden="1">#REF!</definedName>
    <definedName name="XRefCopy71" hidden="1">#REF!</definedName>
    <definedName name="XRefCopy71Row" localSheetId="17" hidden="1">#REF!</definedName>
    <definedName name="XRefCopy71Row" localSheetId="2" hidden="1">#REF!</definedName>
    <definedName name="XRefCopy71Row" hidden="1">#REF!</definedName>
    <definedName name="XRefCopy72" localSheetId="17" hidden="1">#REF!</definedName>
    <definedName name="XRefCopy72" localSheetId="2" hidden="1">#REF!</definedName>
    <definedName name="XRefCopy72" hidden="1">#REF!</definedName>
    <definedName name="XRefCopy72Row" localSheetId="17" hidden="1">#REF!</definedName>
    <definedName name="XRefCopy72Row" localSheetId="2" hidden="1">#REF!</definedName>
    <definedName name="XRefCopy72Row" hidden="1">#REF!</definedName>
    <definedName name="XRefCopy73" localSheetId="17" hidden="1">#REF!</definedName>
    <definedName name="XRefCopy73" localSheetId="2" hidden="1">#REF!</definedName>
    <definedName name="XRefCopy73" hidden="1">#REF!</definedName>
    <definedName name="XRefCopy73Row" hidden="1">[141]XREF!$A$95:$IV$95</definedName>
    <definedName name="XRefCopy74" localSheetId="17" hidden="1">#REF!</definedName>
    <definedName name="XRefCopy74" localSheetId="2" hidden="1">#REF!</definedName>
    <definedName name="XRefCopy74" hidden="1">#REF!</definedName>
    <definedName name="XRefCopy74Row" localSheetId="17" hidden="1">#REF!</definedName>
    <definedName name="XRefCopy74Row" localSheetId="2" hidden="1">#REF!</definedName>
    <definedName name="XRefCopy74Row" hidden="1">#REF!</definedName>
    <definedName name="XRefCopy75" localSheetId="17" hidden="1">#REF!</definedName>
    <definedName name="XRefCopy75" localSheetId="2" hidden="1">#REF!</definedName>
    <definedName name="XRefCopy75" hidden="1">#REF!</definedName>
    <definedName name="XRefCopy75Row" localSheetId="17" hidden="1">#REF!</definedName>
    <definedName name="XRefCopy75Row" localSheetId="2" hidden="1">#REF!</definedName>
    <definedName name="XRefCopy75Row" hidden="1">#REF!</definedName>
    <definedName name="XRefCopy76" localSheetId="17" hidden="1">'[133]Leasehold mprovements'!#REF!</definedName>
    <definedName name="XRefCopy76" localSheetId="2" hidden="1">'[133]Leasehold mprovements'!#REF!</definedName>
    <definedName name="XRefCopy76" hidden="1">'[133]Leasehold mprovements'!#REF!</definedName>
    <definedName name="XRefCopy76Row" localSheetId="17" hidden="1">[133]XREF!#REF!</definedName>
    <definedName name="XRefCopy76Row" localSheetId="2" hidden="1">[133]XREF!#REF!</definedName>
    <definedName name="XRefCopy76Row" hidden="1">[133]XREF!#REF!</definedName>
    <definedName name="XRefCopy77" localSheetId="17" hidden="1">[132]TopSheet!#REF!</definedName>
    <definedName name="XRefCopy77" localSheetId="2" hidden="1">[132]TopSheet!#REF!</definedName>
    <definedName name="XRefCopy77" hidden="1">[132]TopSheet!#REF!</definedName>
    <definedName name="XRefCopy77Row" localSheetId="17" hidden="1">#REF!</definedName>
    <definedName name="XRefCopy77Row" localSheetId="2" hidden="1">#REF!</definedName>
    <definedName name="XRefCopy77Row" hidden="1">#REF!</definedName>
    <definedName name="XRefCopy78" localSheetId="17" hidden="1">[132]TopSheet!#REF!</definedName>
    <definedName name="XRefCopy78" localSheetId="2" hidden="1">[132]TopSheet!#REF!</definedName>
    <definedName name="XRefCopy78" hidden="1">[132]TopSheet!#REF!</definedName>
    <definedName name="XRefCopy78Row" localSheetId="17" hidden="1">#REF!</definedName>
    <definedName name="XRefCopy78Row" localSheetId="2" hidden="1">#REF!</definedName>
    <definedName name="XRefCopy78Row" hidden="1">#REF!</definedName>
    <definedName name="XRefCopy79" localSheetId="17" hidden="1">[132]TopSheet!#REF!</definedName>
    <definedName name="XRefCopy79" localSheetId="2" hidden="1">[132]TopSheet!#REF!</definedName>
    <definedName name="XRefCopy79" hidden="1">[132]TopSheet!#REF!</definedName>
    <definedName name="XRefCopy79Row" localSheetId="17" hidden="1">#REF!</definedName>
    <definedName name="XRefCopy79Row" localSheetId="2" hidden="1">#REF!</definedName>
    <definedName name="XRefCopy79Row" hidden="1">#REF!</definedName>
    <definedName name="XRefCopy7Row" localSheetId="17" hidden="1">#REF!</definedName>
    <definedName name="XRefCopy7Row" localSheetId="2" hidden="1">#REF!</definedName>
    <definedName name="XRefCopy7Row" hidden="1">#REF!</definedName>
    <definedName name="XRefCopy8" localSheetId="17" hidden="1">[130]blockwise!#REF!</definedName>
    <definedName name="XRefCopy8" localSheetId="2" hidden="1">[130]blockwise!#REF!</definedName>
    <definedName name="XRefCopy8" hidden="1">[130]blockwise!#REF!</definedName>
    <definedName name="XRefCopy80" localSheetId="17" hidden="1">[132]TopSheet!#REF!</definedName>
    <definedName name="XRefCopy80" localSheetId="2" hidden="1">[132]TopSheet!#REF!</definedName>
    <definedName name="XRefCopy80" hidden="1">[132]TopSheet!#REF!</definedName>
    <definedName name="XRefCopy80Row" localSheetId="17" hidden="1">[140]XREF!#REF!</definedName>
    <definedName name="XRefCopy80Row" localSheetId="2" hidden="1">[140]XREF!#REF!</definedName>
    <definedName name="XRefCopy80Row" hidden="1">[140]XREF!#REF!</definedName>
    <definedName name="XRefCopy81" localSheetId="17" hidden="1">[132]TopSheet!#REF!</definedName>
    <definedName name="XRefCopy81" localSheetId="2" hidden="1">[132]TopSheet!#REF!</definedName>
    <definedName name="XRefCopy81" hidden="1">[132]TopSheet!#REF!</definedName>
    <definedName name="XRefCopy81Row" localSheetId="17" hidden="1">[140]XREF!#REF!</definedName>
    <definedName name="XRefCopy81Row" localSheetId="2" hidden="1">[140]XREF!#REF!</definedName>
    <definedName name="XRefCopy81Row" hidden="1">[140]XREF!#REF!</definedName>
    <definedName name="XRefCopy82" localSheetId="17" hidden="1">#REF!</definedName>
    <definedName name="XRefCopy82" localSheetId="2" hidden="1">#REF!</definedName>
    <definedName name="XRefCopy82" hidden="1">#REF!</definedName>
    <definedName name="XRefCopy82Row" localSheetId="17" hidden="1">#REF!</definedName>
    <definedName name="XRefCopy82Row" localSheetId="2" hidden="1">#REF!</definedName>
    <definedName name="XRefCopy82Row" hidden="1">#REF!</definedName>
    <definedName name="XRefCopy83" localSheetId="17" hidden="1">#REF!</definedName>
    <definedName name="XRefCopy83" localSheetId="2" hidden="1">#REF!</definedName>
    <definedName name="XRefCopy83" hidden="1">#REF!</definedName>
    <definedName name="XRefCopy83Row" localSheetId="17" hidden="1">#REF!</definedName>
    <definedName name="XRefCopy83Row" localSheetId="2" hidden="1">#REF!</definedName>
    <definedName name="XRefCopy83Row" hidden="1">#REF!</definedName>
    <definedName name="XRefCopy84" localSheetId="17" hidden="1">#REF!</definedName>
    <definedName name="XRefCopy84" localSheetId="2" hidden="1">#REF!</definedName>
    <definedName name="XRefCopy84" hidden="1">#REF!</definedName>
    <definedName name="XRefCopy84Row" localSheetId="17" hidden="1">#REF!</definedName>
    <definedName name="XRefCopy84Row" localSheetId="2" hidden="1">#REF!</definedName>
    <definedName name="XRefCopy84Row" hidden="1">#REF!</definedName>
    <definedName name="XRefCopy85" localSheetId="17" hidden="1">#REF!</definedName>
    <definedName name="XRefCopy85" localSheetId="2" hidden="1">#REF!</definedName>
    <definedName name="XRefCopy85" hidden="1">#REF!</definedName>
    <definedName name="XRefCopy85Row" localSheetId="17" hidden="1">#REF!</definedName>
    <definedName name="XRefCopy85Row" localSheetId="2" hidden="1">#REF!</definedName>
    <definedName name="XRefCopy85Row" hidden="1">#REF!</definedName>
    <definedName name="XRefCopy86" localSheetId="17" hidden="1">#REF!</definedName>
    <definedName name="XRefCopy86" localSheetId="2" hidden="1">#REF!</definedName>
    <definedName name="XRefCopy86" hidden="1">#REF!</definedName>
    <definedName name="XRefCopy86Row" localSheetId="17" hidden="1">[140]XREF!#REF!</definedName>
    <definedName name="XRefCopy86Row" localSheetId="2" hidden="1">[140]XREF!#REF!</definedName>
    <definedName name="XRefCopy86Row" hidden="1">[140]XREF!#REF!</definedName>
    <definedName name="XRefCopy87" localSheetId="17" hidden="1">#REF!</definedName>
    <definedName name="XRefCopy87" localSheetId="2" hidden="1">#REF!</definedName>
    <definedName name="XRefCopy87" hidden="1">#REF!</definedName>
    <definedName name="XRefCopy87Row" localSheetId="17" hidden="1">[140]XREF!#REF!</definedName>
    <definedName name="XRefCopy87Row" localSheetId="2" hidden="1">[140]XREF!#REF!</definedName>
    <definedName name="XRefCopy87Row" hidden="1">[140]XREF!#REF!</definedName>
    <definedName name="XRefCopy88" localSheetId="17" hidden="1">#REF!</definedName>
    <definedName name="XRefCopy88" localSheetId="2" hidden="1">#REF!</definedName>
    <definedName name="XRefCopy88" hidden="1">#REF!</definedName>
    <definedName name="XRefCopy88Row" localSheetId="17" hidden="1">#REF!</definedName>
    <definedName name="XRefCopy88Row" localSheetId="2" hidden="1">#REF!</definedName>
    <definedName name="XRefCopy88Row" hidden="1">#REF!</definedName>
    <definedName name="XRefCopy89" localSheetId="17" hidden="1">#REF!</definedName>
    <definedName name="XRefCopy89" localSheetId="2" hidden="1">#REF!</definedName>
    <definedName name="XRefCopy89" hidden="1">#REF!</definedName>
    <definedName name="XRefCopy89Row" localSheetId="17" hidden="1">#REF!</definedName>
    <definedName name="XRefCopy89Row" localSheetId="2" hidden="1">#REF!</definedName>
    <definedName name="XRefCopy89Row" hidden="1">#REF!</definedName>
    <definedName name="XRefCopy8Row" localSheetId="17" hidden="1">#REF!</definedName>
    <definedName name="XRefCopy8Row" localSheetId="2" hidden="1">#REF!</definedName>
    <definedName name="XRefCopy8Row" hidden="1">#REF!</definedName>
    <definedName name="XRefCopy9" localSheetId="17" hidden="1">[130]blockwise!#REF!</definedName>
    <definedName name="XRefCopy9" localSheetId="2" hidden="1">[130]blockwise!#REF!</definedName>
    <definedName name="XRefCopy9" hidden="1">[130]blockwise!#REF!</definedName>
    <definedName name="XRefCopy90" localSheetId="17" hidden="1">[132]TopSheet!#REF!</definedName>
    <definedName name="XRefCopy90" localSheetId="2" hidden="1">[132]TopSheet!#REF!</definedName>
    <definedName name="XRefCopy90" hidden="1">[132]TopSheet!#REF!</definedName>
    <definedName name="XRefCopy90Row" localSheetId="17" hidden="1">[140]XREF!#REF!</definedName>
    <definedName name="XRefCopy90Row" localSheetId="2" hidden="1">[140]XREF!#REF!</definedName>
    <definedName name="XRefCopy90Row" hidden="1">[140]XREF!#REF!</definedName>
    <definedName name="XRefCopy91" localSheetId="17" hidden="1">[132]TopSheet!#REF!</definedName>
    <definedName name="XRefCopy91" localSheetId="2" hidden="1">[132]TopSheet!#REF!</definedName>
    <definedName name="XRefCopy91" hidden="1">[132]TopSheet!#REF!</definedName>
    <definedName name="XRefCopy91Row" localSheetId="17" hidden="1">#REF!</definedName>
    <definedName name="XRefCopy91Row" localSheetId="2" hidden="1">#REF!</definedName>
    <definedName name="XRefCopy91Row" hidden="1">#REF!</definedName>
    <definedName name="XRefCopy92" localSheetId="17" hidden="1">[132]TopSheet!#REF!</definedName>
    <definedName name="XRefCopy92" localSheetId="2" hidden="1">[132]TopSheet!#REF!</definedName>
    <definedName name="XRefCopy92" hidden="1">[132]TopSheet!#REF!</definedName>
    <definedName name="XRefCopy92Row" localSheetId="17" hidden="1">[140]XREF!#REF!</definedName>
    <definedName name="XRefCopy92Row" localSheetId="2" hidden="1">[140]XREF!#REF!</definedName>
    <definedName name="XRefCopy92Row" hidden="1">[140]XREF!#REF!</definedName>
    <definedName name="XRefCopy93" localSheetId="17" hidden="1">[132]TopSheet!#REF!</definedName>
    <definedName name="XRefCopy93" localSheetId="2" hidden="1">[132]TopSheet!#REF!</definedName>
    <definedName name="XRefCopy93" hidden="1">[132]TopSheet!#REF!</definedName>
    <definedName name="XRefCopy93Row" localSheetId="17" hidden="1">[140]XREF!#REF!</definedName>
    <definedName name="XRefCopy93Row" localSheetId="2" hidden="1">[140]XREF!#REF!</definedName>
    <definedName name="XRefCopy93Row" hidden="1">[140]XREF!#REF!</definedName>
    <definedName name="XRefCopy94" localSheetId="17" hidden="1">[132]TopSheet!#REF!</definedName>
    <definedName name="XRefCopy94" localSheetId="2" hidden="1">[132]TopSheet!#REF!</definedName>
    <definedName name="XRefCopy94" hidden="1">[132]TopSheet!#REF!</definedName>
    <definedName name="XRefCopy94Row" localSheetId="17" hidden="1">[140]XREF!#REF!</definedName>
    <definedName name="XRefCopy94Row" localSheetId="2" hidden="1">[140]XREF!#REF!</definedName>
    <definedName name="XRefCopy94Row" hidden="1">[140]XREF!#REF!</definedName>
    <definedName name="XRefCopy95" localSheetId="17" hidden="1">[132]TopSheet!#REF!</definedName>
    <definedName name="XRefCopy95" localSheetId="2" hidden="1">[132]TopSheet!#REF!</definedName>
    <definedName name="XRefCopy95" hidden="1">[132]TopSheet!#REF!</definedName>
    <definedName name="XRefCopy95Row" localSheetId="17" hidden="1">[140]XREF!#REF!</definedName>
    <definedName name="XRefCopy95Row" localSheetId="2" hidden="1">[140]XREF!#REF!</definedName>
    <definedName name="XRefCopy95Row" hidden="1">[140]XREF!#REF!</definedName>
    <definedName name="XRefCopy96" localSheetId="17" hidden="1">[132]TopSheet!#REF!</definedName>
    <definedName name="XRefCopy96" localSheetId="2" hidden="1">[132]TopSheet!#REF!</definedName>
    <definedName name="XRefCopy96" hidden="1">[132]TopSheet!#REF!</definedName>
    <definedName name="XRefCopy96Row" localSheetId="17" hidden="1">[140]XREF!#REF!</definedName>
    <definedName name="XRefCopy96Row" localSheetId="2" hidden="1">[140]XREF!#REF!</definedName>
    <definedName name="XRefCopy96Row" hidden="1">[140]XREF!#REF!</definedName>
    <definedName name="XRefCopy97" localSheetId="17" hidden="1">[132]TopSheet!#REF!</definedName>
    <definedName name="XRefCopy97" localSheetId="2" hidden="1">[132]TopSheet!#REF!</definedName>
    <definedName name="XRefCopy97" hidden="1">[132]TopSheet!#REF!</definedName>
    <definedName name="XRefCopy97Row" localSheetId="17" hidden="1">[140]XREF!#REF!</definedName>
    <definedName name="XRefCopy97Row" localSheetId="2" hidden="1">[140]XREF!#REF!</definedName>
    <definedName name="XRefCopy97Row" hidden="1">[140]XREF!#REF!</definedName>
    <definedName name="XRefCopy98" localSheetId="17" hidden="1">[132]TopSheet!#REF!</definedName>
    <definedName name="XRefCopy98" localSheetId="2" hidden="1">[132]TopSheet!#REF!</definedName>
    <definedName name="XRefCopy98" hidden="1">[132]TopSheet!#REF!</definedName>
    <definedName name="XRefCopy98Row" hidden="1">[141]XREF!$A$137:$IV$137</definedName>
    <definedName name="XRefCopy99" localSheetId="17" hidden="1">[132]TopSheet!#REF!</definedName>
    <definedName name="XRefCopy99" localSheetId="2" hidden="1">[132]TopSheet!#REF!</definedName>
    <definedName name="XRefCopy99" hidden="1">[132]TopSheet!#REF!</definedName>
    <definedName name="XRefCopy9Row" localSheetId="17" hidden="1">#REF!</definedName>
    <definedName name="XRefCopy9Row" localSheetId="2" hidden="1">#REF!</definedName>
    <definedName name="XRefCopy9Row" hidden="1">#REF!</definedName>
    <definedName name="XRefCopyRangeCount" hidden="1">28</definedName>
    <definedName name="XRefPaste1" localSheetId="17" hidden="1">[130]blockwise!#REF!</definedName>
    <definedName name="XRefPaste1" localSheetId="2" hidden="1">[130]blockwise!#REF!</definedName>
    <definedName name="XRefPaste1" hidden="1">[130]blockwise!#REF!</definedName>
    <definedName name="XRefPaste10" localSheetId="17" hidden="1">[127]DPE!#REF!</definedName>
    <definedName name="XRefPaste10" localSheetId="2" hidden="1">[127]DPE!#REF!</definedName>
    <definedName name="XRefPaste10" hidden="1">[127]DPE!#REF!</definedName>
    <definedName name="XRefPaste100" localSheetId="17" hidden="1">#REF!</definedName>
    <definedName name="XRefPaste100" localSheetId="2" hidden="1">#REF!</definedName>
    <definedName name="XRefPaste100" hidden="1">#REF!</definedName>
    <definedName name="XRefPaste100Row" hidden="1">[141]XREF!$A$106:$IV$106</definedName>
    <definedName name="XRefPaste101" localSheetId="17" hidden="1">#REF!</definedName>
    <definedName name="XRefPaste101" localSheetId="2" hidden="1">#REF!</definedName>
    <definedName name="XRefPaste101" hidden="1">#REF!</definedName>
    <definedName name="XRefPaste101Row" hidden="1">[141]XREF!$A$110:$IV$110</definedName>
    <definedName name="XRefPaste102" localSheetId="17" hidden="1">#REF!</definedName>
    <definedName name="XRefPaste102" localSheetId="2" hidden="1">#REF!</definedName>
    <definedName name="XRefPaste102" hidden="1">#REF!</definedName>
    <definedName name="XRefPaste102Row" hidden="1">[141]XREF!$A$114:$IV$114</definedName>
    <definedName name="XRefPaste103" localSheetId="17" hidden="1">#REF!</definedName>
    <definedName name="XRefPaste103" localSheetId="2" hidden="1">#REF!</definedName>
    <definedName name="XRefPaste103" hidden="1">#REF!</definedName>
    <definedName name="XRefPaste103Row" hidden="1">[141]XREF!$A$116:$IV$116</definedName>
    <definedName name="XRefPaste104" localSheetId="17" hidden="1">#REF!</definedName>
    <definedName name="XRefPaste104" localSheetId="2" hidden="1">#REF!</definedName>
    <definedName name="XRefPaste104" hidden="1">#REF!</definedName>
    <definedName name="XRefPaste104Row" hidden="1">[141]XREF!$A$119:$IV$119</definedName>
    <definedName name="XRefPaste105" localSheetId="17" hidden="1">#REF!</definedName>
    <definedName name="XRefPaste105" localSheetId="2" hidden="1">#REF!</definedName>
    <definedName name="XRefPaste105" hidden="1">#REF!</definedName>
    <definedName name="XRefPaste105Row" hidden="1">[141]XREF!$A$122:$IV$122</definedName>
    <definedName name="XRefPaste106" localSheetId="17" hidden="1">#REF!</definedName>
    <definedName name="XRefPaste106" localSheetId="2" hidden="1">#REF!</definedName>
    <definedName name="XRefPaste106" hidden="1">#REF!</definedName>
    <definedName name="XRefPaste106Row" hidden="1">[141]XREF!$A$123:$IV$123</definedName>
    <definedName name="XRefPaste107" localSheetId="17" hidden="1">#REF!</definedName>
    <definedName name="XRefPaste107" localSheetId="2" hidden="1">#REF!</definedName>
    <definedName name="XRefPaste107" hidden="1">#REF!</definedName>
    <definedName name="XRefPaste107Row" hidden="1">[141]XREF!$A$124:$IV$124</definedName>
    <definedName name="XRefPaste108" localSheetId="17" hidden="1">#REF!</definedName>
    <definedName name="XRefPaste108" localSheetId="2" hidden="1">#REF!</definedName>
    <definedName name="XRefPaste108" hidden="1">#REF!</definedName>
    <definedName name="XRefPaste108Row" hidden="1">[141]XREF!$A$132:$IV$132</definedName>
    <definedName name="XRefPaste109" localSheetId="17" hidden="1">#REF!</definedName>
    <definedName name="XRefPaste109" localSheetId="2" hidden="1">#REF!</definedName>
    <definedName name="XRefPaste109" hidden="1">#REF!</definedName>
    <definedName name="XRefPaste109Row" hidden="1">[141]XREF!$A$134:$IV$134</definedName>
    <definedName name="XRefPaste10Row" localSheetId="17" hidden="1">#REF!</definedName>
    <definedName name="XRefPaste10Row" localSheetId="2" hidden="1">#REF!</definedName>
    <definedName name="XRefPaste10Row" hidden="1">#REF!</definedName>
    <definedName name="XRefPaste11" localSheetId="17" hidden="1">[127]DPE!#REF!</definedName>
    <definedName name="XRefPaste11" localSheetId="2" hidden="1">[127]DPE!#REF!</definedName>
    <definedName name="XRefPaste11" hidden="1">[127]DPE!#REF!</definedName>
    <definedName name="XRefPaste110" localSheetId="17" hidden="1">#REF!</definedName>
    <definedName name="XRefPaste110" localSheetId="2" hidden="1">#REF!</definedName>
    <definedName name="XRefPaste110" hidden="1">#REF!</definedName>
    <definedName name="XRefPaste110Row" hidden="1">[141]XREF!$A$135:$IV$135</definedName>
    <definedName name="XRefPaste111" localSheetId="17" hidden="1">#REF!</definedName>
    <definedName name="XRefPaste111" localSheetId="2" hidden="1">#REF!</definedName>
    <definedName name="XRefPaste111" hidden="1">#REF!</definedName>
    <definedName name="XRefPaste111Row" hidden="1">[141]XREF!$A$136:$IV$136</definedName>
    <definedName name="XRefPaste112" localSheetId="17" hidden="1">#REF!</definedName>
    <definedName name="XRefPaste112" localSheetId="2" hidden="1">#REF!</definedName>
    <definedName name="XRefPaste112" hidden="1">#REF!</definedName>
    <definedName name="XRefPaste112Row" hidden="1">[141]XREF!$A$138:$IV$138</definedName>
    <definedName name="XRefPaste113" localSheetId="17" hidden="1">#REF!</definedName>
    <definedName name="XRefPaste113" localSheetId="2" hidden="1">#REF!</definedName>
    <definedName name="XRefPaste113" hidden="1">#REF!</definedName>
    <definedName name="XRefPaste113Row" localSheetId="17" hidden="1">#REF!</definedName>
    <definedName name="XRefPaste113Row" localSheetId="2" hidden="1">#REF!</definedName>
    <definedName name="XRefPaste113Row" hidden="1">#REF!</definedName>
    <definedName name="XRefPaste114" localSheetId="17" hidden="1">'[137]Sept 06'!#REF!</definedName>
    <definedName name="XRefPaste114" localSheetId="2" hidden="1">'[137]Sept 06'!#REF!</definedName>
    <definedName name="XRefPaste114" hidden="1">'[137]Sept 06'!#REF!</definedName>
    <definedName name="XRefPaste114Row" localSheetId="17" hidden="1">#REF!</definedName>
    <definedName name="XRefPaste114Row" localSheetId="2" hidden="1">#REF!</definedName>
    <definedName name="XRefPaste114Row" hidden="1">#REF!</definedName>
    <definedName name="XRefPaste115" localSheetId="17" hidden="1">'[142]Final FA register blockwise'!#REF!</definedName>
    <definedName name="XRefPaste115" localSheetId="2" hidden="1">'[142]Final FA register blockwise'!#REF!</definedName>
    <definedName name="XRefPaste115" hidden="1">'[142]Final FA register blockwise'!#REF!</definedName>
    <definedName name="XRefPaste116" localSheetId="17" hidden="1">'[142]Final FA register blockwise'!#REF!</definedName>
    <definedName name="XRefPaste116" localSheetId="2" hidden="1">'[142]Final FA register blockwise'!#REF!</definedName>
    <definedName name="XRefPaste116" hidden="1">'[142]Final FA register blockwise'!#REF!</definedName>
    <definedName name="XRefPaste117" localSheetId="17" hidden="1">'[142]Final FA register blockwise'!#REF!</definedName>
    <definedName name="XRefPaste117" localSheetId="2" hidden="1">'[142]Final FA register blockwise'!#REF!</definedName>
    <definedName name="XRefPaste117" hidden="1">'[142]Final FA register blockwise'!#REF!</definedName>
    <definedName name="XRefPaste118" localSheetId="17" hidden="1">'[142]Final FA register blockwise'!#REF!</definedName>
    <definedName name="XRefPaste118" localSheetId="2" hidden="1">'[142]Final FA register blockwise'!#REF!</definedName>
    <definedName name="XRefPaste118" hidden="1">'[142]Final FA register blockwise'!#REF!</definedName>
    <definedName name="XRefPaste119" localSheetId="17" hidden="1">'[142]Final FA register blockwise'!#REF!</definedName>
    <definedName name="XRefPaste119" localSheetId="2" hidden="1">'[142]Final FA register blockwise'!#REF!</definedName>
    <definedName name="XRefPaste119" hidden="1">'[142]Final FA register blockwise'!#REF!</definedName>
    <definedName name="XRefPaste11Row" localSheetId="17" hidden="1">#REF!</definedName>
    <definedName name="XRefPaste11Row" localSheetId="2" hidden="1">#REF!</definedName>
    <definedName name="XRefPaste11Row" hidden="1">#REF!</definedName>
    <definedName name="XRefPaste12" localSheetId="17" hidden="1">#REF!</definedName>
    <definedName name="XRefPaste12" localSheetId="2" hidden="1">#REF!</definedName>
    <definedName name="XRefPaste12" hidden="1">#REF!</definedName>
    <definedName name="XRefPaste120" localSheetId="17" hidden="1">'[142]Final FA register blockwise'!#REF!</definedName>
    <definedName name="XRefPaste120" localSheetId="2" hidden="1">'[142]Final FA register blockwise'!#REF!</definedName>
    <definedName name="XRefPaste120" hidden="1">'[142]Final FA register blockwise'!#REF!</definedName>
    <definedName name="XRefPaste121" localSheetId="17" hidden="1">'[142]Final FA register blockwise'!#REF!</definedName>
    <definedName name="XRefPaste121" localSheetId="2" hidden="1">'[142]Final FA register blockwise'!#REF!</definedName>
    <definedName name="XRefPaste121" hidden="1">'[142]Final FA register blockwise'!#REF!</definedName>
    <definedName name="XRefPaste122" localSheetId="17" hidden="1">'[142]Final FA register blockwise'!#REF!</definedName>
    <definedName name="XRefPaste122" localSheetId="2" hidden="1">'[142]Final FA register blockwise'!#REF!</definedName>
    <definedName name="XRefPaste122" hidden="1">'[142]Final FA register blockwise'!#REF!</definedName>
    <definedName name="XRefPaste123" localSheetId="17" hidden="1">'[142]Final FA register blockwise'!#REF!</definedName>
    <definedName name="XRefPaste123" localSheetId="2" hidden="1">'[142]Final FA register blockwise'!#REF!</definedName>
    <definedName name="XRefPaste123" hidden="1">'[142]Final FA register blockwise'!#REF!</definedName>
    <definedName name="XRefPaste124" localSheetId="17" hidden="1">'[142]Final FA register blockwise'!#REF!</definedName>
    <definedName name="XRefPaste124" localSheetId="2" hidden="1">'[142]Final FA register blockwise'!#REF!</definedName>
    <definedName name="XRefPaste124" hidden="1">'[142]Final FA register blockwise'!#REF!</definedName>
    <definedName name="XRefPaste125" localSheetId="17" hidden="1">'[142]Final FA register blockwise'!#REF!</definedName>
    <definedName name="XRefPaste125" localSheetId="2" hidden="1">'[142]Final FA register blockwise'!#REF!</definedName>
    <definedName name="XRefPaste125" hidden="1">'[142]Final FA register blockwise'!#REF!</definedName>
    <definedName name="XRefPaste126" localSheetId="17" hidden="1">'[142]Final FA register blockwise'!#REF!</definedName>
    <definedName name="XRefPaste126" localSheetId="2" hidden="1">'[142]Final FA register blockwise'!#REF!</definedName>
    <definedName name="XRefPaste126" hidden="1">'[142]Final FA register blockwise'!#REF!</definedName>
    <definedName name="XRefPaste127" localSheetId="17" hidden="1">'[142]Final FA register blockwise'!#REF!</definedName>
    <definedName name="XRefPaste127" localSheetId="2" hidden="1">'[142]Final FA register blockwise'!#REF!</definedName>
    <definedName name="XRefPaste127" hidden="1">'[142]Final FA register blockwise'!#REF!</definedName>
    <definedName name="XRefPaste127Row" localSheetId="17" hidden="1">#REF!</definedName>
    <definedName name="XRefPaste127Row" localSheetId="2" hidden="1">#REF!</definedName>
    <definedName name="XRefPaste127Row" hidden="1">#REF!</definedName>
    <definedName name="XRefPaste128" localSheetId="17" hidden="1">'[142]Final FA register blockwise'!#REF!</definedName>
    <definedName name="XRefPaste128" localSheetId="2" hidden="1">'[142]Final FA register blockwise'!#REF!</definedName>
    <definedName name="XRefPaste128" hidden="1">'[142]Final FA register blockwise'!#REF!</definedName>
    <definedName name="XRefPaste128Row" localSheetId="17" hidden="1">[143]XREF!#REF!</definedName>
    <definedName name="XRefPaste128Row" localSheetId="2" hidden="1">[143]XREF!#REF!</definedName>
    <definedName name="XRefPaste128Row" hidden="1">[143]XREF!#REF!</definedName>
    <definedName name="XRefPaste129" localSheetId="17" hidden="1">'[142]Final FA register blockwise'!#REF!</definedName>
    <definedName name="XRefPaste129" localSheetId="2" hidden="1">'[142]Final FA register blockwise'!#REF!</definedName>
    <definedName name="XRefPaste129" hidden="1">'[142]Final FA register blockwise'!#REF!</definedName>
    <definedName name="XRefPaste129Row" localSheetId="17" hidden="1">[143]XREF!#REF!</definedName>
    <definedName name="XRefPaste129Row" localSheetId="2" hidden="1">[143]XREF!#REF!</definedName>
    <definedName name="XRefPaste129Row" hidden="1">[143]XREF!#REF!</definedName>
    <definedName name="XRefPaste12Row" localSheetId="17" hidden="1">#REF!</definedName>
    <definedName name="XRefPaste12Row" localSheetId="2" hidden="1">#REF!</definedName>
    <definedName name="XRefPaste12Row" hidden="1">#REF!</definedName>
    <definedName name="XRefPaste13" localSheetId="17" hidden="1">#REF!</definedName>
    <definedName name="XRefPaste13" localSheetId="2" hidden="1">#REF!</definedName>
    <definedName name="XRefPaste13" hidden="1">#REF!</definedName>
    <definedName name="XRefPaste130" localSheetId="17" hidden="1">'[142]Final FA register blockwise'!#REF!</definedName>
    <definedName name="XRefPaste130" localSheetId="2" hidden="1">'[142]Final FA register blockwise'!#REF!</definedName>
    <definedName name="XRefPaste130" hidden="1">'[142]Final FA register blockwise'!#REF!</definedName>
    <definedName name="XRefPaste130Row" localSheetId="17" hidden="1">[143]XREF!#REF!</definedName>
    <definedName name="XRefPaste130Row" localSheetId="2" hidden="1">[143]XREF!#REF!</definedName>
    <definedName name="XRefPaste130Row" hidden="1">[143]XREF!#REF!</definedName>
    <definedName name="XRefPaste131" localSheetId="17" hidden="1">'[142]Final FA register blockwise'!#REF!</definedName>
    <definedName name="XRefPaste131" localSheetId="2" hidden="1">'[142]Final FA register blockwise'!#REF!</definedName>
    <definedName name="XRefPaste131" hidden="1">'[142]Final FA register blockwise'!#REF!</definedName>
    <definedName name="XRefPaste132" localSheetId="17" hidden="1">'[142]Final FA register blockwise'!#REF!</definedName>
    <definedName name="XRefPaste132" localSheetId="2" hidden="1">'[142]Final FA register blockwise'!#REF!</definedName>
    <definedName name="XRefPaste132" hidden="1">'[142]Final FA register blockwise'!#REF!</definedName>
    <definedName name="XRefPaste133" localSheetId="17" hidden="1">'[142]Final FA register blockwise'!#REF!</definedName>
    <definedName name="XRefPaste133" localSheetId="2" hidden="1">'[142]Final FA register blockwise'!#REF!</definedName>
    <definedName name="XRefPaste133" hidden="1">'[142]Final FA register blockwise'!#REF!</definedName>
    <definedName name="XRefPaste134" localSheetId="17" hidden="1">'[142]Final FA register blockwise'!#REF!</definedName>
    <definedName name="XRefPaste134" localSheetId="2" hidden="1">'[142]Final FA register blockwise'!#REF!</definedName>
    <definedName name="XRefPaste134" hidden="1">'[142]Final FA register blockwise'!#REF!</definedName>
    <definedName name="XRefPaste135" localSheetId="17" hidden="1">'[142]Final FA register blockwise'!#REF!</definedName>
    <definedName name="XRefPaste135" localSheetId="2" hidden="1">'[142]Final FA register blockwise'!#REF!</definedName>
    <definedName name="XRefPaste135" hidden="1">'[142]Final FA register blockwise'!#REF!</definedName>
    <definedName name="XRefPaste136" localSheetId="17" hidden="1">'[142]Final FA register blockwise'!#REF!</definedName>
    <definedName name="XRefPaste136" localSheetId="2" hidden="1">'[142]Final FA register blockwise'!#REF!</definedName>
    <definedName name="XRefPaste136" hidden="1">'[142]Final FA register blockwise'!#REF!</definedName>
    <definedName name="XRefPaste137" localSheetId="17" hidden="1">'[142]Final FA register blockwise'!#REF!</definedName>
    <definedName name="XRefPaste137" localSheetId="2" hidden="1">'[142]Final FA register blockwise'!#REF!</definedName>
    <definedName name="XRefPaste137" hidden="1">'[142]Final FA register blockwise'!#REF!</definedName>
    <definedName name="XRefPaste138" localSheetId="17" hidden="1">'[142]Final FA register blockwise'!#REF!</definedName>
    <definedName name="XRefPaste138" localSheetId="2" hidden="1">'[142]Final FA register blockwise'!#REF!</definedName>
    <definedName name="XRefPaste138" hidden="1">'[142]Final FA register blockwise'!#REF!</definedName>
    <definedName name="XRefPaste13Row" localSheetId="17" hidden="1">#REF!</definedName>
    <definedName name="XRefPaste13Row" localSheetId="2" hidden="1">#REF!</definedName>
    <definedName name="XRefPaste13Row" hidden="1">#REF!</definedName>
    <definedName name="XRefPaste14" localSheetId="17" hidden="1">#REF!</definedName>
    <definedName name="XRefPaste14" localSheetId="2" hidden="1">#REF!</definedName>
    <definedName name="XRefPaste14" hidden="1">#REF!</definedName>
    <definedName name="XRefPaste140" localSheetId="17" hidden="1">'[142]Final FA register blockwise'!#REF!</definedName>
    <definedName name="XRefPaste140" localSheetId="2" hidden="1">'[142]Final FA register blockwise'!#REF!</definedName>
    <definedName name="XRefPaste140" hidden="1">'[142]Final FA register blockwise'!#REF!</definedName>
    <definedName name="XRefPaste14Row" localSheetId="17" hidden="1">#REF!</definedName>
    <definedName name="XRefPaste14Row" localSheetId="2" hidden="1">#REF!</definedName>
    <definedName name="XRefPaste14Row" hidden="1">#REF!</definedName>
    <definedName name="XRefPaste15" localSheetId="17" hidden="1">#REF!</definedName>
    <definedName name="XRefPaste15" localSheetId="2" hidden="1">#REF!</definedName>
    <definedName name="XRefPaste15" hidden="1">#REF!</definedName>
    <definedName name="XRefPaste15Row" localSheetId="17" hidden="1">#REF!</definedName>
    <definedName name="XRefPaste15Row" localSheetId="2" hidden="1">#REF!</definedName>
    <definedName name="XRefPaste15Row" hidden="1">#REF!</definedName>
    <definedName name="XRefPaste16" localSheetId="17" hidden="1">#REF!</definedName>
    <definedName name="XRefPaste16" localSheetId="2" hidden="1">#REF!</definedName>
    <definedName name="XRefPaste16" hidden="1">#REF!</definedName>
    <definedName name="XRefPaste16Row" localSheetId="17" hidden="1">#REF!</definedName>
    <definedName name="XRefPaste16Row" localSheetId="2" hidden="1">#REF!</definedName>
    <definedName name="XRefPaste16Row" hidden="1">#REF!</definedName>
    <definedName name="XRefPaste17" localSheetId="17" hidden="1">#REF!</definedName>
    <definedName name="XRefPaste17" localSheetId="2" hidden="1">#REF!</definedName>
    <definedName name="XRefPaste17" hidden="1">#REF!</definedName>
    <definedName name="XRefPaste17Row" localSheetId="17" hidden="1">#REF!</definedName>
    <definedName name="XRefPaste17Row" localSheetId="2" hidden="1">#REF!</definedName>
    <definedName name="XRefPaste17Row" hidden="1">#REF!</definedName>
    <definedName name="XRefPaste18" localSheetId="17" hidden="1">#REF!</definedName>
    <definedName name="XRefPaste18" localSheetId="2" hidden="1">#REF!</definedName>
    <definedName name="XRefPaste18" hidden="1">#REF!</definedName>
    <definedName name="XRefPaste18Row" localSheetId="17" hidden="1">#REF!</definedName>
    <definedName name="XRefPaste18Row" localSheetId="2" hidden="1">#REF!</definedName>
    <definedName name="XRefPaste18Row" hidden="1">#REF!</definedName>
    <definedName name="XRefPaste19" localSheetId="17" hidden="1">#REF!</definedName>
    <definedName name="XRefPaste19" localSheetId="2" hidden="1">#REF!</definedName>
    <definedName name="XRefPaste19" hidden="1">#REF!</definedName>
    <definedName name="XRefPaste19Row" localSheetId="17" hidden="1">#REF!</definedName>
    <definedName name="XRefPaste19Row" localSheetId="2" hidden="1">#REF!</definedName>
    <definedName name="XRefPaste19Row" hidden="1">#REF!</definedName>
    <definedName name="XRefPaste1Row" localSheetId="17" hidden="1">#REF!</definedName>
    <definedName name="XRefPaste1Row" localSheetId="2" hidden="1">#REF!</definedName>
    <definedName name="XRefPaste1Row" hidden="1">#REF!</definedName>
    <definedName name="XRefPaste2" localSheetId="17" hidden="1">'[127]F &amp; F PY'!#REF!</definedName>
    <definedName name="XRefPaste2" localSheetId="2" hidden="1">'[127]F &amp; F PY'!#REF!</definedName>
    <definedName name="XRefPaste2" hidden="1">'[127]F &amp; F PY'!#REF!</definedName>
    <definedName name="XRefPaste20" localSheetId="17" hidden="1">#REF!</definedName>
    <definedName name="XRefPaste20" localSheetId="2" hidden="1">#REF!</definedName>
    <definedName name="XRefPaste20" hidden="1">#REF!</definedName>
    <definedName name="XRefPaste20Row" localSheetId="17" hidden="1">#REF!</definedName>
    <definedName name="XRefPaste20Row" localSheetId="2" hidden="1">#REF!</definedName>
    <definedName name="XRefPaste20Row" hidden="1">#REF!</definedName>
    <definedName name="XRefPaste21" localSheetId="17" hidden="1">#REF!</definedName>
    <definedName name="XRefPaste21" localSheetId="2" hidden="1">#REF!</definedName>
    <definedName name="XRefPaste21" hidden="1">#REF!</definedName>
    <definedName name="XRefPaste21Row" localSheetId="17" hidden="1">#REF!</definedName>
    <definedName name="XRefPaste21Row" localSheetId="2" hidden="1">#REF!</definedName>
    <definedName name="XRefPaste21Row" hidden="1">#REF!</definedName>
    <definedName name="XRefPaste22" localSheetId="17" hidden="1">#REF!</definedName>
    <definedName name="XRefPaste22" localSheetId="2" hidden="1">#REF!</definedName>
    <definedName name="XRefPaste22" hidden="1">#REF!</definedName>
    <definedName name="XRefPaste22Row" localSheetId="17" hidden="1">#REF!</definedName>
    <definedName name="XRefPaste22Row" localSheetId="2" hidden="1">#REF!</definedName>
    <definedName name="XRefPaste22Row" hidden="1">#REF!</definedName>
    <definedName name="XRefPaste23" localSheetId="17" hidden="1">#REF!</definedName>
    <definedName name="XRefPaste23" localSheetId="2" hidden="1">#REF!</definedName>
    <definedName name="XRefPaste23" hidden="1">#REF!</definedName>
    <definedName name="XRefPaste23Row" localSheetId="17" hidden="1">#REF!</definedName>
    <definedName name="XRefPaste23Row" localSheetId="2" hidden="1">#REF!</definedName>
    <definedName name="XRefPaste23Row" hidden="1">#REF!</definedName>
    <definedName name="XRefPaste24" localSheetId="17" hidden="1">#REF!</definedName>
    <definedName name="XRefPaste24" localSheetId="2" hidden="1">#REF!</definedName>
    <definedName name="XRefPaste24" hidden="1">#REF!</definedName>
    <definedName name="XRefPaste24Row" localSheetId="17" hidden="1">#REF!</definedName>
    <definedName name="XRefPaste24Row" localSheetId="2" hidden="1">#REF!</definedName>
    <definedName name="XRefPaste24Row" hidden="1">#REF!</definedName>
    <definedName name="XRefPaste25" localSheetId="17" hidden="1">#REF!</definedName>
    <definedName name="XRefPaste25" localSheetId="2" hidden="1">#REF!</definedName>
    <definedName name="XRefPaste25" hidden="1">#REF!</definedName>
    <definedName name="XRefPaste25Row" localSheetId="17" hidden="1">#REF!</definedName>
    <definedName name="XRefPaste25Row" localSheetId="2" hidden="1">#REF!</definedName>
    <definedName name="XRefPaste25Row" hidden="1">#REF!</definedName>
    <definedName name="XRefPaste26" localSheetId="17" hidden="1">#REF!</definedName>
    <definedName name="XRefPaste26" localSheetId="2" hidden="1">#REF!</definedName>
    <definedName name="XRefPaste26" hidden="1">#REF!</definedName>
    <definedName name="XRefPaste26Row" localSheetId="17" hidden="1">[133]XREF!#REF!</definedName>
    <definedName name="XRefPaste26Row" localSheetId="2" hidden="1">[133]XREF!#REF!</definedName>
    <definedName name="XRefPaste26Row" hidden="1">[133]XREF!#REF!</definedName>
    <definedName name="XRefPaste27" localSheetId="17" hidden="1">#REF!</definedName>
    <definedName name="XRefPaste27" localSheetId="2" hidden="1">#REF!</definedName>
    <definedName name="XRefPaste27" hidden="1">#REF!</definedName>
    <definedName name="XRefPaste27Row" localSheetId="17" hidden="1">#REF!</definedName>
    <definedName name="XRefPaste27Row" localSheetId="2" hidden="1">#REF!</definedName>
    <definedName name="XRefPaste27Row" hidden="1">#REF!</definedName>
    <definedName name="XRefPaste28" localSheetId="17" hidden="1">#REF!</definedName>
    <definedName name="XRefPaste28" localSheetId="2" hidden="1">#REF!</definedName>
    <definedName name="XRefPaste28" hidden="1">#REF!</definedName>
    <definedName name="XRefPaste28Row" localSheetId="17" hidden="1">#REF!</definedName>
    <definedName name="XRefPaste28Row" localSheetId="2" hidden="1">#REF!</definedName>
    <definedName name="XRefPaste28Row" hidden="1">#REF!</definedName>
    <definedName name="XRefPaste29" localSheetId="17" hidden="1">#REF!</definedName>
    <definedName name="XRefPaste29" localSheetId="2" hidden="1">#REF!</definedName>
    <definedName name="XRefPaste29" hidden="1">#REF!</definedName>
    <definedName name="XRefPaste29Row" localSheetId="17" hidden="1">#REF!</definedName>
    <definedName name="XRefPaste29Row" localSheetId="2" hidden="1">#REF!</definedName>
    <definedName name="XRefPaste29Row" hidden="1">#REF!</definedName>
    <definedName name="XRefPaste2Row" localSheetId="17" hidden="1">[138]XREF!#REF!</definedName>
    <definedName name="XRefPaste2Row" localSheetId="2" hidden="1">[138]XREF!#REF!</definedName>
    <definedName name="XRefPaste2Row" hidden="1">[138]XREF!#REF!</definedName>
    <definedName name="XRefPaste3" localSheetId="17" hidden="1">'[127]F &amp; F PY'!#REF!</definedName>
    <definedName name="XRefPaste3" localSheetId="2" hidden="1">'[127]F &amp; F PY'!#REF!</definedName>
    <definedName name="XRefPaste3" hidden="1">'[127]F &amp; F PY'!#REF!</definedName>
    <definedName name="XRefPaste30" localSheetId="17" hidden="1">#REF!</definedName>
    <definedName name="XRefPaste30" localSheetId="2" hidden="1">#REF!</definedName>
    <definedName name="XRefPaste30" hidden="1">#REF!</definedName>
    <definedName name="XRefPaste30Row" localSheetId="17" hidden="1">#REF!</definedName>
    <definedName name="XRefPaste30Row" localSheetId="2" hidden="1">#REF!</definedName>
    <definedName name="XRefPaste30Row" hidden="1">#REF!</definedName>
    <definedName name="XRefPaste31" localSheetId="17" hidden="1">#REF!</definedName>
    <definedName name="XRefPaste31" localSheetId="2" hidden="1">#REF!</definedName>
    <definedName name="XRefPaste31" hidden="1">#REF!</definedName>
    <definedName name="XRefPaste31Row" localSheetId="17" hidden="1">#REF!</definedName>
    <definedName name="XRefPaste31Row" localSheetId="2" hidden="1">#REF!</definedName>
    <definedName name="XRefPaste31Row" hidden="1">#REF!</definedName>
    <definedName name="XRefPaste32" localSheetId="17" hidden="1">#REF!</definedName>
    <definedName name="XRefPaste32" localSheetId="2" hidden="1">#REF!</definedName>
    <definedName name="XRefPaste32" hidden="1">#REF!</definedName>
    <definedName name="XRefPaste32Row" localSheetId="17" hidden="1">#REF!</definedName>
    <definedName name="XRefPaste32Row" localSheetId="2" hidden="1">#REF!</definedName>
    <definedName name="XRefPaste32Row" hidden="1">#REF!</definedName>
    <definedName name="XRefPaste33" localSheetId="17" hidden="1">#REF!</definedName>
    <definedName name="XRefPaste33" localSheetId="2" hidden="1">#REF!</definedName>
    <definedName name="XRefPaste33" hidden="1">#REF!</definedName>
    <definedName name="XRefPaste33Row" localSheetId="17" hidden="1">#REF!</definedName>
    <definedName name="XRefPaste33Row" localSheetId="2" hidden="1">#REF!</definedName>
    <definedName name="XRefPaste33Row" hidden="1">#REF!</definedName>
    <definedName name="XRefPaste34" localSheetId="17" hidden="1">#REF!</definedName>
    <definedName name="XRefPaste34" localSheetId="2" hidden="1">#REF!</definedName>
    <definedName name="XRefPaste34" hidden="1">#REF!</definedName>
    <definedName name="XRefPaste34Row" localSheetId="17" hidden="1">#REF!</definedName>
    <definedName name="XRefPaste34Row" localSheetId="2" hidden="1">#REF!</definedName>
    <definedName name="XRefPaste34Row" hidden="1">#REF!</definedName>
    <definedName name="XRefPaste35" localSheetId="17" hidden="1">#REF!</definedName>
    <definedName name="XRefPaste35" localSheetId="2" hidden="1">#REF!</definedName>
    <definedName name="XRefPaste35" hidden="1">#REF!</definedName>
    <definedName name="XRefPaste35Row" localSheetId="17" hidden="1">#REF!</definedName>
    <definedName name="XRefPaste35Row" localSheetId="2" hidden="1">#REF!</definedName>
    <definedName name="XRefPaste35Row" hidden="1">#REF!</definedName>
    <definedName name="XRefPaste36" localSheetId="17" hidden="1">#REF!</definedName>
    <definedName name="XRefPaste36" localSheetId="2" hidden="1">#REF!</definedName>
    <definedName name="XRefPaste36" hidden="1">#REF!</definedName>
    <definedName name="XRefPaste36Row" localSheetId="17" hidden="1">#REF!</definedName>
    <definedName name="XRefPaste36Row" localSheetId="2" hidden="1">#REF!</definedName>
    <definedName name="XRefPaste36Row" hidden="1">#REF!</definedName>
    <definedName name="XRefPaste37" localSheetId="17" hidden="1">#REF!</definedName>
    <definedName name="XRefPaste37" localSheetId="2" hidden="1">#REF!</definedName>
    <definedName name="XRefPaste37" hidden="1">#REF!</definedName>
    <definedName name="XRefPaste37Row" localSheetId="17" hidden="1">#REF!</definedName>
    <definedName name="XRefPaste37Row" localSheetId="2" hidden="1">#REF!</definedName>
    <definedName name="XRefPaste37Row" hidden="1">#REF!</definedName>
    <definedName name="XRefPaste38" localSheetId="17" hidden="1">#REF!</definedName>
    <definedName name="XRefPaste38" localSheetId="2" hidden="1">#REF!</definedName>
    <definedName name="XRefPaste38" hidden="1">#REF!</definedName>
    <definedName name="XRefPaste38Row" localSheetId="17" hidden="1">#REF!</definedName>
    <definedName name="XRefPaste38Row" localSheetId="2" hidden="1">#REF!</definedName>
    <definedName name="XRefPaste38Row" hidden="1">#REF!</definedName>
    <definedName name="XRefPaste39" localSheetId="17" hidden="1">#REF!</definedName>
    <definedName name="XRefPaste39" localSheetId="2" hidden="1">#REF!</definedName>
    <definedName name="XRefPaste39" hidden="1">#REF!</definedName>
    <definedName name="XRefPaste39Row" localSheetId="17" hidden="1">#REF!</definedName>
    <definedName name="XRefPaste39Row" localSheetId="2" hidden="1">#REF!</definedName>
    <definedName name="XRefPaste39Row" hidden="1">#REF!</definedName>
    <definedName name="XRefPaste3Row" localSheetId="17" hidden="1">#REF!</definedName>
    <definedName name="XRefPaste3Row" localSheetId="2" hidden="1">#REF!</definedName>
    <definedName name="XRefPaste3Row" hidden="1">#REF!</definedName>
    <definedName name="XRefPaste4" localSheetId="17" hidden="1">'[127]F &amp; F PY'!#REF!</definedName>
    <definedName name="XRefPaste4" localSheetId="2" hidden="1">'[127]F &amp; F PY'!#REF!</definedName>
    <definedName name="XRefPaste4" hidden="1">'[127]F &amp; F PY'!#REF!</definedName>
    <definedName name="XRefPaste40" localSheetId="17" hidden="1">#REF!</definedName>
    <definedName name="XRefPaste40" localSheetId="2" hidden="1">#REF!</definedName>
    <definedName name="XRefPaste40" hidden="1">#REF!</definedName>
    <definedName name="XRefPaste40Row" localSheetId="17" hidden="1">#REF!</definedName>
    <definedName name="XRefPaste40Row" localSheetId="2" hidden="1">#REF!</definedName>
    <definedName name="XRefPaste40Row" hidden="1">#REF!</definedName>
    <definedName name="XRefPaste41" localSheetId="17" hidden="1">#REF!</definedName>
    <definedName name="XRefPaste41" localSheetId="2" hidden="1">#REF!</definedName>
    <definedName name="XRefPaste41" hidden="1">#REF!</definedName>
    <definedName name="XRefPaste41Row" localSheetId="17" hidden="1">#REF!</definedName>
    <definedName name="XRefPaste41Row" localSheetId="2" hidden="1">#REF!</definedName>
    <definedName name="XRefPaste41Row" hidden="1">#REF!</definedName>
    <definedName name="XRefPaste42" localSheetId="17" hidden="1">#REF!</definedName>
    <definedName name="XRefPaste42" localSheetId="2" hidden="1">#REF!</definedName>
    <definedName name="XRefPaste42" hidden="1">#REF!</definedName>
    <definedName name="XRefPaste42Row" localSheetId="17" hidden="1">#REF!</definedName>
    <definedName name="XRefPaste42Row" localSheetId="2" hidden="1">#REF!</definedName>
    <definedName name="XRefPaste42Row" hidden="1">#REF!</definedName>
    <definedName name="XRefPaste43" localSheetId="17" hidden="1">#REF!</definedName>
    <definedName name="XRefPaste43" localSheetId="2" hidden="1">#REF!</definedName>
    <definedName name="XRefPaste43" hidden="1">#REF!</definedName>
    <definedName name="XRefPaste43Row" localSheetId="17" hidden="1">#REF!</definedName>
    <definedName name="XRefPaste43Row" localSheetId="2" hidden="1">#REF!</definedName>
    <definedName name="XRefPaste43Row" hidden="1">#REF!</definedName>
    <definedName name="XRefPaste44" localSheetId="17" hidden="1">#REF!</definedName>
    <definedName name="XRefPaste44" localSheetId="2" hidden="1">#REF!</definedName>
    <definedName name="XRefPaste44" hidden="1">#REF!</definedName>
    <definedName name="XRefPaste44Row" localSheetId="17" hidden="1">#REF!</definedName>
    <definedName name="XRefPaste44Row" localSheetId="2" hidden="1">#REF!</definedName>
    <definedName name="XRefPaste44Row" hidden="1">#REF!</definedName>
    <definedName name="XRefPaste45" localSheetId="17" hidden="1">#REF!</definedName>
    <definedName name="XRefPaste45" localSheetId="2" hidden="1">#REF!</definedName>
    <definedName name="XRefPaste45" hidden="1">#REF!</definedName>
    <definedName name="XRefPaste45Row" localSheetId="17" hidden="1">#REF!</definedName>
    <definedName name="XRefPaste45Row" localSheetId="2" hidden="1">#REF!</definedName>
    <definedName name="XRefPaste45Row" hidden="1">#REF!</definedName>
    <definedName name="XRefPaste46" localSheetId="17" hidden="1">#REF!</definedName>
    <definedName name="XRefPaste46" localSheetId="2" hidden="1">#REF!</definedName>
    <definedName name="XRefPaste46" hidden="1">#REF!</definedName>
    <definedName name="XRefPaste46Row" localSheetId="17" hidden="1">#REF!</definedName>
    <definedName name="XRefPaste46Row" localSheetId="2" hidden="1">#REF!</definedName>
    <definedName name="XRefPaste46Row" hidden="1">#REF!</definedName>
    <definedName name="XRefPaste47" localSheetId="17" hidden="1">#REF!</definedName>
    <definedName name="XRefPaste47" localSheetId="2" hidden="1">#REF!</definedName>
    <definedName name="XRefPaste47" hidden="1">#REF!</definedName>
    <definedName name="XRefPaste47Row" localSheetId="17" hidden="1">#REF!</definedName>
    <definedName name="XRefPaste47Row" localSheetId="2" hidden="1">#REF!</definedName>
    <definedName name="XRefPaste47Row" hidden="1">#REF!</definedName>
    <definedName name="XRefPaste48" localSheetId="17" hidden="1">#REF!</definedName>
    <definedName name="XRefPaste48" localSheetId="2" hidden="1">#REF!</definedName>
    <definedName name="XRefPaste48" hidden="1">#REF!</definedName>
    <definedName name="XRefPaste48Row" localSheetId="17" hidden="1">#REF!</definedName>
    <definedName name="XRefPaste48Row" localSheetId="2" hidden="1">#REF!</definedName>
    <definedName name="XRefPaste48Row" hidden="1">#REF!</definedName>
    <definedName name="XRefPaste49" localSheetId="17" hidden="1">#REF!</definedName>
    <definedName name="XRefPaste49" localSheetId="2" hidden="1">#REF!</definedName>
    <definedName name="XRefPaste49" hidden="1">#REF!</definedName>
    <definedName name="XRefPaste49Row" localSheetId="17" hidden="1">#REF!</definedName>
    <definedName name="XRefPaste49Row" localSheetId="2" hidden="1">#REF!</definedName>
    <definedName name="XRefPaste49Row" hidden="1">#REF!</definedName>
    <definedName name="XRefPaste4Row" localSheetId="17" hidden="1">#REF!</definedName>
    <definedName name="XRefPaste4Row" localSheetId="2" hidden="1">#REF!</definedName>
    <definedName name="XRefPaste4Row" hidden="1">#REF!</definedName>
    <definedName name="XRefPaste5" localSheetId="17" hidden="1">#REF!</definedName>
    <definedName name="XRefPaste5" localSheetId="2" hidden="1">#REF!</definedName>
    <definedName name="XRefPaste5" hidden="1">#REF!</definedName>
    <definedName name="XRefPaste50" localSheetId="17" hidden="1">#REF!</definedName>
    <definedName name="XRefPaste50" localSheetId="2" hidden="1">#REF!</definedName>
    <definedName name="XRefPaste50" hidden="1">#REF!</definedName>
    <definedName name="XRefPaste50Row" localSheetId="17" hidden="1">#REF!</definedName>
    <definedName name="XRefPaste50Row" localSheetId="2" hidden="1">#REF!</definedName>
    <definedName name="XRefPaste50Row" hidden="1">#REF!</definedName>
    <definedName name="XRefPaste51" localSheetId="17" hidden="1">#REF!</definedName>
    <definedName name="XRefPaste51" localSheetId="2" hidden="1">#REF!</definedName>
    <definedName name="XRefPaste51" hidden="1">#REF!</definedName>
    <definedName name="XRefPaste51Row" localSheetId="17" hidden="1">#REF!</definedName>
    <definedName name="XRefPaste51Row" localSheetId="2" hidden="1">#REF!</definedName>
    <definedName name="XRefPaste51Row" hidden="1">#REF!</definedName>
    <definedName name="XRefPaste52" localSheetId="17" hidden="1">#REF!</definedName>
    <definedName name="XRefPaste52" localSheetId="2" hidden="1">#REF!</definedName>
    <definedName name="XRefPaste52" hidden="1">#REF!</definedName>
    <definedName name="XRefPaste52Row" localSheetId="17" hidden="1">#REF!</definedName>
    <definedName name="XRefPaste52Row" localSheetId="2" hidden="1">#REF!</definedName>
    <definedName name="XRefPaste52Row" hidden="1">#REF!</definedName>
    <definedName name="XRefPaste53" localSheetId="17" hidden="1">#REF!</definedName>
    <definedName name="XRefPaste53" localSheetId="2" hidden="1">#REF!</definedName>
    <definedName name="XRefPaste53" hidden="1">#REF!</definedName>
    <definedName name="XRefPaste53Row" localSheetId="17" hidden="1">#REF!</definedName>
    <definedName name="XRefPaste53Row" localSheetId="2" hidden="1">#REF!</definedName>
    <definedName name="XRefPaste53Row" hidden="1">#REF!</definedName>
    <definedName name="XRefPaste54" hidden="1">#N/A</definedName>
    <definedName name="XRefPaste54Row" localSheetId="17" hidden="1">#REF!</definedName>
    <definedName name="XRefPaste54Row" localSheetId="2" hidden="1">#REF!</definedName>
    <definedName name="XRefPaste54Row" hidden="1">#REF!</definedName>
    <definedName name="XRefPaste55" localSheetId="17" hidden="1">#REF!</definedName>
    <definedName name="XRefPaste55" localSheetId="2" hidden="1">#REF!</definedName>
    <definedName name="XRefPaste55" hidden="1">#REF!</definedName>
    <definedName name="XRefPaste55Row" localSheetId="17" hidden="1">#REF!</definedName>
    <definedName name="XRefPaste55Row" localSheetId="2" hidden="1">#REF!</definedName>
    <definedName name="XRefPaste55Row" hidden="1">#REF!</definedName>
    <definedName name="XRefPaste56" localSheetId="17" hidden="1">[144]Lead!#REF!</definedName>
    <definedName name="XRefPaste56" localSheetId="2" hidden="1">[144]Lead!#REF!</definedName>
    <definedName name="XRefPaste56" hidden="1">[144]Lead!#REF!</definedName>
    <definedName name="XRefPaste56Row" localSheetId="17" hidden="1">#REF!</definedName>
    <definedName name="XRefPaste56Row" localSheetId="2" hidden="1">#REF!</definedName>
    <definedName name="XRefPaste56Row" hidden="1">#REF!</definedName>
    <definedName name="XRefPaste57" localSheetId="17" hidden="1">#REF!</definedName>
    <definedName name="XRefPaste57" localSheetId="2" hidden="1">#REF!</definedName>
    <definedName name="XRefPaste57" hidden="1">#REF!</definedName>
    <definedName name="XRefPaste57Row" localSheetId="17" hidden="1">#REF!</definedName>
    <definedName name="XRefPaste57Row" localSheetId="2" hidden="1">#REF!</definedName>
    <definedName name="XRefPaste57Row" hidden="1">#REF!</definedName>
    <definedName name="XRefPaste58" localSheetId="17" hidden="1">#REF!</definedName>
    <definedName name="XRefPaste58" localSheetId="2" hidden="1">#REF!</definedName>
    <definedName name="XRefPaste58" hidden="1">#REF!</definedName>
    <definedName name="XRefPaste58Row" localSheetId="17" hidden="1">#REF!</definedName>
    <definedName name="XRefPaste58Row" localSheetId="2" hidden="1">#REF!</definedName>
    <definedName name="XRefPaste58Row" hidden="1">#REF!</definedName>
    <definedName name="XRefPaste59" localSheetId="17" hidden="1">#REF!</definedName>
    <definedName name="XRefPaste59" localSheetId="2" hidden="1">#REF!</definedName>
    <definedName name="XRefPaste59" hidden="1">#REF!</definedName>
    <definedName name="XRefPaste59Row" localSheetId="17" hidden="1">#REF!</definedName>
    <definedName name="XRefPaste59Row" localSheetId="2" hidden="1">#REF!</definedName>
    <definedName name="XRefPaste59Row" hidden="1">#REF!</definedName>
    <definedName name="XRefPaste5Row" localSheetId="17" hidden="1">[145]XREF!#REF!</definedName>
    <definedName name="XRefPaste5Row" localSheetId="2" hidden="1">[145]XREF!#REF!</definedName>
    <definedName name="XRefPaste5Row" hidden="1">[145]XREF!#REF!</definedName>
    <definedName name="XRefPaste6" localSheetId="17" hidden="1">'[127]O Equip.'!#REF!</definedName>
    <definedName name="XRefPaste6" localSheetId="2" hidden="1">'[127]O Equip.'!#REF!</definedName>
    <definedName name="XRefPaste6" hidden="1">'[127]O Equip.'!#REF!</definedName>
    <definedName name="XRefPaste60" localSheetId="17" hidden="1">#REF!</definedName>
    <definedName name="XRefPaste60" localSheetId="2" hidden="1">#REF!</definedName>
    <definedName name="XRefPaste60" hidden="1">#REF!</definedName>
    <definedName name="XRefPaste60Row" localSheetId="17" hidden="1">#REF!</definedName>
    <definedName name="XRefPaste60Row" localSheetId="2" hidden="1">#REF!</definedName>
    <definedName name="XRefPaste60Row" hidden="1">#REF!</definedName>
    <definedName name="XRefPaste61" localSheetId="17" hidden="1">#REF!</definedName>
    <definedName name="XRefPaste61" localSheetId="2" hidden="1">#REF!</definedName>
    <definedName name="XRefPaste61" hidden="1">#REF!</definedName>
    <definedName name="XRefPaste61Row" localSheetId="17" hidden="1">#REF!</definedName>
    <definedName name="XRefPaste61Row" localSheetId="2" hidden="1">#REF!</definedName>
    <definedName name="XRefPaste61Row" hidden="1">#REF!</definedName>
    <definedName name="XRefPaste62" localSheetId="17" hidden="1">#REF!</definedName>
    <definedName name="XRefPaste62" localSheetId="2" hidden="1">#REF!</definedName>
    <definedName name="XRefPaste62" hidden="1">#REF!</definedName>
    <definedName name="XRefPaste62Row" localSheetId="17" hidden="1">#REF!</definedName>
    <definedName name="XRefPaste62Row" localSheetId="2" hidden="1">#REF!</definedName>
    <definedName name="XRefPaste62Row" hidden="1">#REF!</definedName>
    <definedName name="XRefPaste63" localSheetId="17" hidden="1">[144]Lead!#REF!</definedName>
    <definedName name="XRefPaste63" localSheetId="2" hidden="1">[144]Lead!#REF!</definedName>
    <definedName name="XRefPaste63" hidden="1">[144]Lead!#REF!</definedName>
    <definedName name="XRefPaste63Row" localSheetId="17" hidden="1">#REF!</definedName>
    <definedName name="XRefPaste63Row" localSheetId="2" hidden="1">#REF!</definedName>
    <definedName name="XRefPaste63Row" hidden="1">#REF!</definedName>
    <definedName name="XRefPaste64" localSheetId="17" hidden="1">[144]Lead!#REF!</definedName>
    <definedName name="XRefPaste64" localSheetId="2" hidden="1">[144]Lead!#REF!</definedName>
    <definedName name="XRefPaste64" hidden="1">[144]Lead!#REF!</definedName>
    <definedName name="XRefPaste64Row" localSheetId="17" hidden="1">#REF!</definedName>
    <definedName name="XRefPaste64Row" localSheetId="2" hidden="1">#REF!</definedName>
    <definedName name="XRefPaste64Row" hidden="1">#REF!</definedName>
    <definedName name="XRefPaste65" localSheetId="17" hidden="1">#REF!</definedName>
    <definedName name="XRefPaste65" localSheetId="2" hidden="1">#REF!</definedName>
    <definedName name="XRefPaste65" hidden="1">#REF!</definedName>
    <definedName name="XRefPaste65Row" localSheetId="17" hidden="1">#REF!</definedName>
    <definedName name="XRefPaste65Row" localSheetId="2" hidden="1">#REF!</definedName>
    <definedName name="XRefPaste65Row" hidden="1">#REF!</definedName>
    <definedName name="XRefPaste66" localSheetId="17" hidden="1">#REF!</definedName>
    <definedName name="XRefPaste66" localSheetId="2" hidden="1">#REF!</definedName>
    <definedName name="XRefPaste66" hidden="1">#REF!</definedName>
    <definedName name="XRefPaste66Row" localSheetId="17" hidden="1">#REF!</definedName>
    <definedName name="XRefPaste66Row" localSheetId="2" hidden="1">#REF!</definedName>
    <definedName name="XRefPaste66Row" hidden="1">#REF!</definedName>
    <definedName name="XRefPaste67" localSheetId="17" hidden="1">#REF!</definedName>
    <definedName name="XRefPaste67" localSheetId="2" hidden="1">#REF!</definedName>
    <definedName name="XRefPaste67" hidden="1">#REF!</definedName>
    <definedName name="XRefPaste67Row" localSheetId="17" hidden="1">#REF!</definedName>
    <definedName name="XRefPaste67Row" localSheetId="2" hidden="1">#REF!</definedName>
    <definedName name="XRefPaste67Row" hidden="1">#REF!</definedName>
    <definedName name="XRefPaste68" localSheetId="17" hidden="1">#REF!</definedName>
    <definedName name="XRefPaste68" localSheetId="2" hidden="1">#REF!</definedName>
    <definedName name="XRefPaste68" hidden="1">#REF!</definedName>
    <definedName name="XRefPaste68Row" localSheetId="17" hidden="1">#REF!</definedName>
    <definedName name="XRefPaste68Row" localSheetId="2" hidden="1">#REF!</definedName>
    <definedName name="XRefPaste68Row" hidden="1">#REF!</definedName>
    <definedName name="XRefPaste69" localSheetId="17" hidden="1">#REF!</definedName>
    <definedName name="XRefPaste69" localSheetId="2" hidden="1">#REF!</definedName>
    <definedName name="XRefPaste69" hidden="1">#REF!</definedName>
    <definedName name="XRefPaste69Row" localSheetId="17" hidden="1">#REF!</definedName>
    <definedName name="XRefPaste69Row" localSheetId="2" hidden="1">#REF!</definedName>
    <definedName name="XRefPaste69Row" hidden="1">#REF!</definedName>
    <definedName name="XRefPaste6Row" localSheetId="17" hidden="1">#REF!</definedName>
    <definedName name="XRefPaste6Row" localSheetId="2" hidden="1">#REF!</definedName>
    <definedName name="XRefPaste6Row" hidden="1">#REF!</definedName>
    <definedName name="XRefPaste7" localSheetId="17" hidden="1">'[127]O Equip.'!#REF!</definedName>
    <definedName name="XRefPaste7" localSheetId="2" hidden="1">'[127]O Equip.'!#REF!</definedName>
    <definedName name="XRefPaste7" hidden="1">'[127]O Equip.'!#REF!</definedName>
    <definedName name="XRefPaste70" localSheetId="17" hidden="1">#REF!</definedName>
    <definedName name="XRefPaste70" localSheetId="2" hidden="1">#REF!</definedName>
    <definedName name="XRefPaste70" hidden="1">#REF!</definedName>
    <definedName name="XRefPaste70Row" localSheetId="17" hidden="1">#REF!</definedName>
    <definedName name="XRefPaste70Row" localSheetId="2" hidden="1">#REF!</definedName>
    <definedName name="XRefPaste70Row" hidden="1">#REF!</definedName>
    <definedName name="XRefPaste71" localSheetId="17" hidden="1">[144]Lead!#REF!</definedName>
    <definedName name="XRefPaste71" localSheetId="2" hidden="1">[144]Lead!#REF!</definedName>
    <definedName name="XRefPaste71" hidden="1">[144]Lead!#REF!</definedName>
    <definedName name="XRefPaste71Row" localSheetId="17" hidden="1">#REF!</definedName>
    <definedName name="XRefPaste71Row" localSheetId="2" hidden="1">#REF!</definedName>
    <definedName name="XRefPaste71Row" hidden="1">#REF!</definedName>
    <definedName name="XRefPaste72" localSheetId="17" hidden="1">[144]Lead!#REF!</definedName>
    <definedName name="XRefPaste72" localSheetId="2" hidden="1">[144]Lead!#REF!</definedName>
    <definedName name="XRefPaste72" hidden="1">[144]Lead!#REF!</definedName>
    <definedName name="XRefPaste72Row" localSheetId="17" hidden="1">#REF!</definedName>
    <definedName name="XRefPaste72Row" localSheetId="2" hidden="1">#REF!</definedName>
    <definedName name="XRefPaste72Row" hidden="1">#REF!</definedName>
    <definedName name="XRefPaste73" localSheetId="17" hidden="1">#REF!</definedName>
    <definedName name="XRefPaste73" localSheetId="2" hidden="1">#REF!</definedName>
    <definedName name="XRefPaste73" hidden="1">#REF!</definedName>
    <definedName name="XRefPaste73Row" localSheetId="17" hidden="1">#REF!</definedName>
    <definedName name="XRefPaste73Row" localSheetId="2" hidden="1">#REF!</definedName>
    <definedName name="XRefPaste73Row" hidden="1">#REF!</definedName>
    <definedName name="XRefPaste74" localSheetId="17" hidden="1">#REF!</definedName>
    <definedName name="XRefPaste74" localSheetId="2" hidden="1">#REF!</definedName>
    <definedName name="XRefPaste74" hidden="1">#REF!</definedName>
    <definedName name="XRefPaste74Row" localSheetId="17" hidden="1">#REF!</definedName>
    <definedName name="XRefPaste74Row" localSheetId="2" hidden="1">#REF!</definedName>
    <definedName name="XRefPaste74Row" hidden="1">#REF!</definedName>
    <definedName name="XRefPaste75" localSheetId="17" hidden="1">#REF!</definedName>
    <definedName name="XRefPaste75" localSheetId="2" hidden="1">#REF!</definedName>
    <definedName name="XRefPaste75" hidden="1">#REF!</definedName>
    <definedName name="XRefPaste75Row" localSheetId="17" hidden="1">#REF!</definedName>
    <definedName name="XRefPaste75Row" localSheetId="2" hidden="1">#REF!</definedName>
    <definedName name="XRefPaste75Row" hidden="1">#REF!</definedName>
    <definedName name="XRefPaste76" localSheetId="17" hidden="1">#REF!</definedName>
    <definedName name="XRefPaste76" localSheetId="2" hidden="1">#REF!</definedName>
    <definedName name="XRefPaste76" hidden="1">#REF!</definedName>
    <definedName name="XRefPaste76Row" localSheetId="17" hidden="1">#REF!</definedName>
    <definedName name="XRefPaste76Row" localSheetId="2" hidden="1">#REF!</definedName>
    <definedName name="XRefPaste76Row" hidden="1">#REF!</definedName>
    <definedName name="XRefPaste77" localSheetId="17" hidden="1">#REF!</definedName>
    <definedName name="XRefPaste77" localSheetId="2" hidden="1">#REF!</definedName>
    <definedName name="XRefPaste77" hidden="1">#REF!</definedName>
    <definedName name="XRefPaste77Row" localSheetId="17" hidden="1">#REF!</definedName>
    <definedName name="XRefPaste77Row" localSheetId="2" hidden="1">#REF!</definedName>
    <definedName name="XRefPaste77Row" hidden="1">#REF!</definedName>
    <definedName name="XRefPaste78" localSheetId="17" hidden="1">#REF!</definedName>
    <definedName name="XRefPaste78" localSheetId="2" hidden="1">#REF!</definedName>
    <definedName name="XRefPaste78" hidden="1">#REF!</definedName>
    <definedName name="XRefPaste78Row" localSheetId="17" hidden="1">#REF!</definedName>
    <definedName name="XRefPaste78Row" localSheetId="2" hidden="1">#REF!</definedName>
    <definedName name="XRefPaste78Row" hidden="1">#REF!</definedName>
    <definedName name="XRefPaste79" localSheetId="17" hidden="1">#REF!</definedName>
    <definedName name="XRefPaste79" localSheetId="2" hidden="1">#REF!</definedName>
    <definedName name="XRefPaste79" hidden="1">#REF!</definedName>
    <definedName name="XRefPaste79Row" localSheetId="17" hidden="1">#REF!</definedName>
    <definedName name="XRefPaste79Row" localSheetId="2" hidden="1">#REF!</definedName>
    <definedName name="XRefPaste79Row" hidden="1">#REF!</definedName>
    <definedName name="XRefPaste7Row" localSheetId="17" hidden="1">#REF!</definedName>
    <definedName name="XRefPaste7Row" localSheetId="2" hidden="1">#REF!</definedName>
    <definedName name="XRefPaste7Row" hidden="1">#REF!</definedName>
    <definedName name="XRefPaste8" localSheetId="17" hidden="1">'[127]O Equip.'!#REF!</definedName>
    <definedName name="XRefPaste8" localSheetId="2" hidden="1">'[127]O Equip.'!#REF!</definedName>
    <definedName name="XRefPaste8" hidden="1">'[127]O Equip.'!#REF!</definedName>
    <definedName name="XRefPaste80" localSheetId="17" hidden="1">[144]Lead!#REF!</definedName>
    <definedName name="XRefPaste80" localSheetId="2" hidden="1">[144]Lead!#REF!</definedName>
    <definedName name="XRefPaste80" hidden="1">[144]Lead!#REF!</definedName>
    <definedName name="XRefPaste80Row" localSheetId="17" hidden="1">#REF!</definedName>
    <definedName name="XRefPaste80Row" localSheetId="2" hidden="1">#REF!</definedName>
    <definedName name="XRefPaste80Row" hidden="1">#REF!</definedName>
    <definedName name="XRefPaste81" localSheetId="17" hidden="1">#REF!</definedName>
    <definedName name="XRefPaste81" localSheetId="2" hidden="1">#REF!</definedName>
    <definedName name="XRefPaste81" hidden="1">#REF!</definedName>
    <definedName name="XRefPaste81Row" localSheetId="17" hidden="1">#REF!</definedName>
    <definedName name="XRefPaste81Row" localSheetId="2" hidden="1">#REF!</definedName>
    <definedName name="XRefPaste81Row" hidden="1">#REF!</definedName>
    <definedName name="XRefPaste82" localSheetId="17" hidden="1">#REF!</definedName>
    <definedName name="XRefPaste82" localSheetId="2" hidden="1">#REF!</definedName>
    <definedName name="XRefPaste82" hidden="1">#REF!</definedName>
    <definedName name="XRefPaste82Row" localSheetId="17" hidden="1">#REF!</definedName>
    <definedName name="XRefPaste82Row" localSheetId="2" hidden="1">#REF!</definedName>
    <definedName name="XRefPaste82Row" hidden="1">#REF!</definedName>
    <definedName name="XRefPaste83" localSheetId="17" hidden="1">#REF!</definedName>
    <definedName name="XRefPaste83" localSheetId="2" hidden="1">#REF!</definedName>
    <definedName name="XRefPaste83" hidden="1">#REF!</definedName>
    <definedName name="XRefPaste83Row" localSheetId="17" hidden="1">#REF!</definedName>
    <definedName name="XRefPaste83Row" localSheetId="2" hidden="1">#REF!</definedName>
    <definedName name="XRefPaste83Row" hidden="1">#REF!</definedName>
    <definedName name="XRefPaste84" localSheetId="17" hidden="1">#REF!</definedName>
    <definedName name="XRefPaste84" localSheetId="2" hidden="1">#REF!</definedName>
    <definedName name="XRefPaste84" hidden="1">#REF!</definedName>
    <definedName name="XRefPaste84Row" localSheetId="17" hidden="1">#REF!</definedName>
    <definedName name="XRefPaste84Row" localSheetId="2" hidden="1">#REF!</definedName>
    <definedName name="XRefPaste84Row" hidden="1">#REF!</definedName>
    <definedName name="XRefPaste85" localSheetId="17" hidden="1">#REF!</definedName>
    <definedName name="XRefPaste85" localSheetId="2" hidden="1">#REF!</definedName>
    <definedName name="XRefPaste85" hidden="1">#REF!</definedName>
    <definedName name="XRefPaste85Row" localSheetId="17" hidden="1">#REF!</definedName>
    <definedName name="XRefPaste85Row" localSheetId="2" hidden="1">#REF!</definedName>
    <definedName name="XRefPaste85Row" hidden="1">#REF!</definedName>
    <definedName name="XRefPaste86" localSheetId="17" hidden="1">#REF!</definedName>
    <definedName name="XRefPaste86" localSheetId="2" hidden="1">#REF!</definedName>
    <definedName name="XRefPaste86" hidden="1">#REF!</definedName>
    <definedName name="XRefPaste86Row" localSheetId="17" hidden="1">#REF!</definedName>
    <definedName name="XRefPaste86Row" localSheetId="2" hidden="1">#REF!</definedName>
    <definedName name="XRefPaste86Row" hidden="1">#REF!</definedName>
    <definedName name="XRefPaste87" localSheetId="17" hidden="1">#REF!</definedName>
    <definedName name="XRefPaste87" localSheetId="2" hidden="1">#REF!</definedName>
    <definedName name="XRefPaste87" hidden="1">#REF!</definedName>
    <definedName name="XRefPaste87Row" localSheetId="17" hidden="1">#REF!</definedName>
    <definedName name="XRefPaste87Row" localSheetId="2" hidden="1">#REF!</definedName>
    <definedName name="XRefPaste87Row" hidden="1">#REF!</definedName>
    <definedName name="XRefPaste88" localSheetId="17" hidden="1">[144]Lead!#REF!</definedName>
    <definedName name="XRefPaste88" localSheetId="2" hidden="1">[144]Lead!#REF!</definedName>
    <definedName name="XRefPaste88" hidden="1">[144]Lead!#REF!</definedName>
    <definedName name="XRefPaste88Row" localSheetId="17" hidden="1">#REF!</definedName>
    <definedName name="XRefPaste88Row" localSheetId="2" hidden="1">#REF!</definedName>
    <definedName name="XRefPaste88Row" hidden="1">#REF!</definedName>
    <definedName name="XRefPaste89" localSheetId="17" hidden="1">#REF!</definedName>
    <definedName name="XRefPaste89" localSheetId="2" hidden="1">#REF!</definedName>
    <definedName name="XRefPaste89" hidden="1">#REF!</definedName>
    <definedName name="XRefPaste89Row" localSheetId="17" hidden="1">#REF!</definedName>
    <definedName name="XRefPaste89Row" localSheetId="2" hidden="1">#REF!</definedName>
    <definedName name="XRefPaste89Row" hidden="1">#REF!</definedName>
    <definedName name="XRefPaste8Row" localSheetId="17" hidden="1">#REF!</definedName>
    <definedName name="XRefPaste8Row" localSheetId="2" hidden="1">#REF!</definedName>
    <definedName name="XRefPaste8Row" hidden="1">#REF!</definedName>
    <definedName name="XRefPaste9" localSheetId="17" hidden="1">'[127]O Equip.'!#REF!</definedName>
    <definedName name="XRefPaste9" localSheetId="2" hidden="1">'[127]O Equip.'!#REF!</definedName>
    <definedName name="XRefPaste9" hidden="1">'[127]O Equip.'!#REF!</definedName>
    <definedName name="XRefPaste90" localSheetId="17" hidden="1">#REF!</definedName>
    <definedName name="XRefPaste90" localSheetId="2" hidden="1">#REF!</definedName>
    <definedName name="XRefPaste90" hidden="1">#REF!</definedName>
    <definedName name="XRefPaste90Row" localSheetId="17" hidden="1">#REF!</definedName>
    <definedName name="XRefPaste90Row" localSheetId="2" hidden="1">#REF!</definedName>
    <definedName name="XRefPaste90Row" hidden="1">#REF!</definedName>
    <definedName name="XRefPaste91" localSheetId="17" hidden="1">#REF!</definedName>
    <definedName name="XRefPaste91" localSheetId="2" hidden="1">#REF!</definedName>
    <definedName name="XRefPaste91" hidden="1">#REF!</definedName>
    <definedName name="XRefPaste91Row" localSheetId="17" hidden="1">#REF!</definedName>
    <definedName name="XRefPaste91Row" localSheetId="2" hidden="1">#REF!</definedName>
    <definedName name="XRefPaste91Row" hidden="1">#REF!</definedName>
    <definedName name="XRefPaste92" localSheetId="17" hidden="1">#REF!</definedName>
    <definedName name="XRefPaste92" localSheetId="2" hidden="1">#REF!</definedName>
    <definedName name="XRefPaste92" hidden="1">#REF!</definedName>
    <definedName name="XRefPaste92Row" localSheetId="17" hidden="1">#REF!</definedName>
    <definedName name="XRefPaste92Row" localSheetId="2" hidden="1">#REF!</definedName>
    <definedName name="XRefPaste92Row" hidden="1">#REF!</definedName>
    <definedName name="XRefPaste93" localSheetId="17" hidden="1">#REF!</definedName>
    <definedName name="XRefPaste93" localSheetId="2" hidden="1">#REF!</definedName>
    <definedName name="XRefPaste93" hidden="1">#REF!</definedName>
    <definedName name="XRefPaste93Row" hidden="1">[141]XREF!$A$90:$IV$90</definedName>
    <definedName name="XRefPaste94" localSheetId="17" hidden="1">#REF!</definedName>
    <definedName name="XRefPaste94" localSheetId="2" hidden="1">#REF!</definedName>
    <definedName name="XRefPaste94" hidden="1">#REF!</definedName>
    <definedName name="XRefPaste94Row" hidden="1">[141]XREF!$A$93:$IV$93</definedName>
    <definedName name="XRefPaste95" localSheetId="17" hidden="1">#REF!</definedName>
    <definedName name="XRefPaste95" localSheetId="2" hidden="1">#REF!</definedName>
    <definedName name="XRefPaste95" hidden="1">#REF!</definedName>
    <definedName name="XRefPaste95Row" hidden="1">[141]XREF!$A$97:$IV$97</definedName>
    <definedName name="XRefPaste96" localSheetId="17" hidden="1">#REF!</definedName>
    <definedName name="XRefPaste96" localSheetId="2" hidden="1">#REF!</definedName>
    <definedName name="XRefPaste96" hidden="1">#REF!</definedName>
    <definedName name="XRefPaste96Row" hidden="1">[141]XREF!$A$98:$IV$98</definedName>
    <definedName name="XRefPaste97" localSheetId="17" hidden="1">#REF!</definedName>
    <definedName name="XRefPaste97" localSheetId="2" hidden="1">#REF!</definedName>
    <definedName name="XRefPaste97" hidden="1">#REF!</definedName>
    <definedName name="XRefPaste97Row" hidden="1">[141]XREF!$A$99:$IV$99</definedName>
    <definedName name="XRefPaste98" localSheetId="17" hidden="1">#REF!</definedName>
    <definedName name="XRefPaste98" localSheetId="2" hidden="1">#REF!</definedName>
    <definedName name="XRefPaste98" hidden="1">#REF!</definedName>
    <definedName name="XRefPaste98Row" hidden="1">[141]XREF!$A$101:$IV$101</definedName>
    <definedName name="XRefPaste99" localSheetId="17" hidden="1">#REF!</definedName>
    <definedName name="XRefPaste99" localSheetId="2" hidden="1">#REF!</definedName>
    <definedName name="XRefPaste99" hidden="1">#REF!</definedName>
    <definedName name="XRefPaste99Row" hidden="1">[141]XREF!$A$102:$IV$102</definedName>
    <definedName name="XRefPaste9Row" localSheetId="17" hidden="1">#REF!</definedName>
    <definedName name="XRefPaste9Row" localSheetId="2" hidden="1">#REF!</definedName>
    <definedName name="XRefPaste9Row" hidden="1">#REF!</definedName>
    <definedName name="XRefPasteRangeCount" hidden="1">4</definedName>
    <definedName name="ｘｘ" localSheetId="17">#REF!</definedName>
    <definedName name="ｘｘ" localSheetId="2">#REF!</definedName>
    <definedName name="ｘｘ">#REF!</definedName>
    <definedName name="XXX">[146]Page1!$B$1:$AH$62</definedName>
    <definedName name="y">[39]Exchange!$D$14</definedName>
    <definedName name="YE8389DE" localSheetId="17">[25]Input!#REF!</definedName>
    <definedName name="YE8389DE" localSheetId="2">[25]Input!#REF!</definedName>
    <definedName name="YE8389DE">[25]Input!#REF!</definedName>
    <definedName name="YESNO" localSheetId="17">#REF!</definedName>
    <definedName name="YESNO" localSheetId="2">#REF!</definedName>
    <definedName name="YESNO">#REF!</definedName>
    <definedName name="YIE" localSheetId="17">#REF!</definedName>
    <definedName name="YIE" localSheetId="2">#REF!</definedName>
    <definedName name="YIE">#REF!</definedName>
    <definedName name="YOSOUOQL" localSheetId="17">#REF!</definedName>
    <definedName name="YOSOUOQL" localSheetId="2">#REF!</definedName>
    <definedName name="YOSOUOQL">#REF!</definedName>
    <definedName name="YTDma" localSheetId="17">#REF!</definedName>
    <definedName name="YTDma" localSheetId="2">#REF!</definedName>
    <definedName name="YTDma">#REF!</definedName>
    <definedName name="Z">#N/A</definedName>
    <definedName name="z_Group" localSheetId="17">#REF!</definedName>
    <definedName name="z_Group" localSheetId="2">#REF!</definedName>
    <definedName name="z_Group">#REF!</definedName>
    <definedName name="z_Jikko" localSheetId="17">#REF!</definedName>
    <definedName name="z_Jikko" localSheetId="2">#REF!</definedName>
    <definedName name="z_Jikko">#REF!</definedName>
    <definedName name="Z3_CO">[147]Attributes!$A$1:$D$106</definedName>
    <definedName name="Z8_LVL">[56]MHNO_LEV!$A$1:$B$511</definedName>
    <definedName name="Zentai">[72]全体!$A$1:$N$2</definedName>
    <definedName name="ZZZ">#N/A</definedName>
    <definedName name="あ" localSheetId="17">#REF!</definedName>
    <definedName name="あ" localSheetId="2">#REF!</definedName>
    <definedName name="あ">#REF!</definedName>
    <definedName name="あＳ" localSheetId="17">#REF!</definedName>
    <definedName name="あＳ" localSheetId="2">#REF!</definedName>
    <definedName name="あＳ">#REF!</definedName>
    <definedName name="あああ" localSheetId="17">#REF!</definedName>
    <definedName name="あああ" localSheetId="2">#REF!</definedName>
    <definedName name="あああ">#REF!</definedName>
    <definedName name="ああああ" localSheetId="17">#REF!</definedName>
    <definedName name="ああああ" localSheetId="2">#REF!</definedName>
    <definedName name="ああああ">#REF!</definedName>
    <definedName name="ああああああ" localSheetId="17">#REF!</definedName>
    <definedName name="ああああああ" localSheetId="2">#REF!</definedName>
    <definedName name="ああああああ">#REF!</definedName>
    <definedName name="ｻﾏﾘｰ表ﾌﾟﾘﾝﾄｴﾘｱ" localSheetId="17">#REF!</definedName>
    <definedName name="ｻﾏﾘｰ表ﾌﾟﾘﾝﾄｴﾘｱ" localSheetId="2">#REF!</definedName>
    <definedName name="ｻﾏﾘｰ表ﾌﾟﾘﾝﾄｴﾘｱ">#REF!</definedName>
    <definedName name="しがぎんﾘｰｽ" localSheetId="17">#REF!</definedName>
    <definedName name="しがぎんﾘｰｽ" localSheetId="2">#REF!</definedName>
    <definedName name="しがぎんﾘｰｽ">#REF!</definedName>
    <definedName name="ｼﾞｬｲﾛｻﾎﾟｰﾄ" localSheetId="17">#REF!</definedName>
    <definedName name="ｼﾞｬｲﾛｻﾎﾟｰﾄ" localSheetId="2">#REF!</definedName>
    <definedName name="ｼﾞｬｲﾛｻﾎﾟｰﾄ">#REF!</definedName>
    <definedName name="ｼﾞｬﾊﾟﾝｽﾎﾟｰﾂﾁｬﾝﾈﾙ" localSheetId="17">[70]国内work!#REF!</definedName>
    <definedName name="ｼﾞｬﾊﾟﾝｽﾎﾟｰﾂﾁｬﾝﾈﾙ" localSheetId="2">[70]国内work!#REF!</definedName>
    <definedName name="ｼﾞｬﾊﾟﾝｽﾎﾟｰﾂﾁｬﾝﾈﾙ">[70]国内work!#REF!</definedName>
    <definedName name="ｽｶｲﾏｰｸｴｱﾗｲﾝｽﾞ" localSheetId="17">[70]国内work!#REF!</definedName>
    <definedName name="ｽｶｲﾏｰｸｴｱﾗｲﾝｽﾞ" localSheetId="2">[70]国内work!#REF!</definedName>
    <definedName name="ｽｶｲﾏｰｸｴｱﾗｲﾝｽﾞ">[70]国内work!#REF!</definedName>
    <definedName name="ｾｶﾞ･ﾘｰｽ" localSheetId="17">#REF!</definedName>
    <definedName name="ｾｶﾞ･ﾘｰｽ" localSheetId="2">#REF!</definedName>
    <definedName name="ｾｶﾞ･ﾘｰｽ">#REF!</definedName>
    <definedName name="せとぎんﾘｰｽ" localSheetId="17">#REF!</definedName>
    <definedName name="せとぎんﾘｰｽ" localSheetId="2">#REF!</definedName>
    <definedName name="せとぎんﾘｰｽ">#REF!</definedName>
    <definedName name="その他" localSheetId="17">#REF!</definedName>
    <definedName name="その他" localSheetId="2">#REF!</definedName>
    <definedName name="その他">#REF!</definedName>
    <definedName name="とりぎんﾘｰｽ" localSheetId="17">#REF!</definedName>
    <definedName name="とりぎんﾘｰｽ" localSheetId="2">#REF!</definedName>
    <definedName name="とりぎんﾘｰｽ">#REF!</definedName>
    <definedName name="ﾆｺﾏｰﾄﾊｳｼﾞﾝｸﾞ" localSheetId="17">#REF!</definedName>
    <definedName name="ﾆｺﾏｰﾄﾊｳｼﾞﾝｸﾞ" localSheetId="2">#REF!</definedName>
    <definedName name="ﾆｺﾏｰﾄﾊｳｼﾞﾝｸﾞ">#REF!</definedName>
    <definedName name="ﾆﾁﾒﾝ・ﾃﾞｰﾀ_ｼｽﾃﾑ" localSheetId="17">#REF!</definedName>
    <definedName name="ﾆﾁﾒﾝ・ﾃﾞｰﾀ_ｼｽﾃﾑ" localSheetId="2">#REF!</definedName>
    <definedName name="ﾆﾁﾒﾝ・ﾃﾞｰﾀ_ｼｽﾃﾑ">#REF!</definedName>
    <definedName name="ﾆｯｾｲ_ﾘｰｽ" localSheetId="17">#REF!</definedName>
    <definedName name="ﾆｯｾｲ_ﾘｰｽ" localSheetId="2">#REF!</definedName>
    <definedName name="ﾆｯｾｲ_ﾘｰｽ">#REF!</definedName>
    <definedName name="ふんどし0308">'[148]1'!$A$1:$Q$785</definedName>
    <definedName name="ﾍﾟｶﾞｻｽ_ﾘｰｽ" localSheetId="17">#REF!</definedName>
    <definedName name="ﾍﾟｶﾞｻｽ_ﾘｰｽ" localSheetId="2">#REF!</definedName>
    <definedName name="ﾍﾟｶﾞｻｽ_ﾘｰｽ">#REF!</definedName>
    <definedName name="みなとﾘｰｽ" localSheetId="17">#REF!</definedName>
    <definedName name="みなとﾘｰｽ" localSheetId="2">#REF!</definedName>
    <definedName name="みなとﾘｰｽ">#REF!</definedName>
    <definedName name="ﾗﾝｷﾝｸﾞ20億超集計0406" localSheetId="17">#REF!</definedName>
    <definedName name="ﾗﾝｷﾝｸﾞ20億超集計0406" localSheetId="2">#REF!</definedName>
    <definedName name="ﾗﾝｷﾝｸﾞ20億超集計0406">#REF!</definedName>
    <definedName name="ﾚﾝﾀｶｰ中国" localSheetId="17">#REF!</definedName>
    <definedName name="ﾚﾝﾀｶｰ中国" localSheetId="2">#REF!</definedName>
    <definedName name="ﾚﾝﾀｶｰ中国">#REF!</definedName>
    <definedName name="ﾚﾝﾀｶｰ北陸" localSheetId="17">#REF!</definedName>
    <definedName name="ﾚﾝﾀｶｰ北陸" localSheetId="2">#REF!</definedName>
    <definedName name="ﾚﾝﾀｶｰ北陸">#REF!</definedName>
    <definedName name="中銀ﾘｰｽ" localSheetId="17">#REF!</definedName>
    <definedName name="中銀ﾘｰｽ" localSheetId="2">#REF!</definedName>
    <definedName name="中銀ﾘｰｽ">#REF!</definedName>
    <definedName name="佐川ﾘｰｽ" localSheetId="17">#REF!</definedName>
    <definedName name="佐川ﾘｰｽ" localSheetId="2">#REF!</definedName>
    <definedName name="佐川ﾘｰｽ">#REF!</definedName>
    <definedName name="再ﾘｽ34期" localSheetId="17">#REF!</definedName>
    <definedName name="再ﾘｽ34期" localSheetId="2">#REF!</definedName>
    <definedName name="再ﾘｽ34期">#REF!</definedName>
    <definedName name="再ﾘｽ35期" localSheetId="17">#REF!</definedName>
    <definedName name="再ﾘｽ35期" localSheetId="2">#REF!</definedName>
    <definedName name="再ﾘｽ35期">#REF!</definedName>
    <definedName name="再ﾘｽ36期" localSheetId="17">#REF!</definedName>
    <definedName name="再ﾘｽ36期" localSheetId="2">#REF!</definedName>
    <definedName name="再ﾘｽ36期">#REF!</definedName>
    <definedName name="再ﾘｽ36期A" localSheetId="17">[149]再ﾘｰｽ収益!#REF!</definedName>
    <definedName name="再ﾘｽ36期A" localSheetId="2">[149]再ﾘｰｽ収益!#REF!</definedName>
    <definedName name="再ﾘｽ36期A">[149]再ﾘｰｽ収益!#REF!</definedName>
    <definedName name="再ﾘｽ36期B" localSheetId="17">[149]再ﾘｰｽ収益!#REF!</definedName>
    <definedName name="再ﾘｽ36期B" localSheetId="2">[149]再ﾘｰｽ収益!#REF!</definedName>
    <definedName name="再ﾘｽ36期B">[149]再ﾘｰｽ収益!#REF!</definedName>
    <definedName name="利息34期B" localSheetId="17">[150]利息連結!#REF!</definedName>
    <definedName name="利息34期B" localSheetId="2">[150]利息連結!#REF!</definedName>
    <definedName name="利息34期B">[150]利息連結!#REF!</definedName>
    <definedName name="利息35期B" localSheetId="17">[150]利息連結!#REF!</definedName>
    <definedName name="利息35期B" localSheetId="2">[150]利息連結!#REF!</definedName>
    <definedName name="利息35期B">[150]利息連結!#REF!</definedName>
    <definedName name="利息36期A" localSheetId="17">[149]利息連結!#REF!</definedName>
    <definedName name="利息36期A" localSheetId="2">[149]利息連結!#REF!</definedName>
    <definedName name="利息36期A">[149]利息連結!#REF!</definedName>
    <definedName name="利息36期B" localSheetId="17">[149]利息連結!#REF!</definedName>
    <definedName name="利息36期B" localSheetId="2">[149]利息連結!#REF!</definedName>
    <definedName name="利息36期B">[149]利息連結!#REF!</definedName>
    <definedName name="前月" localSheetId="17">#REF!</definedName>
    <definedName name="前月" localSheetId="2">#REF!</definedName>
    <definedName name="前月">#REF!</definedName>
    <definedName name="前期AR" localSheetId="17">#REF!</definedName>
    <definedName name="前期AR" localSheetId="2">#REF!</definedName>
    <definedName name="前期AR">#REF!</definedName>
    <definedName name="北銀ﾘｰｽ" localSheetId="17">#REF!</definedName>
    <definedName name="北銀ﾘｰｽ" localSheetId="2">#REF!</definedName>
    <definedName name="北銀ﾘｰｽ">#REF!</definedName>
    <definedName name="単位千円" localSheetId="17">#REF!</definedName>
    <definedName name="単位千円" localSheetId="2">#REF!</definedName>
    <definedName name="単位千円">#REF!</definedName>
    <definedName name="印刷" localSheetId="17">#REF!</definedName>
    <definedName name="印刷" localSheetId="2">#REF!</definedName>
    <definedName name="印刷">#REF!</definedName>
    <definedName name="収益34期A" localSheetId="17">#REF!</definedName>
    <definedName name="収益34期A" localSheetId="2">#REF!</definedName>
    <definedName name="収益34期A">#REF!</definedName>
    <definedName name="収益34期B" localSheetId="17">#REF!</definedName>
    <definedName name="収益34期B" localSheetId="2">#REF!</definedName>
    <definedName name="収益34期B">#REF!</definedName>
    <definedName name="収益35期A" localSheetId="17">#REF!</definedName>
    <definedName name="収益35期A" localSheetId="2">#REF!</definedName>
    <definedName name="収益35期A">#REF!</definedName>
    <definedName name="収益35期B" localSheetId="17">#REF!</definedName>
    <definedName name="収益35期B" localSheetId="2">#REF!</definedName>
    <definedName name="収益35期B">#REF!</definedName>
    <definedName name="収益36期A" localSheetId="17">#REF!</definedName>
    <definedName name="収益36期A" localSheetId="2">#REF!</definedName>
    <definedName name="収益36期A">#REF!</definedName>
    <definedName name="収益36期B" localSheetId="17">#REF!</definedName>
    <definedName name="収益36期B" localSheetId="2">#REF!</definedName>
    <definedName name="収益36期B">#REF!</definedName>
    <definedName name="営業収益34期" localSheetId="17">#REF!</definedName>
    <definedName name="営業収益34期" localSheetId="2">#REF!</definedName>
    <definedName name="営業収益34期">#REF!</definedName>
    <definedName name="営業収益35期" localSheetId="17">#REF!</definedName>
    <definedName name="営業収益35期" localSheetId="2">#REF!</definedName>
    <definedName name="営業収益35期">#REF!</definedName>
    <definedName name="営業収益36期" localSheetId="17">#REF!</definedName>
    <definedName name="営業収益36期" localSheetId="2">#REF!</definedName>
    <definedName name="営業収益36期">#REF!</definedName>
    <definedName name="回収予定年月" localSheetId="17">#REF!</definedName>
    <definedName name="回収予定年月" localSheetId="2">#REF!</definedName>
    <definedName name="回収予定年月">#REF!</definedName>
    <definedName name="国1" localSheetId="17">#REF!</definedName>
    <definedName name="国1" localSheetId="2">#REF!</definedName>
    <definedName name="国1">#REF!</definedName>
    <definedName name="増減表の売却益と評価損">[151]Sheet1!$J$3:$O$23</definedName>
    <definedName name="小田さん用" localSheetId="17">#REF!</definedName>
    <definedName name="小田さん用" localSheetId="2">#REF!</definedName>
    <definedName name="小田さん用">#REF!</definedName>
    <definedName name="山口ｷｬﾋﾟﾀﾙ" localSheetId="17">[70]国内work!#REF!</definedName>
    <definedName name="山口ｷｬﾋﾟﾀﾙ" localSheetId="2">[70]国内work!#REF!</definedName>
    <definedName name="山口ｷｬﾋﾟﾀﾙ">[70]国内work!#REF!</definedName>
    <definedName name="山口ﾘｰｽ" localSheetId="17">#REF!</definedName>
    <definedName name="山口ﾘｰｽ" localSheetId="2">#REF!</definedName>
    <definedName name="山口ﾘｰｽ">#REF!</definedName>
    <definedName name="山口抵当証券" localSheetId="17">#REF!</definedName>
    <definedName name="山口抵当証券" localSheetId="2">#REF!</definedName>
    <definedName name="山口抵当証券">#REF!</definedName>
    <definedName name="常務用BS" localSheetId="17">[102]総括（1～3Q）!#REF!</definedName>
    <definedName name="常務用BS" localSheetId="2">[102]総括（1～3Q）!#REF!</definedName>
    <definedName name="常務用BS">[102]総括（1～3Q）!#REF!</definedName>
    <definedName name="常務用PL" localSheetId="17">[102]総括（1～3Q）!#REF!</definedName>
    <definedName name="常務用PL" localSheetId="2">[102]総括（1～3Q）!#REF!</definedName>
    <definedName name="常務用PL">[102]総括（1～3Q）!#REF!</definedName>
    <definedName name="当月" localSheetId="17">#REF!</definedName>
    <definedName name="当月" localSheetId="2">#REF!</definedName>
    <definedName name="当月">#REF!</definedName>
    <definedName name="徳銀ｵﾘｯｸｽ" localSheetId="17">#REF!</definedName>
    <definedName name="徳銀ｵﾘｯｸｽ" localSheetId="2">#REF!</definedName>
    <definedName name="徳銀ｵﾘｯｸｽ">#REF!</definedName>
    <definedName name="手数34期" localSheetId="17">#REF!</definedName>
    <definedName name="手数34期" localSheetId="2">#REF!</definedName>
    <definedName name="手数34期">#REF!</definedName>
    <definedName name="手数34期B" localSheetId="17">[150]受取手数料!#REF!</definedName>
    <definedName name="手数34期B" localSheetId="2">[150]受取手数料!#REF!</definedName>
    <definedName name="手数34期B">[150]受取手数料!#REF!</definedName>
    <definedName name="手数35期" localSheetId="17">#REF!</definedName>
    <definedName name="手数35期" localSheetId="2">#REF!</definedName>
    <definedName name="手数35期">#REF!</definedName>
    <definedName name="手数35期B" localSheetId="17">[150]受取手数料!#REF!</definedName>
    <definedName name="手数35期B" localSheetId="2">[150]受取手数料!#REF!</definedName>
    <definedName name="手数35期B">[150]受取手数料!#REF!</definedName>
    <definedName name="手数36期" localSheetId="17">#REF!</definedName>
    <definedName name="手数36期" localSheetId="2">#REF!</definedName>
    <definedName name="手数36期">#REF!</definedName>
    <definedName name="手数36期A" localSheetId="17">[149]受取手数料!#REF!</definedName>
    <definedName name="手数36期A" localSheetId="2">[149]受取手数料!#REF!</definedName>
    <definedName name="手数36期A">[149]受取手数料!#REF!</definedName>
    <definedName name="手数36期B" localSheetId="17">[149]受取手数料!#REF!</definedName>
    <definedName name="手数36期B" localSheetId="2">[149]受取手数料!#REF!</definedName>
    <definedName name="手数36期B">[149]受取手数料!#REF!</definedName>
    <definedName name="投資有価証券の科目内訳資料記入" localSheetId="17">#REF!</definedName>
    <definedName name="投資有価証券の科目内訳資料記入" localSheetId="2">#REF!</definedName>
    <definedName name="投資有価証券の科目内訳資料記入">#REF!</definedName>
    <definedName name="日立造船ﾋﾞｼﾞﾈｽ_ｸﾚｼﾞｯﾄ" localSheetId="17">#REF!</definedName>
    <definedName name="日立造船ﾋﾞｼﾞﾈｽ_ｸﾚｼﾞｯﾄ" localSheetId="2">#REF!</definedName>
    <definedName name="日立造船ﾋﾞｼﾞﾈｽ_ｸﾚｼﾞｯﾄ">#REF!</definedName>
    <definedName name="明細Ａ_８" localSheetId="17">#REF!</definedName>
    <definedName name="明細Ａ_８" localSheetId="2">#REF!</definedName>
    <definedName name="明細Ａ_８">#REF!</definedName>
    <definedName name="時価算出の方法について概略をご" localSheetId="17">#REF!</definedName>
    <definedName name="時価算出の方法について概略をご" localSheetId="2">#REF!</definedName>
    <definedName name="時価算出の方法について概略をご">#REF!</definedName>
    <definedName name="有価証券残高明細0309" localSheetId="17">#REF!</definedName>
    <definedName name="有価証券残高明細0309" localSheetId="2">#REF!</definedName>
    <definedName name="有価証券残高明細0309">#REF!</definedName>
    <definedName name="有価証券残高明細0312">[152]有価証券残高（仮提出）!$A$1:$I$459</definedName>
    <definedName name="未着分見積" localSheetId="17">[70]AFFI内訳!#REF!</definedName>
    <definedName name="未着分見積" localSheetId="2">[70]AFFI内訳!#REF!</definedName>
    <definedName name="未着分見積">[70]AFFI内訳!#REF!</definedName>
    <definedName name="東営１部" localSheetId="17">#REF!</definedName>
    <definedName name="東営１部" localSheetId="2">#REF!</definedName>
    <definedName name="東営１部">#REF!</definedName>
    <definedName name="東営２部" localSheetId="17">#REF!</definedName>
    <definedName name="東営２部" localSheetId="2">#REF!</definedName>
    <definedName name="東営２部">#REF!</definedName>
    <definedName name="東営３部" localSheetId="17">#REF!</definedName>
    <definedName name="東営３部" localSheetId="2">#REF!</definedName>
    <definedName name="東営３部">#REF!</definedName>
    <definedName name="東営４部" localSheetId="17">#REF!</definedName>
    <definedName name="東営４部" localSheetId="2">#REF!</definedName>
    <definedName name="東営４部">#REF!</definedName>
    <definedName name="東営５部" localSheetId="17">#REF!</definedName>
    <definedName name="東営５部" localSheetId="2">#REF!</definedName>
    <definedName name="東営５部">#REF!</definedName>
    <definedName name="東営６部" localSheetId="17">#REF!</definedName>
    <definedName name="東営６部" localSheetId="2">#REF!</definedName>
    <definedName name="東営６部">#REF!</definedName>
    <definedName name="東営７部" localSheetId="17">#REF!</definedName>
    <definedName name="東営７部" localSheetId="2">#REF!</definedName>
    <definedName name="東営７部">#REF!</definedName>
    <definedName name="東営８部" localSheetId="17">#REF!</definedName>
    <definedName name="東営８部" localSheetId="2">#REF!</definedName>
    <definedName name="東営８部">#REF!</definedName>
    <definedName name="東営９部" localSheetId="17">#REF!</definedName>
    <definedName name="東営９部" localSheetId="2">#REF!</definedName>
    <definedName name="東営９部">#REF!</definedName>
    <definedName name="栗林ﾘｰｽ" localSheetId="17">#REF!</definedName>
    <definedName name="栗林ﾘｰｽ" localSheetId="2">#REF!</definedName>
    <definedName name="栗林ﾘｰｽ">#REF!</definedName>
    <definedName name="検索データ領域" localSheetId="17">#REF!</definedName>
    <definedName name="検索データ領域" localSheetId="2">#REF!</definedName>
    <definedName name="検索データ領域">#REF!</definedName>
    <definedName name="検索借方" localSheetId="17">#REF!</definedName>
    <definedName name="検索借方" localSheetId="2">#REF!</definedName>
    <definedName name="検索借方">#REF!</definedName>
    <definedName name="検索勘定科目" localSheetId="17">#REF!</definedName>
    <definedName name="検索勘定科目" localSheetId="2">#REF!</definedName>
    <definedName name="検索勘定科目">#REF!</definedName>
    <definedName name="検索組織名" localSheetId="17">#REF!</definedName>
    <definedName name="検索組織名" localSheetId="2">#REF!</definedName>
    <definedName name="検索組織名">#REF!</definedName>
    <definedName name="検索貸方" localSheetId="17">#REF!</definedName>
    <definedName name="検索貸方" localSheetId="2">#REF!</definedName>
    <definedName name="検索貸方">#REF!</definedName>
    <definedName name="残年数TABLE" localSheetId="17">#REF!</definedName>
    <definedName name="残年数TABLE" localSheetId="2">#REF!</definedName>
    <definedName name="残年数TABLE">#REF!</definedName>
    <definedName name="残高34期A" localSheetId="17">#REF!</definedName>
    <definedName name="残高34期A" localSheetId="2">#REF!</definedName>
    <definedName name="残高34期A">#REF!</definedName>
    <definedName name="残高34期B" localSheetId="17">#REF!</definedName>
    <definedName name="残高34期B" localSheetId="2">#REF!</definedName>
    <definedName name="残高34期B">#REF!</definedName>
    <definedName name="残高35期A" localSheetId="17">#REF!</definedName>
    <definedName name="残高35期A" localSheetId="2">#REF!</definedName>
    <definedName name="残高35期A">#REF!</definedName>
    <definedName name="残高35期B" localSheetId="17">#REF!</definedName>
    <definedName name="残高35期B" localSheetId="2">#REF!</definedName>
    <definedName name="残高35期B">#REF!</definedName>
    <definedName name="残高36期A" localSheetId="17">#REF!</definedName>
    <definedName name="残高36期A" localSheetId="2">#REF!</definedName>
    <definedName name="残高36期A">#REF!</definedName>
    <definedName name="残高36期B" localSheetId="17">#REF!</definedName>
    <definedName name="残高36期B" localSheetId="2">#REF!</definedName>
    <definedName name="残高36期B">#REF!</definedName>
    <definedName name="泉銀総合ﾘｰｽ" localSheetId="17">#REF!</definedName>
    <definedName name="泉銀総合ﾘｰｽ" localSheetId="2">#REF!</definedName>
    <definedName name="泉銀総合ﾘｰｽ">#REF!</definedName>
    <definedName name="注意" localSheetId="17">#REF!</definedName>
    <definedName name="注意" localSheetId="2">#REF!</definedName>
    <definedName name="注意">#REF!</definedName>
    <definedName name="用途一覧" localSheetId="17">#REF!</definedName>
    <definedName name="用途一覧" localSheetId="2">#REF!</definedName>
    <definedName name="用途一覧">#REF!</definedName>
    <definedName name="発生34期A" localSheetId="17">#REF!</definedName>
    <definedName name="発生34期A" localSheetId="2">#REF!</definedName>
    <definedName name="発生34期A">#REF!</definedName>
    <definedName name="発生34期B" localSheetId="17">#REF!</definedName>
    <definedName name="発生34期B" localSheetId="2">#REF!</definedName>
    <definedName name="発生34期B">#REF!</definedName>
    <definedName name="発生35期A" localSheetId="17">#REF!</definedName>
    <definedName name="発生35期A" localSheetId="2">#REF!</definedName>
    <definedName name="発生35期A">#REF!</definedName>
    <definedName name="発生35期B" localSheetId="17">#REF!</definedName>
    <definedName name="発生35期B" localSheetId="2">#REF!</definedName>
    <definedName name="発生35期B">#REF!</definedName>
    <definedName name="発生36期A" localSheetId="17">[149]発生連結!#REF!</definedName>
    <definedName name="発生36期A" localSheetId="2">[149]発生連結!#REF!</definedName>
    <definedName name="発生36期A">[149]発生連結!#REF!</definedName>
    <definedName name="発生36期B" localSheetId="17">[149]発生連結!#REF!</definedName>
    <definedName name="発生36期B" localSheetId="2">[149]発生連結!#REF!</definedName>
    <definedName name="発生36期B">[149]発生連結!#REF!</definedName>
    <definedName name="発行済株式数">[153]関連会社明細!$AB$17:$AB$78</definedName>
    <definedName name="百五ﾘｰｽ" localSheetId="17">#REF!</definedName>
    <definedName name="百五ﾘｰｽ" localSheetId="2">#REF!</definedName>
    <definedName name="百五ﾘｰｽ">#REF!</definedName>
    <definedName name="科目3_AMOUNT1" localSheetId="17">[154]売却可能公債!#REF!</definedName>
    <definedName name="科目3_AMOUNT1" localSheetId="2">[154]売却可能公債!#REF!</definedName>
    <definedName name="科目3_AMOUNT1">[154]売却可能公債!#REF!</definedName>
    <definedName name="科目9_ACCOUNT" localSheetId="17">#REF!</definedName>
    <definedName name="科目9_ACCOUNT" localSheetId="2">#REF!</definedName>
    <definedName name="科目9_ACCOUNT">#REF!</definedName>
    <definedName name="科目9_ACCOUNT1" localSheetId="17">#REF!</definedName>
    <definedName name="科目9_ACCOUNT1" localSheetId="2">#REF!</definedName>
    <definedName name="科目9_ACCOUNT1">#REF!</definedName>
    <definedName name="科目9_AMOUNT" localSheetId="17">#REF!</definedName>
    <definedName name="科目9_AMOUNT" localSheetId="2">#REF!</definedName>
    <definedName name="科目9_AMOUNT">#REF!</definedName>
    <definedName name="科目9_AMOUNT1" localSheetId="17">#REF!</definedName>
    <definedName name="科目9_AMOUNT1" localSheetId="2">#REF!</definedName>
    <definedName name="科目9_AMOUNT1">#REF!</definedName>
    <definedName name="科目9_OPTION" localSheetId="17">#REF!</definedName>
    <definedName name="科目9_OPTION" localSheetId="2">#REF!</definedName>
    <definedName name="科目9_OPTION">#REF!</definedName>
    <definedName name="科目9_OPTION1" localSheetId="17">#REF!</definedName>
    <definedName name="科目9_OPTION1" localSheetId="2">#REF!</definedName>
    <definedName name="科目9_OPTION1">#REF!</definedName>
    <definedName name="税引前利益" localSheetId="17">'[155]3部提出用累計'!#REF!</definedName>
    <definedName name="税引前利益" localSheetId="2">'[155]3部提出用累計'!#REF!</definedName>
    <definedName name="税引前利益">'[155]3部提出用累計'!#REF!</definedName>
    <definedName name="総括表" localSheetId="17">#REF!</definedName>
    <definedName name="総括表" localSheetId="2">#REF!</definedName>
    <definedName name="総括表">#REF!</definedName>
    <definedName name="繰入36期A" localSheetId="17">[149]繰入連結!#REF!</definedName>
    <definedName name="繰入36期A" localSheetId="2">[149]繰入連結!#REF!</definedName>
    <definedName name="繰入36期A">[149]繰入連結!#REF!</definedName>
    <definedName name="繰入36期B" localSheetId="17">[149]繰入連結!#REF!</definedName>
    <definedName name="繰入36期B" localSheetId="2">[149]繰入連結!#REF!</definedName>
    <definedName name="繰入36期B">[149]繰入連結!#REF!</definedName>
    <definedName name="背部">#N/A</definedName>
    <definedName name="脚注11_ACCOUNT" localSheetId="17">#REF!</definedName>
    <definedName name="脚注11_ACCOUNT" localSheetId="2">#REF!</definedName>
    <definedName name="脚注11_ACCOUNT">#REF!</definedName>
    <definedName name="脚注11_ACCOUNT1" localSheetId="17">#REF!</definedName>
    <definedName name="脚注11_ACCOUNT1" localSheetId="2">#REF!</definedName>
    <definedName name="脚注11_ACCOUNT1">#REF!</definedName>
    <definedName name="脚注11_AMOUNT" localSheetId="17">#REF!</definedName>
    <definedName name="脚注11_AMOUNT" localSheetId="2">#REF!</definedName>
    <definedName name="脚注11_AMOUNT">#REF!</definedName>
    <definedName name="脚注11_AMOUNT1" localSheetId="17">#REF!</definedName>
    <definedName name="脚注11_AMOUNT1" localSheetId="2">#REF!</definedName>
    <definedName name="脚注11_AMOUNT1">#REF!</definedName>
    <definedName name="脚注11_OPTION" localSheetId="17">#REF!</definedName>
    <definedName name="脚注11_OPTION" localSheetId="2">#REF!</definedName>
    <definedName name="脚注11_OPTION">#REF!</definedName>
    <definedName name="脚注11_OPTION1" localSheetId="17">#REF!</definedName>
    <definedName name="脚注11_OPTION1" localSheetId="2">#REF!</definedName>
    <definedName name="脚注11_OPTION1">#REF!</definedName>
    <definedName name="脚注12_ACCOUNT1" localSheetId="17">#REF!</definedName>
    <definedName name="脚注12_ACCOUNT1" localSheetId="2">#REF!</definedName>
    <definedName name="脚注12_ACCOUNT1">#REF!</definedName>
    <definedName name="脚注12_AMOUNT1" localSheetId="17">#REF!</definedName>
    <definedName name="脚注12_AMOUNT1" localSheetId="2">#REF!</definedName>
    <definedName name="脚注12_AMOUNT1">#REF!</definedName>
    <definedName name="脚注12_OPTION1" localSheetId="17">#REF!</definedName>
    <definedName name="脚注12_OPTION1" localSheetId="2">#REF!</definedName>
    <definedName name="脚注12_OPTION1">#REF!</definedName>
    <definedName name="脚注16_ACCOUNT" localSheetId="17">#REF!</definedName>
    <definedName name="脚注16_ACCOUNT" localSheetId="2">#REF!</definedName>
    <definedName name="脚注16_ACCOUNT">#REF!</definedName>
    <definedName name="脚注16_ACCOUNT1" localSheetId="17">#REF!</definedName>
    <definedName name="脚注16_ACCOUNT1" localSheetId="2">#REF!</definedName>
    <definedName name="脚注16_ACCOUNT1">#REF!</definedName>
    <definedName name="脚注16_AMOUNT" localSheetId="17">#REF!</definedName>
    <definedName name="脚注16_AMOUNT" localSheetId="2">#REF!</definedName>
    <definedName name="脚注16_AMOUNT">#REF!</definedName>
    <definedName name="脚注16_AMOUNT1" localSheetId="17">#REF!</definedName>
    <definedName name="脚注16_AMOUNT1" localSheetId="2">#REF!</definedName>
    <definedName name="脚注16_AMOUNT1">#REF!</definedName>
    <definedName name="脚注16_OPTION" localSheetId="17">#REF!</definedName>
    <definedName name="脚注16_OPTION" localSheetId="2">#REF!</definedName>
    <definedName name="脚注16_OPTION">#REF!</definedName>
    <definedName name="脚注16_OPTION1" localSheetId="17">#REF!</definedName>
    <definedName name="脚注16_OPTION1" localSheetId="2">#REF!</definedName>
    <definedName name="脚注16_OPTION1">#REF!</definedName>
    <definedName name="脚注3_ACCOUNT" localSheetId="17">#REF!</definedName>
    <definedName name="脚注3_ACCOUNT" localSheetId="2">#REF!</definedName>
    <definedName name="脚注3_ACCOUNT">#REF!</definedName>
    <definedName name="脚注3_AMOUNT" localSheetId="17">#REF!</definedName>
    <definedName name="脚注3_AMOUNT" localSheetId="2">#REF!</definedName>
    <definedName name="脚注3_AMOUNT">#REF!</definedName>
    <definedName name="脚注3_OPTION" localSheetId="17">#REF!</definedName>
    <definedName name="脚注3_OPTION" localSheetId="2">#REF!</definedName>
    <definedName name="脚注3_OPTION">#REF!</definedName>
    <definedName name="脚注5_ACCOUNT" localSheetId="17">#REF!</definedName>
    <definedName name="脚注5_ACCOUNT" localSheetId="2">#REF!</definedName>
    <definedName name="脚注5_ACCOUNT">#REF!</definedName>
    <definedName name="脚注5_ACCOUNT1" localSheetId="17">#REF!</definedName>
    <definedName name="脚注5_ACCOUNT1" localSheetId="2">#REF!</definedName>
    <definedName name="脚注5_ACCOUNT1">#REF!</definedName>
    <definedName name="脚注5_AMOUNT" localSheetId="17">#REF!</definedName>
    <definedName name="脚注5_AMOUNT" localSheetId="2">#REF!</definedName>
    <definedName name="脚注5_AMOUNT">#REF!</definedName>
    <definedName name="脚注5_AMOUNT1" localSheetId="17">#REF!</definedName>
    <definedName name="脚注5_AMOUNT1" localSheetId="2">#REF!</definedName>
    <definedName name="脚注5_AMOUNT1">#REF!</definedName>
    <definedName name="脚注5_OPTION" localSheetId="17">#REF!</definedName>
    <definedName name="脚注5_OPTION" localSheetId="2">#REF!</definedName>
    <definedName name="脚注5_OPTION">#REF!</definedName>
    <definedName name="脚注5_OPTION1" localSheetId="17">#REF!</definedName>
    <definedName name="脚注5_OPTION1" localSheetId="2">#REF!</definedName>
    <definedName name="脚注5_OPTION1">#REF!</definedName>
    <definedName name="薬源" localSheetId="17">#REF!</definedName>
    <definedName name="薬源" localSheetId="2">#REF!</definedName>
    <definedName name="薬源">#REF!</definedName>
    <definedName name="諸原価" localSheetId="17">'[155]3部提出用累計'!#REF!</definedName>
    <definedName name="諸原価" localSheetId="2">'[155]3部提出用累計'!#REF!</definedName>
    <definedName name="諸原価">'[155]3部提出用累計'!#REF!</definedName>
    <definedName name="諸原価34期" localSheetId="17">[150]諸原価連結!#REF!</definedName>
    <definedName name="諸原価34期" localSheetId="2">[150]諸原価連結!#REF!</definedName>
    <definedName name="諸原価34期">[150]諸原価連結!#REF!</definedName>
    <definedName name="諸原価34期B" localSheetId="17">[150]諸原価連結!#REF!</definedName>
    <definedName name="諸原価34期B" localSheetId="2">[150]諸原価連結!#REF!</definedName>
    <definedName name="諸原価34期B">[150]諸原価連結!#REF!</definedName>
    <definedName name="諸原価35期" localSheetId="17">[150]諸原価連結!#REF!</definedName>
    <definedName name="諸原価35期" localSheetId="2">[150]諸原価連結!#REF!</definedName>
    <definedName name="諸原価35期">[150]諸原価連結!#REF!</definedName>
    <definedName name="諸原価35期B" localSheetId="17">[150]諸原価連結!#REF!</definedName>
    <definedName name="諸原価35期B" localSheetId="2">[150]諸原価連結!#REF!</definedName>
    <definedName name="諸原価35期B">[150]諸原価連結!#REF!</definedName>
    <definedName name="諸原価36期" localSheetId="17">[150]諸原価連結!#REF!</definedName>
    <definedName name="諸原価36期" localSheetId="2">[150]諸原価連結!#REF!</definedName>
    <definedName name="諸原価36期">[150]諸原価連結!#REF!</definedName>
    <definedName name="諸原価36期A" localSheetId="17">[149]諸原価連結!#REF!</definedName>
    <definedName name="諸原価36期A" localSheetId="2">[149]諸原価連結!#REF!</definedName>
    <definedName name="諸原価36期A">[149]諸原価連結!#REF!</definedName>
    <definedName name="諸原価36期B" localSheetId="17">[149]諸原価連結!#REF!</definedName>
    <definedName name="諸原価36期B" localSheetId="2">[149]諸原価連結!#REF!</definedName>
    <definedName name="諸原価36期B">[149]諸原価連結!#REF!</definedName>
    <definedName name="貢献利益">[156]四半期毎MICﾃﾞｰﾀ転記!$B$4:$C$319</definedName>
    <definedName name="販管34期B" localSheetId="17">[157]単体SGA!#REF!</definedName>
    <definedName name="販管34期B" localSheetId="2">[157]単体SGA!#REF!</definedName>
    <definedName name="販管34期B">[157]単体SGA!#REF!</definedName>
    <definedName name="販管35期B" localSheetId="17">[157]単体SGA!#REF!</definedName>
    <definedName name="販管35期B" localSheetId="2">[157]単体SGA!#REF!</definedName>
    <definedName name="販管35期B">[157]単体SGA!#REF!</definedName>
    <definedName name="販管36期A" localSheetId="17">[149]販管連結!#REF!</definedName>
    <definedName name="販管36期A" localSheetId="2">[149]販管連結!#REF!</definedName>
    <definedName name="販管36期A">[149]販管連結!#REF!</definedName>
    <definedName name="販管36期B" localSheetId="17">[149]販管連結!#REF!</definedName>
    <definedName name="販管36期B" localSheetId="2">[149]販管連結!#REF!</definedName>
    <definedName name="販管36期B">[149]販管連結!#REF!</definedName>
    <definedName name="販管費" localSheetId="17">'[155]3部提出用累計'!#REF!</definedName>
    <definedName name="販管費" localSheetId="2">'[155]3部提出用累計'!#REF!</definedName>
    <definedName name="販管費">'[155]3部提出用累計'!#REF!</definedName>
    <definedName name="貸倒" localSheetId="17">'[155]3部提出用累計'!#REF!</definedName>
    <definedName name="貸倒" localSheetId="2">'[155]3部提出用累計'!#REF!</definedName>
    <definedName name="貸倒">'[155]3部提出用累計'!#REF!</definedName>
    <definedName name="貸倒HEAD" localSheetId="17">#REF!</definedName>
    <definedName name="貸倒HEAD" localSheetId="2">#REF!</definedName>
    <definedName name="貸倒HEAD">#REF!</definedName>
    <definedName name="貸引増減表前期" localSheetId="17">#REF!</definedName>
    <definedName name="貸引増減表前期" localSheetId="2">#REF!</definedName>
    <definedName name="貸引増減表前期">#REF!</definedName>
    <definedName name="資産平残" localSheetId="17">'[155]3部提出用累計'!#REF!</definedName>
    <definedName name="資産平残" localSheetId="2">'[155]3部提出用累計'!#REF!</definedName>
    <definedName name="資産平残">'[155]3部提出用累計'!#REF!</definedName>
    <definedName name="資産平残34期" localSheetId="17">[149]平残連結!#REF!</definedName>
    <definedName name="資産平残34期" localSheetId="2">[149]平残連結!#REF!</definedName>
    <definedName name="資産平残34期">[149]平残連結!#REF!</definedName>
    <definedName name="資産平残35期" localSheetId="17">[149]平残連結!#REF!</definedName>
    <definedName name="資産平残35期" localSheetId="2">[149]平残連結!#REF!</definedName>
    <definedName name="資産平残35期">[149]平残連結!#REF!</definedName>
    <definedName name="資産平残36期" localSheetId="17">[149]平残連結!#REF!</definedName>
    <definedName name="資産平残36期" localSheetId="2">[149]平残連結!#REF!</definedName>
    <definedName name="資産平残36期">[149]平残連結!#REF!</definedName>
    <definedName name="配賦.box2_select" localSheetId="17">[158]!配賦.box2_select</definedName>
    <definedName name="配賦.box2_select" localSheetId="2">[158]!配賦.box2_select</definedName>
    <definedName name="配賦.box2_select">[158]!配賦.box2_select</definedName>
    <definedName name="配賦.OptionChk1" localSheetId="17">[158]!配賦.OptionChk1</definedName>
    <definedName name="配賦.OptionChk1" localSheetId="2">[158]!配賦.OptionChk1</definedName>
    <definedName name="配賦.OptionChk1">[158]!配賦.OptionChk1</definedName>
    <definedName name="配賦.OptionChk2" localSheetId="17">[158]!配賦.OptionChk2</definedName>
    <definedName name="配賦.OptionChk2" localSheetId="2">[158]!配賦.OptionChk2</definedName>
    <definedName name="配賦.OptionChk2">[158]!配賦.OptionChk2</definedName>
    <definedName name="配賦.OptionChk3" localSheetId="17">[158]!配賦.OptionChk3</definedName>
    <definedName name="配賦.OptionChk3" localSheetId="2">[158]!配賦.OptionChk3</definedName>
    <definedName name="配賦.OptionChk3">[158]!配賦.OptionChk3</definedName>
    <definedName name="配賦DB_Module.box2_select">#N/A</definedName>
    <definedName name="配賦DB_Module.OptionChk1">#N/A</definedName>
    <definedName name="配賦DB_Module.OptionChk2">#N/A</definedName>
    <definedName name="配賦DB_Module.OptionChk3">#N/A</definedName>
    <definedName name="配賦EX_Module.Haifu_Execute">#N/A</definedName>
    <definedName name="配賦EX_Module.Haifu_NumberEdit">#N/A</definedName>
    <definedName name="間接所有">[153]関連会社明細!$BB$14:$BU$14</definedName>
    <definedName name="項___目" localSheetId="17">#REF!</definedName>
    <definedName name="項___目" localSheetId="2">#REF!</definedName>
    <definedName name="項___目">#REF!</definedName>
    <definedName name="香川銀ﾘｰｽ" localSheetId="17">#REF!</definedName>
    <definedName name="香川銀ﾘｰｽ" localSheetId="2">#REF!</definedName>
    <definedName name="香川銀ﾘｰｽ">#REF!</definedName>
  </definedNames>
  <calcPr calcId="125725"/>
</workbook>
</file>

<file path=xl/calcChain.xml><?xml version="1.0" encoding="utf-8"?>
<calcChain xmlns="http://schemas.openxmlformats.org/spreadsheetml/2006/main">
  <c r="S20" i="12"/>
  <c r="S8"/>
  <c r="S9" s="1"/>
  <c r="S10" s="1"/>
  <c r="S11" s="1"/>
  <c r="S12" s="1"/>
  <c r="S13" s="1"/>
  <c r="S14" s="1"/>
  <c r="S15" s="1"/>
  <c r="S16" s="1"/>
  <c r="S17" s="1"/>
  <c r="S18" s="1"/>
  <c r="S7"/>
  <c r="S6"/>
  <c r="Q7" l="1"/>
  <c r="Q8"/>
  <c r="Q9"/>
  <c r="Q10"/>
  <c r="Q11"/>
  <c r="Q12"/>
  <c r="Q13"/>
  <c r="Q14"/>
  <c r="Q15"/>
  <c r="Q16"/>
  <c r="Q17"/>
  <c r="Q18"/>
  <c r="Q6"/>
  <c r="C24"/>
  <c r="W43"/>
  <c r="V43"/>
  <c r="R43"/>
  <c r="S43" s="1"/>
  <c r="T43" s="1"/>
  <c r="U43" s="1"/>
  <c r="Q42"/>
  <c r="R42" s="1"/>
  <c r="S42" s="1"/>
  <c r="T42" s="1"/>
  <c r="U42" s="1"/>
  <c r="C10" i="29"/>
  <c r="P11"/>
  <c r="P12"/>
  <c r="O13"/>
  <c r="P10" s="1"/>
  <c r="AD32" i="12"/>
  <c r="AD33" s="1"/>
  <c r="AD34" s="1"/>
  <c r="AD35" s="1"/>
  <c r="AD36" s="1"/>
  <c r="AD37" s="1"/>
  <c r="AD38" s="1"/>
  <c r="AD39" s="1"/>
  <c r="AD40" s="1"/>
  <c r="AD41" s="1"/>
  <c r="AD31"/>
  <c r="P13" i="29" l="1"/>
  <c r="B43" i="27" l="1"/>
  <c r="F43"/>
  <c r="R8" i="12"/>
  <c r="R9"/>
  <c r="R10"/>
  <c r="R11"/>
  <c r="R12"/>
  <c r="R13"/>
  <c r="R14"/>
  <c r="R15"/>
  <c r="R16"/>
  <c r="R17"/>
  <c r="R7"/>
  <c r="E16" i="27"/>
  <c r="E18" i="30"/>
  <c r="E15"/>
  <c r="E5"/>
  <c r="L5"/>
  <c r="E18" i="27"/>
  <c r="AA10" i="25"/>
  <c r="AA9"/>
  <c r="Z5"/>
  <c r="Z6" s="1"/>
  <c r="Z7" s="1"/>
  <c r="Z8" s="1"/>
  <c r="Z4"/>
  <c r="R20" i="12" l="1"/>
  <c r="R21"/>
  <c r="W11" i="26"/>
  <c r="Z10" l="1"/>
  <c r="L43" i="25"/>
  <c r="L40"/>
  <c r="M40"/>
  <c r="N40"/>
  <c r="N41" s="1"/>
  <c r="P33" i="12"/>
  <c r="N34"/>
  <c r="N30"/>
  <c r="N31"/>
  <c r="N32"/>
  <c r="N29"/>
  <c r="P28"/>
  <c r="I16" i="14"/>
  <c r="I17" s="1"/>
  <c r="I18"/>
  <c r="I19" s="1"/>
  <c r="I14"/>
  <c r="I11"/>
  <c r="H14"/>
  <c r="H11"/>
  <c r="G16"/>
  <c r="G17" s="1"/>
  <c r="H16"/>
  <c r="H17" s="1"/>
  <c r="H18"/>
  <c r="H19" s="1"/>
  <c r="E5"/>
  <c r="F5" s="1"/>
  <c r="G5" s="1"/>
  <c r="H5" s="1"/>
  <c r="I5" s="1"/>
  <c r="G11"/>
  <c r="G18"/>
  <c r="D19" i="12"/>
  <c r="E19"/>
  <c r="F19"/>
  <c r="G19"/>
  <c r="H19"/>
  <c r="I19"/>
  <c r="J19"/>
  <c r="K19"/>
  <c r="L19"/>
  <c r="M19"/>
  <c r="O19"/>
  <c r="C19"/>
  <c r="H23"/>
  <c r="G18"/>
  <c r="D23"/>
  <c r="E23"/>
  <c r="F23"/>
  <c r="C23"/>
  <c r="L7" i="29"/>
  <c r="L5"/>
  <c r="K5"/>
  <c r="I3"/>
  <c r="I9"/>
  <c r="I13" s="1"/>
  <c r="M29" i="22"/>
  <c r="M30"/>
  <c r="M31"/>
  <c r="M32"/>
  <c r="M28"/>
  <c r="J19"/>
  <c r="N35" i="12" l="1"/>
  <c r="P34"/>
  <c r="H18"/>
  <c r="I23"/>
  <c r="J23" s="1"/>
  <c r="M23" s="1"/>
  <c r="N23" s="1"/>
  <c r="O23" s="1"/>
  <c r="I14" i="29"/>
  <c r="I17"/>
  <c r="I10"/>
  <c r="K20" i="27"/>
  <c r="J20"/>
  <c r="I20"/>
  <c r="H20"/>
  <c r="G20"/>
  <c r="F20"/>
  <c r="E20"/>
  <c r="J38" i="30"/>
  <c r="I38"/>
  <c r="H38"/>
  <c r="G38"/>
  <c r="F38"/>
  <c r="E38"/>
  <c r="D38"/>
  <c r="D18"/>
  <c r="J1"/>
  <c r="I1"/>
  <c r="H1"/>
  <c r="G1"/>
  <c r="F1"/>
  <c r="E1"/>
  <c r="D1"/>
  <c r="J22"/>
  <c r="I22"/>
  <c r="H22"/>
  <c r="G22"/>
  <c r="F22"/>
  <c r="E22"/>
  <c r="D22"/>
  <c r="K7" i="29"/>
  <c r="H24"/>
  <c r="G24"/>
  <c r="F24"/>
  <c r="E24"/>
  <c r="D24"/>
  <c r="C24"/>
  <c r="H21"/>
  <c r="G21"/>
  <c r="F21"/>
  <c r="E21"/>
  <c r="D21"/>
  <c r="C21"/>
  <c r="H18"/>
  <c r="G18"/>
  <c r="F18"/>
  <c r="E18"/>
  <c r="D18"/>
  <c r="C18"/>
  <c r="H14"/>
  <c r="G14"/>
  <c r="F14"/>
  <c r="E14"/>
  <c r="D14"/>
  <c r="C14"/>
  <c r="H10"/>
  <c r="G10"/>
  <c r="F10"/>
  <c r="E10"/>
  <c r="D10"/>
  <c r="E7"/>
  <c r="F7"/>
  <c r="H23"/>
  <c r="G23"/>
  <c r="H17"/>
  <c r="G17"/>
  <c r="H13"/>
  <c r="G13"/>
  <c r="H9"/>
  <c r="G9"/>
  <c r="F9"/>
  <c r="F13" s="1"/>
  <c r="F17" s="1"/>
  <c r="E9"/>
  <c r="E13" s="1"/>
  <c r="E17" s="1"/>
  <c r="D9"/>
  <c r="D13" s="1"/>
  <c r="D17" s="1"/>
  <c r="C9"/>
  <c r="C13" s="1"/>
  <c r="C17" s="1"/>
  <c r="D3"/>
  <c r="E3" s="1"/>
  <c r="F3" s="1"/>
  <c r="G3" s="1"/>
  <c r="H3" s="1"/>
  <c r="BB40" i="28"/>
  <c r="BA40"/>
  <c r="AZ40"/>
  <c r="P35" i="12" l="1"/>
  <c r="N36"/>
  <c r="I18"/>
  <c r="I21" i="29"/>
  <c r="I18"/>
  <c r="I23"/>
  <c r="I24" s="1"/>
  <c r="C23"/>
  <c r="D23"/>
  <c r="E23"/>
  <c r="F23"/>
  <c r="AF42" i="28"/>
  <c r="AG39" s="1"/>
  <c r="AG42" s="1"/>
  <c r="AH39" s="1"/>
  <c r="AH42" s="1"/>
  <c r="AY40"/>
  <c r="AX40"/>
  <c r="AW40"/>
  <c r="AV40"/>
  <c r="AU40"/>
  <c r="AT40"/>
  <c r="AS40"/>
  <c r="AR40"/>
  <c r="AQ40"/>
  <c r="AP40"/>
  <c r="AO40"/>
  <c r="AN40"/>
  <c r="N37" i="12" l="1"/>
  <c r="P36"/>
  <c r="J18"/>
  <c r="S45" i="25"/>
  <c r="R45"/>
  <c r="C82" i="12"/>
  <c r="X40" i="25"/>
  <c r="P37" i="12" l="1"/>
  <c r="K18"/>
  <c r="M18"/>
  <c r="O39" i="25"/>
  <c r="AG34" i="28"/>
  <c r="AH34" s="1"/>
  <c r="AI34" s="1"/>
  <c r="AJ34" s="1"/>
  <c r="AK34" s="1"/>
  <c r="AL34" s="1"/>
  <c r="AM34" s="1"/>
  <c r="AN34" s="1"/>
  <c r="AO34" s="1"/>
  <c r="AP34" s="1"/>
  <c r="AQ34" s="1"/>
  <c r="AR34" s="1"/>
  <c r="AS34" s="1"/>
  <c r="AT34" s="1"/>
  <c r="K45"/>
  <c r="AF38"/>
  <c r="N45" i="25"/>
  <c r="G59" i="12"/>
  <c r="F59"/>
  <c r="E59"/>
  <c r="D59"/>
  <c r="F66"/>
  <c r="D66"/>
  <c r="C66"/>
  <c r="E65"/>
  <c r="E64"/>
  <c r="E63"/>
  <c r="E62"/>
  <c r="G58"/>
  <c r="F58"/>
  <c r="E58"/>
  <c r="D58"/>
  <c r="O60"/>
  <c r="P39" i="25" l="1"/>
  <c r="O40"/>
  <c r="O41" s="1"/>
  <c r="P38" i="12"/>
  <c r="N39"/>
  <c r="L18"/>
  <c r="O46" i="28"/>
  <c r="Q46"/>
  <c r="M46"/>
  <c r="N46"/>
  <c r="P46"/>
  <c r="B46" i="27"/>
  <c r="C43" s="1"/>
  <c r="AU34" i="28"/>
  <c r="AT36"/>
  <c r="AT35"/>
  <c r="AS35"/>
  <c r="AS36"/>
  <c r="AR35"/>
  <c r="AR36"/>
  <c r="E66" i="12"/>
  <c r="U28"/>
  <c r="T28"/>
  <c r="S28"/>
  <c r="R28"/>
  <c r="Q28"/>
  <c r="O28"/>
  <c r="M28"/>
  <c r="D28"/>
  <c r="E28" s="1"/>
  <c r="F28" s="1"/>
  <c r="G28" s="1"/>
  <c r="H28" s="1"/>
  <c r="I28" s="1"/>
  <c r="J28" s="1"/>
  <c r="K28" s="1"/>
  <c r="L28" s="1"/>
  <c r="M42"/>
  <c r="L42"/>
  <c r="K42"/>
  <c r="J42"/>
  <c r="I42"/>
  <c r="H42"/>
  <c r="G42"/>
  <c r="F42"/>
  <c r="E42"/>
  <c r="D42"/>
  <c r="C42"/>
  <c r="L41"/>
  <c r="K41"/>
  <c r="J41"/>
  <c r="I41"/>
  <c r="H41"/>
  <c r="G41"/>
  <c r="F41"/>
  <c r="E41"/>
  <c r="D41"/>
  <c r="C41"/>
  <c r="M41"/>
  <c r="M37" i="25" s="1"/>
  <c r="P16" i="12"/>
  <c r="P15"/>
  <c r="P14"/>
  <c r="P13"/>
  <c r="P12"/>
  <c r="P11"/>
  <c r="P10"/>
  <c r="P9"/>
  <c r="P8"/>
  <c r="P7"/>
  <c r="P6"/>
  <c r="Q39" i="25" l="1"/>
  <c r="Q40" s="1"/>
  <c r="P40"/>
  <c r="P41" s="1"/>
  <c r="P39" i="12"/>
  <c r="N40"/>
  <c r="O18"/>
  <c r="C42" i="27"/>
  <c r="R39" i="25"/>
  <c r="R40" s="1"/>
  <c r="R41" s="1"/>
  <c r="AV34" i="28"/>
  <c r="AU36"/>
  <c r="AU35"/>
  <c r="G43" i="12"/>
  <c r="K43"/>
  <c r="D43"/>
  <c r="H43"/>
  <c r="L43"/>
  <c r="E43"/>
  <c r="I43"/>
  <c r="M43"/>
  <c r="O41"/>
  <c r="O42"/>
  <c r="O43" s="1"/>
  <c r="F43"/>
  <c r="J43"/>
  <c r="P17"/>
  <c r="C46" i="27"/>
  <c r="Q41" i="25" l="1"/>
  <c r="P40" i="12"/>
  <c r="N37" i="25"/>
  <c r="P18" i="12"/>
  <c r="R18" s="1"/>
  <c r="S39" i="25"/>
  <c r="S40" s="1"/>
  <c r="S41" s="1"/>
  <c r="AV36" i="28"/>
  <c r="AV35"/>
  <c r="AW34"/>
  <c r="P42" i="12" l="1"/>
  <c r="P41"/>
  <c r="P44" s="1"/>
  <c r="T39" i="25"/>
  <c r="T40" s="1"/>
  <c r="T41" s="1"/>
  <c r="AX34" i="28"/>
  <c r="AW36"/>
  <c r="AW35"/>
  <c r="P43" i="12" l="1"/>
  <c r="O37" i="25"/>
  <c r="AY34" i="28"/>
  <c r="AX36"/>
  <c r="AX35"/>
  <c r="Q41" i="12" l="1"/>
  <c r="AZ34" i="28"/>
  <c r="AY36"/>
  <c r="AY35"/>
  <c r="Q44"/>
  <c r="P44"/>
  <c r="O44"/>
  <c r="N44"/>
  <c r="M44"/>
  <c r="L44"/>
  <c r="K44"/>
  <c r="J44"/>
  <c r="I44"/>
  <c r="H44"/>
  <c r="G44"/>
  <c r="F44"/>
  <c r="E44"/>
  <c r="D44"/>
  <c r="C44"/>
  <c r="AG38"/>
  <c r="AH38" s="1"/>
  <c r="AI38" s="1"/>
  <c r="AJ38" s="1"/>
  <c r="AK38" s="1"/>
  <c r="AL38" s="1"/>
  <c r="AM38" s="1"/>
  <c r="AN38" s="1"/>
  <c r="AO38" s="1"/>
  <c r="AP38" s="1"/>
  <c r="AQ38" s="1"/>
  <c r="AR38" s="1"/>
  <c r="AS38" s="1"/>
  <c r="AT38" s="1"/>
  <c r="AU38" s="1"/>
  <c r="AV38" s="1"/>
  <c r="AW38" s="1"/>
  <c r="AX38" s="1"/>
  <c r="AY38" s="1"/>
  <c r="AZ38" s="1"/>
  <c r="BA38" s="1"/>
  <c r="BB38" s="1"/>
  <c r="BC38" s="1"/>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F35"/>
  <c r="E35"/>
  <c r="D35"/>
  <c r="C35"/>
  <c r="P37" i="25" l="1"/>
  <c r="Q44" i="12"/>
  <c r="W12" i="26"/>
  <c r="R41" i="12"/>
  <c r="AZ36" i="28"/>
  <c r="AZ35"/>
  <c r="BA34"/>
  <c r="I46"/>
  <c r="J46"/>
  <c r="T50" i="25"/>
  <c r="C46" i="28"/>
  <c r="C47"/>
  <c r="Q37" i="25" l="1"/>
  <c r="R44" i="12"/>
  <c r="W13" i="26"/>
  <c r="S41" i="12"/>
  <c r="BB34" i="28"/>
  <c r="BA36"/>
  <c r="BA35"/>
  <c r="BD40"/>
  <c r="AQ36"/>
  <c r="AP36"/>
  <c r="AO36"/>
  <c r="AN36"/>
  <c r="AM36"/>
  <c r="AL36"/>
  <c r="AK36"/>
  <c r="AJ36"/>
  <c r="AI36"/>
  <c r="AH36"/>
  <c r="AG36"/>
  <c r="AF36"/>
  <c r="M44" i="25"/>
  <c r="H40"/>
  <c r="G40"/>
  <c r="F40"/>
  <c r="C40"/>
  <c r="L37"/>
  <c r="H37"/>
  <c r="G37"/>
  <c r="F37"/>
  <c r="E37"/>
  <c r="D37"/>
  <c r="C37"/>
  <c r="R37" l="1"/>
  <c r="S44" i="12"/>
  <c r="W14" i="26"/>
  <c r="T41" i="12"/>
  <c r="BC34" i="28"/>
  <c r="BB36"/>
  <c r="BB35"/>
  <c r="D24" i="26"/>
  <c r="M38" i="25"/>
  <c r="A20"/>
  <c r="A19"/>
  <c r="A18"/>
  <c r="F17"/>
  <c r="D17"/>
  <c r="B17"/>
  <c r="A17"/>
  <c r="F16"/>
  <c r="D16"/>
  <c r="B16"/>
  <c r="H38" s="1"/>
  <c r="A16"/>
  <c r="F15"/>
  <c r="D15"/>
  <c r="B15"/>
  <c r="A15"/>
  <c r="B14"/>
  <c r="A14"/>
  <c r="B13"/>
  <c r="D38" s="1"/>
  <c r="A13"/>
  <c r="D12"/>
  <c r="B12"/>
  <c r="A12"/>
  <c r="S11"/>
  <c r="R11"/>
  <c r="Q11"/>
  <c r="P11"/>
  <c r="N11"/>
  <c r="M11"/>
  <c r="F11"/>
  <c r="D11"/>
  <c r="B11"/>
  <c r="A11"/>
  <c r="S37" l="1"/>
  <c r="T44" i="12"/>
  <c r="W15" i="26"/>
  <c r="U41" i="12"/>
  <c r="U44" s="1"/>
  <c r="BC36" i="28"/>
  <c r="BC35"/>
  <c r="O43" i="25"/>
  <c r="N44"/>
  <c r="E24" i="26"/>
  <c r="G17" i="25"/>
  <c r="N38"/>
  <c r="E6" i="27" s="1"/>
  <c r="H17" i="25"/>
  <c r="G15"/>
  <c r="G16"/>
  <c r="H16"/>
  <c r="E38"/>
  <c r="F38"/>
  <c r="G38"/>
  <c r="J16"/>
  <c r="J17"/>
  <c r="J11"/>
  <c r="J15"/>
  <c r="H26" i="27"/>
  <c r="T37" i="25" l="1"/>
  <c r="W16" i="26"/>
  <c r="P43" i="25"/>
  <c r="O44"/>
  <c r="F24" i="26"/>
  <c r="O38" i="25"/>
  <c r="G26" i="27"/>
  <c r="E26"/>
  <c r="I26"/>
  <c r="F26"/>
  <c r="J26"/>
  <c r="K26"/>
  <c r="W17" i="26" l="1"/>
  <c r="Q43" i="25"/>
  <c r="P44"/>
  <c r="G24" i="26"/>
  <c r="P38" i="25"/>
  <c r="G6" i="27" s="1"/>
  <c r="S8"/>
  <c r="S10" s="1"/>
  <c r="K11"/>
  <c r="J11"/>
  <c r="I11"/>
  <c r="H11"/>
  <c r="G11"/>
  <c r="F11"/>
  <c r="E11"/>
  <c r="D11"/>
  <c r="F6"/>
  <c r="C7" i="25"/>
  <c r="C6"/>
  <c r="D18" i="27" s="1"/>
  <c r="X14" i="26" l="1"/>
  <c r="R48" i="25" s="1"/>
  <c r="X12" i="26"/>
  <c r="P48" i="25" s="1"/>
  <c r="X15" i="26"/>
  <c r="S48" i="25" s="1"/>
  <c r="X11" i="26"/>
  <c r="X13"/>
  <c r="Q48" i="25" s="1"/>
  <c r="X16" i="26"/>
  <c r="T48" i="25" s="1"/>
  <c r="F18" i="27"/>
  <c r="G18" s="1"/>
  <c r="H18" s="1"/>
  <c r="I18" s="1"/>
  <c r="J18" s="1"/>
  <c r="K18" s="1"/>
  <c r="R43" i="25"/>
  <c r="Q44"/>
  <c r="H24" i="26"/>
  <c r="Q38" i="25"/>
  <c r="H6" i="27" s="1"/>
  <c r="O48" i="25" l="1"/>
  <c r="Y11" i="26"/>
  <c r="X17"/>
  <c r="S43" i="25"/>
  <c r="T43" s="1"/>
  <c r="R44"/>
  <c r="I24" i="26"/>
  <c r="R38" i="25"/>
  <c r="I6" i="27" s="1"/>
  <c r="Y12" i="26" l="1"/>
  <c r="Z11"/>
  <c r="T44" i="25"/>
  <c r="S44"/>
  <c r="J24" i="26"/>
  <c r="S38" i="25"/>
  <c r="J6" i="27" s="1"/>
  <c r="Z12" i="26" l="1"/>
  <c r="Y13"/>
  <c r="T38" i="25"/>
  <c r="K6" i="27" s="1"/>
  <c r="K24" i="26"/>
  <c r="Z13" l="1"/>
  <c r="Y14"/>
  <c r="L24"/>
  <c r="Z14" l="1"/>
  <c r="Y15"/>
  <c r="D25"/>
  <c r="M48" i="25" s="1"/>
  <c r="E25" i="26"/>
  <c r="F25"/>
  <c r="G25"/>
  <c r="H25"/>
  <c r="I25"/>
  <c r="J25"/>
  <c r="K25"/>
  <c r="Y16" l="1"/>
  <c r="Z16" s="1"/>
  <c r="Z15"/>
  <c r="I14" i="27"/>
  <c r="H14"/>
  <c r="K14"/>
  <c r="J14"/>
  <c r="F14"/>
  <c r="E14"/>
  <c r="D26" i="26"/>
  <c r="E26" s="1"/>
  <c r="F26" s="1"/>
  <c r="G26" s="1"/>
  <c r="H26" s="1"/>
  <c r="I26" s="1"/>
  <c r="J26" s="1"/>
  <c r="K26" s="1"/>
  <c r="D27"/>
  <c r="E27" s="1"/>
  <c r="F27" s="1"/>
  <c r="G27" s="1"/>
  <c r="H27" s="1"/>
  <c r="I27" s="1"/>
  <c r="J27" s="1"/>
  <c r="K27" s="1"/>
  <c r="D14" i="27"/>
  <c r="G14"/>
  <c r="O29" i="25" l="1"/>
  <c r="O28"/>
  <c r="O27"/>
  <c r="O26"/>
  <c r="O25"/>
  <c r="O24"/>
  <c r="O23"/>
  <c r="O22"/>
  <c r="L29"/>
  <c r="L28"/>
  <c r="L27"/>
  <c r="L26"/>
  <c r="M21"/>
  <c r="A29" l="1"/>
  <c r="N29"/>
  <c r="A28"/>
  <c r="A27"/>
  <c r="A26"/>
  <c r="A25"/>
  <c r="A24"/>
  <c r="A23"/>
  <c r="A22"/>
  <c r="A21"/>
  <c r="I47" i="28" l="1"/>
  <c r="L32" i="22"/>
  <c r="L31"/>
  <c r="L30"/>
  <c r="L29"/>
  <c r="L28"/>
  <c r="L27"/>
  <c r="L24"/>
  <c r="L23"/>
  <c r="K22" i="18" l="1"/>
  <c r="F32" i="13"/>
  <c r="D16" i="11" l="1"/>
  <c r="T28" i="23" l="1"/>
  <c r="T25"/>
  <c r="T20"/>
  <c r="K27"/>
  <c r="K26"/>
  <c r="K21"/>
  <c r="F28" i="13"/>
  <c r="F31"/>
  <c r="T24" i="23" s="1"/>
  <c r="N21" i="13"/>
  <c r="M21"/>
  <c r="G26" l="1"/>
  <c r="D27" s="1"/>
  <c r="G27" s="1"/>
  <c r="D28" s="1"/>
  <c r="G19" l="1"/>
  <c r="E31" i="16" l="1"/>
  <c r="U5" i="23"/>
  <c r="N13" i="24" l="1"/>
  <c r="N12"/>
  <c r="N11"/>
  <c r="N10"/>
  <c r="N9"/>
  <c r="N8"/>
  <c r="M13"/>
  <c r="M12"/>
  <c r="M11"/>
  <c r="M10"/>
  <c r="M9"/>
  <c r="M8"/>
  <c r="M20" i="23" l="1"/>
  <c r="M19"/>
  <c r="M18"/>
  <c r="M17"/>
  <c r="M16"/>
  <c r="M15"/>
  <c r="M12"/>
  <c r="M11"/>
  <c r="L20"/>
  <c r="L19"/>
  <c r="L18"/>
  <c r="L17"/>
  <c r="L16"/>
  <c r="L15"/>
  <c r="L12"/>
  <c r="L11"/>
  <c r="H20"/>
  <c r="H21" s="1"/>
  <c r="H19"/>
  <c r="H18"/>
  <c r="H17"/>
  <c r="H16"/>
  <c r="H15"/>
  <c r="H14"/>
  <c r="H13"/>
  <c r="H12"/>
  <c r="H11"/>
  <c r="E30"/>
  <c r="A28"/>
  <c r="O27"/>
  <c r="A27"/>
  <c r="O26"/>
  <c r="A26"/>
  <c r="O25"/>
  <c r="A25"/>
  <c r="O24"/>
  <c r="A24"/>
  <c r="O23"/>
  <c r="A23"/>
  <c r="O22"/>
  <c r="A22"/>
  <c r="O21"/>
  <c r="A21"/>
  <c r="S20"/>
  <c r="O20"/>
  <c r="A20"/>
  <c r="O19"/>
  <c r="K19"/>
  <c r="F19" s="1"/>
  <c r="A19"/>
  <c r="O18"/>
  <c r="A18"/>
  <c r="O17"/>
  <c r="K17"/>
  <c r="F17" s="1"/>
  <c r="A17"/>
  <c r="O16"/>
  <c r="K16"/>
  <c r="F16" s="1"/>
  <c r="A16"/>
  <c r="O15"/>
  <c r="K15"/>
  <c r="F15" s="1"/>
  <c r="J15" s="1"/>
  <c r="N15" s="1"/>
  <c r="A15"/>
  <c r="O14"/>
  <c r="K14"/>
  <c r="F14" s="1"/>
  <c r="A14"/>
  <c r="O13"/>
  <c r="K13"/>
  <c r="F13" s="1"/>
  <c r="A13"/>
  <c r="S12"/>
  <c r="O12"/>
  <c r="K12"/>
  <c r="F12" s="1"/>
  <c r="J12" s="1"/>
  <c r="A12"/>
  <c r="S11"/>
  <c r="O11"/>
  <c r="K11"/>
  <c r="R5"/>
  <c r="L5"/>
  <c r="F5"/>
  <c r="R3"/>
  <c r="F3"/>
  <c r="F11" i="19"/>
  <c r="F11" i="23" l="1"/>
  <c r="J11" s="1"/>
  <c r="N11" s="1"/>
  <c r="Q11" s="1"/>
  <c r="R11" s="1"/>
  <c r="U11" s="1"/>
  <c r="N12"/>
  <c r="Q12" s="1"/>
  <c r="R12" s="1"/>
  <c r="U12" s="1"/>
  <c r="J14"/>
  <c r="J16"/>
  <c r="N16" s="1"/>
  <c r="Q16" s="1"/>
  <c r="R16" s="1"/>
  <c r="Q15"/>
  <c r="R15" s="1"/>
  <c r="J13"/>
  <c r="H22"/>
  <c r="H23" l="1"/>
  <c r="H24" l="1"/>
  <c r="H25" l="1"/>
  <c r="H26" l="1"/>
  <c r="H27" l="1"/>
  <c r="H28" l="1"/>
  <c r="H30" l="1"/>
  <c r="O17" i="22" l="1"/>
  <c r="N17"/>
  <c r="M17"/>
  <c r="L17"/>
  <c r="K17"/>
  <c r="J17"/>
  <c r="O16"/>
  <c r="N16"/>
  <c r="M16"/>
  <c r="I25" s="1"/>
  <c r="L13" i="23" s="1"/>
  <c r="L16" i="22"/>
  <c r="I26" s="1"/>
  <c r="L14" i="23" s="1"/>
  <c r="K16" i="22"/>
  <c r="J16"/>
  <c r="O15"/>
  <c r="N15"/>
  <c r="M15"/>
  <c r="H25" s="1"/>
  <c r="L15"/>
  <c r="H26" s="1"/>
  <c r="K15"/>
  <c r="J15"/>
  <c r="O14"/>
  <c r="N14"/>
  <c r="M14"/>
  <c r="L14"/>
  <c r="K14"/>
  <c r="J14"/>
  <c r="O13"/>
  <c r="N13"/>
  <c r="M13"/>
  <c r="L13"/>
  <c r="K13"/>
  <c r="J13"/>
  <c r="O9"/>
  <c r="O18" s="1"/>
  <c r="N9"/>
  <c r="N18" s="1"/>
  <c r="M9"/>
  <c r="M18" s="1"/>
  <c r="L9"/>
  <c r="L18" s="1"/>
  <c r="K9"/>
  <c r="K18" s="1"/>
  <c r="J9"/>
  <c r="J18" s="1"/>
  <c r="I8"/>
  <c r="I17" s="1"/>
  <c r="H8"/>
  <c r="H17" s="1"/>
  <c r="I7"/>
  <c r="I16" s="1"/>
  <c r="H7"/>
  <c r="H16" s="1"/>
  <c r="I6"/>
  <c r="I15" s="1"/>
  <c r="H6"/>
  <c r="H15" s="1"/>
  <c r="I5"/>
  <c r="I14" s="1"/>
  <c r="H5"/>
  <c r="H14" s="1"/>
  <c r="I4"/>
  <c r="I13" s="1"/>
  <c r="H4"/>
  <c r="H13" s="1"/>
  <c r="H19" s="1"/>
  <c r="G8"/>
  <c r="G17" s="1"/>
  <c r="F8"/>
  <c r="F17" s="1"/>
  <c r="G7"/>
  <c r="G16" s="1"/>
  <c r="G6"/>
  <c r="G15" s="1"/>
  <c r="F6"/>
  <c r="F15" s="1"/>
  <c r="G5"/>
  <c r="G14" s="1"/>
  <c r="F5"/>
  <c r="F14" s="1"/>
  <c r="G4"/>
  <c r="G13" s="1"/>
  <c r="F4"/>
  <c r="F13" s="1"/>
  <c r="F19" s="1"/>
  <c r="D8"/>
  <c r="D7"/>
  <c r="D6"/>
  <c r="D5"/>
  <c r="D4"/>
  <c r="I19" l="1"/>
  <c r="G19"/>
  <c r="M13" i="23"/>
  <c r="L25" i="22"/>
  <c r="M14" i="23"/>
  <c r="N14" s="1"/>
  <c r="Q14" s="1"/>
  <c r="R14" s="1"/>
  <c r="L26" i="22"/>
  <c r="N13" i="23"/>
  <c r="Q13" s="1"/>
  <c r="R13" s="1"/>
  <c r="H9" i="22"/>
  <c r="H18" s="1"/>
  <c r="I9"/>
  <c r="I18" s="1"/>
  <c r="G9"/>
  <c r="G18" s="1"/>
  <c r="S20" i="19"/>
  <c r="S12"/>
  <c r="S11"/>
  <c r="K28" i="9"/>
  <c r="K27"/>
  <c r="J27"/>
  <c r="K26"/>
  <c r="J26"/>
  <c r="I30" i="19"/>
  <c r="G30"/>
  <c r="E30"/>
  <c r="L18"/>
  <c r="L17"/>
  <c r="K19"/>
  <c r="K17"/>
  <c r="K16"/>
  <c r="K15"/>
  <c r="K14"/>
  <c r="K13"/>
  <c r="F13" s="1"/>
  <c r="K12"/>
  <c r="K11"/>
  <c r="K17" i="1"/>
  <c r="K18" i="23" s="1"/>
  <c r="X11" i="1"/>
  <c r="X12" s="1"/>
  <c r="X13" s="1"/>
  <c r="X14" s="1"/>
  <c r="X15" s="1"/>
  <c r="X16" s="1"/>
  <c r="X17" s="1"/>
  <c r="X18" s="1"/>
  <c r="X19" s="1"/>
  <c r="X20" s="1"/>
  <c r="X21" s="1"/>
  <c r="X22" s="1"/>
  <c r="X23" s="1"/>
  <c r="X24" s="1"/>
  <c r="X25" s="1"/>
  <c r="X26" s="1"/>
  <c r="X27" s="1"/>
  <c r="X10"/>
  <c r="F12" i="19"/>
  <c r="D17" i="21"/>
  <c r="D16"/>
  <c r="D15"/>
  <c r="D14"/>
  <c r="D13"/>
  <c r="D11"/>
  <c r="D10"/>
  <c r="D9"/>
  <c r="D8"/>
  <c r="D7"/>
  <c r="D6"/>
  <c r="D5"/>
  <c r="D4"/>
  <c r="D3"/>
  <c r="F18" i="23" l="1"/>
  <c r="M30"/>
  <c r="K18" i="19"/>
  <c r="Y18" i="1"/>
  <c r="A21" i="20" l="1"/>
  <c r="A20"/>
  <c r="A26" i="19"/>
  <c r="D34" i="20"/>
  <c r="E32"/>
  <c r="C31"/>
  <c r="C23"/>
  <c r="C32" s="1"/>
  <c r="F9"/>
  <c r="F30" s="1"/>
  <c r="F7"/>
  <c r="I5"/>
  <c r="C34" l="1"/>
  <c r="D35"/>
  <c r="F24"/>
  <c r="F27"/>
  <c r="F20"/>
  <c r="F21"/>
  <c r="F22"/>
  <c r="F25"/>
  <c r="F28"/>
  <c r="F31"/>
  <c r="F18"/>
  <c r="F23"/>
  <c r="F29"/>
  <c r="C9"/>
  <c r="F8" s="1"/>
  <c r="F19"/>
  <c r="F26"/>
  <c r="G11" i="13"/>
  <c r="G10"/>
  <c r="K59"/>
  <c r="L59" s="1"/>
  <c r="M59" s="1"/>
  <c r="K58"/>
  <c r="L58" s="1"/>
  <c r="M58" s="1"/>
  <c r="M60" s="1"/>
  <c r="K51"/>
  <c r="L51" s="1"/>
  <c r="M51" s="1"/>
  <c r="K50"/>
  <c r="L50" s="1"/>
  <c r="M50" s="1"/>
  <c r="K49"/>
  <c r="L49" s="1"/>
  <c r="M49" s="1"/>
  <c r="K48"/>
  <c r="L48" s="1"/>
  <c r="M48" s="1"/>
  <c r="F32" i="20" l="1"/>
  <c r="D27"/>
  <c r="G27" s="1"/>
  <c r="D24"/>
  <c r="G24" s="1"/>
  <c r="D22"/>
  <c r="G22" s="1"/>
  <c r="D21"/>
  <c r="D20"/>
  <c r="D30"/>
  <c r="G30" s="1"/>
  <c r="D26"/>
  <c r="G26" s="1"/>
  <c r="D19"/>
  <c r="G19" s="1"/>
  <c r="D29"/>
  <c r="G29" s="1"/>
  <c r="D23"/>
  <c r="G23" s="1"/>
  <c r="D18"/>
  <c r="G18" s="1"/>
  <c r="D17"/>
  <c r="G17" s="1"/>
  <c r="D16"/>
  <c r="G16" s="1"/>
  <c r="D15"/>
  <c r="G15" s="1"/>
  <c r="D14"/>
  <c r="D31"/>
  <c r="G31" s="1"/>
  <c r="D28"/>
  <c r="G28" s="1"/>
  <c r="D25"/>
  <c r="G25" s="1"/>
  <c r="M54" i="13"/>
  <c r="M62" s="1"/>
  <c r="L31" l="1"/>
  <c r="F30"/>
  <c r="T23" i="23" s="1"/>
  <c r="T23" i="19"/>
  <c r="L28" i="23"/>
  <c r="L28" i="19"/>
  <c r="A31" i="20"/>
  <c r="L14" i="19"/>
  <c r="A17" i="20"/>
  <c r="L16" i="19"/>
  <c r="A19" i="20"/>
  <c r="L15" i="19"/>
  <c r="A18" i="20"/>
  <c r="L23" i="23"/>
  <c r="L23" i="19"/>
  <c r="A26" i="20"/>
  <c r="L19" i="19"/>
  <c r="A22" i="20"/>
  <c r="L22" i="23"/>
  <c r="L22" i="19"/>
  <c r="A25" i="20"/>
  <c r="L12" i="19"/>
  <c r="A15" i="20"/>
  <c r="K23"/>
  <c r="K25" s="1"/>
  <c r="L20" i="19"/>
  <c r="A23" i="20"/>
  <c r="L27" i="23"/>
  <c r="L27" i="19"/>
  <c r="A30" i="20"/>
  <c r="L21" i="23"/>
  <c r="L21" i="19"/>
  <c r="A24" i="20"/>
  <c r="L25" i="23"/>
  <c r="L25" i="19"/>
  <c r="A28" i="20"/>
  <c r="L13" i="19"/>
  <c r="A16" i="20"/>
  <c r="L26" i="23"/>
  <c r="L26" i="19"/>
  <c r="A29" i="20"/>
  <c r="L24" i="23"/>
  <c r="L24" i="19"/>
  <c r="A27" i="20"/>
  <c r="D38"/>
  <c r="D32"/>
  <c r="D37" s="1"/>
  <c r="G14"/>
  <c r="T28" i="19"/>
  <c r="D39" i="20" l="1"/>
  <c r="L11" i="19"/>
  <c r="L30" s="1"/>
  <c r="A14" i="20"/>
  <c r="L30" i="23"/>
  <c r="H14" i="20"/>
  <c r="G32"/>
  <c r="M21" i="15"/>
  <c r="M22"/>
  <c r="M23"/>
  <c r="M24"/>
  <c r="M25"/>
  <c r="M26"/>
  <c r="M27"/>
  <c r="M28"/>
  <c r="S20"/>
  <c r="S22"/>
  <c r="S23"/>
  <c r="S24"/>
  <c r="S25"/>
  <c r="S26"/>
  <c r="S27"/>
  <c r="S28"/>
  <c r="A28" i="19"/>
  <c r="O27"/>
  <c r="A27"/>
  <c r="O26"/>
  <c r="O25"/>
  <c r="A25"/>
  <c r="O24"/>
  <c r="A24"/>
  <c r="O23"/>
  <c r="A23"/>
  <c r="O22"/>
  <c r="A22"/>
  <c r="O21"/>
  <c r="A21"/>
  <c r="O20"/>
  <c r="A20"/>
  <c r="O19"/>
  <c r="A19"/>
  <c r="O18"/>
  <c r="A18"/>
  <c r="O17"/>
  <c r="A17"/>
  <c r="O16"/>
  <c r="J16"/>
  <c r="A16"/>
  <c r="O15"/>
  <c r="J15"/>
  <c r="A15"/>
  <c r="O14"/>
  <c r="J14"/>
  <c r="A14"/>
  <c r="O13"/>
  <c r="H13"/>
  <c r="J13" s="1"/>
  <c r="A13"/>
  <c r="O12"/>
  <c r="H12"/>
  <c r="A12"/>
  <c r="O11"/>
  <c r="H11"/>
  <c r="J11" s="1"/>
  <c r="U5"/>
  <c r="R5"/>
  <c r="L5"/>
  <c r="F5"/>
  <c r="R3"/>
  <c r="F3"/>
  <c r="L30" i="18"/>
  <c r="S28"/>
  <c r="R29" i="25" s="1"/>
  <c r="M28" i="18"/>
  <c r="A28"/>
  <c r="S27"/>
  <c r="R28" i="25" s="1"/>
  <c r="O27" i="18"/>
  <c r="N28" i="25" s="1"/>
  <c r="M27" i="18"/>
  <c r="A27"/>
  <c r="S26"/>
  <c r="R27" i="25" s="1"/>
  <c r="O26" i="18"/>
  <c r="N27" i="25" s="1"/>
  <c r="M26" i="18"/>
  <c r="A26"/>
  <c r="S25"/>
  <c r="R26" i="25" s="1"/>
  <c r="O25" i="18"/>
  <c r="N26" i="25" s="1"/>
  <c r="M25" i="18"/>
  <c r="A25"/>
  <c r="S24"/>
  <c r="R25" i="25" s="1"/>
  <c r="O24" i="18"/>
  <c r="N25" i="25" s="1"/>
  <c r="M24" i="18"/>
  <c r="A24"/>
  <c r="S23"/>
  <c r="R24" i="25" s="1"/>
  <c r="O23" i="18"/>
  <c r="N24" i="25" s="1"/>
  <c r="M23" i="18"/>
  <c r="A23"/>
  <c r="S22"/>
  <c r="R23" i="25" s="1"/>
  <c r="O22" i="18"/>
  <c r="N23" i="25" s="1"/>
  <c r="M22" i="18"/>
  <c r="A22"/>
  <c r="O21"/>
  <c r="N22" i="25" s="1"/>
  <c r="M21" i="18"/>
  <c r="A21"/>
  <c r="S20"/>
  <c r="R21" i="25" s="1"/>
  <c r="O20" i="18"/>
  <c r="N21" i="25" s="1"/>
  <c r="A20" i="18"/>
  <c r="O19"/>
  <c r="N20" i="25" s="1"/>
  <c r="A19" i="18"/>
  <c r="O18"/>
  <c r="N19" i="25" s="1"/>
  <c r="A18" i="18"/>
  <c r="O17"/>
  <c r="N18" i="25" s="1"/>
  <c r="A17" i="18"/>
  <c r="O16"/>
  <c r="N17" i="25" s="1"/>
  <c r="J16" i="18"/>
  <c r="A16"/>
  <c r="O15"/>
  <c r="N16" i="25" s="1"/>
  <c r="J15" i="18"/>
  <c r="A15"/>
  <c r="O14"/>
  <c r="N15" i="25" s="1"/>
  <c r="J14" i="18"/>
  <c r="A14"/>
  <c r="O13"/>
  <c r="N14" i="25" s="1"/>
  <c r="H13" i="18"/>
  <c r="F14" i="25" s="1"/>
  <c r="F13" i="18"/>
  <c r="A13"/>
  <c r="O12"/>
  <c r="N13" i="25" s="1"/>
  <c r="H12" i="18"/>
  <c r="F13" i="25" s="1"/>
  <c r="F12" i="18"/>
  <c r="A12"/>
  <c r="O11"/>
  <c r="N12" i="25" s="1"/>
  <c r="H11" i="18"/>
  <c r="T5"/>
  <c r="R5"/>
  <c r="L5"/>
  <c r="E13" s="1"/>
  <c r="E30" s="1"/>
  <c r="F5"/>
  <c r="R3"/>
  <c r="F3"/>
  <c r="J12" l="1"/>
  <c r="D40" i="25"/>
  <c r="D13"/>
  <c r="J13" s="1"/>
  <c r="E40"/>
  <c r="D14"/>
  <c r="J14" s="1"/>
  <c r="J11" i="18"/>
  <c r="F12" i="25"/>
  <c r="H15"/>
  <c r="H14"/>
  <c r="G14"/>
  <c r="G13"/>
  <c r="O30" i="19"/>
  <c r="H15" i="20"/>
  <c r="I14"/>
  <c r="J12" i="19"/>
  <c r="J13" i="18"/>
  <c r="J12" i="25" l="1"/>
  <c r="G12"/>
  <c r="H13"/>
  <c r="H16" i="20"/>
  <c r="I15"/>
  <c r="H17" l="1"/>
  <c r="I16"/>
  <c r="H18" l="1"/>
  <c r="I17"/>
  <c r="H19" l="1"/>
  <c r="I18"/>
  <c r="H20" l="1"/>
  <c r="I6"/>
  <c r="I7" s="1"/>
  <c r="I19"/>
  <c r="H21" l="1"/>
  <c r="J6"/>
  <c r="J7" s="1"/>
  <c r="J8" s="1"/>
  <c r="I20"/>
  <c r="H22" l="1"/>
  <c r="I21"/>
  <c r="H23" l="1"/>
  <c r="I22"/>
  <c r="E30" i="16"/>
  <c r="E29"/>
  <c r="E28"/>
  <c r="E27"/>
  <c r="E26"/>
  <c r="E25"/>
  <c r="E24"/>
  <c r="S13" i="18" s="1"/>
  <c r="R14" i="25" s="1"/>
  <c r="E23" i="16"/>
  <c r="S12" i="18" s="1"/>
  <c r="R13" i="25" s="1"/>
  <c r="E22" i="16"/>
  <c r="E15"/>
  <c r="M20" i="19" s="1"/>
  <c r="E14" i="16"/>
  <c r="E13"/>
  <c r="E12"/>
  <c r="E11"/>
  <c r="E10"/>
  <c r="E9"/>
  <c r="E8"/>
  <c r="E7"/>
  <c r="E6"/>
  <c r="E5"/>
  <c r="E4"/>
  <c r="D16"/>
  <c r="E16" s="1"/>
  <c r="D32"/>
  <c r="E32" s="1"/>
  <c r="J32"/>
  <c r="L32"/>
  <c r="S21" i="15" l="1"/>
  <c r="S21" i="18"/>
  <c r="R22" i="25" s="1"/>
  <c r="V32" i="9"/>
  <c r="S17" i="15"/>
  <c r="S17" i="18"/>
  <c r="R18" i="25" s="1"/>
  <c r="S12" i="15"/>
  <c r="S14" i="18"/>
  <c r="R15" i="25" s="1"/>
  <c r="S14" i="15"/>
  <c r="V33" i="9"/>
  <c r="S18" i="18"/>
  <c r="R19" i="25" s="1"/>
  <c r="S18" i="15"/>
  <c r="S13"/>
  <c r="S11"/>
  <c r="S11" i="18"/>
  <c r="R12" i="25" s="1"/>
  <c r="S15" i="18"/>
  <c r="R16" i="25" s="1"/>
  <c r="S15" i="15"/>
  <c r="V34" i="9"/>
  <c r="S19" i="18"/>
  <c r="R20" i="25" s="1"/>
  <c r="S19" i="15"/>
  <c r="S16" i="18"/>
  <c r="R17" i="25" s="1"/>
  <c r="S16" i="15"/>
  <c r="H24" i="20"/>
  <c r="I23"/>
  <c r="V30" i="9"/>
  <c r="V31"/>
  <c r="K22" i="15"/>
  <c r="S30" i="18" l="1"/>
  <c r="H25" i="20"/>
  <c r="I24"/>
  <c r="D18" i="13"/>
  <c r="D19" s="1"/>
  <c r="D13" i="14"/>
  <c r="D12"/>
  <c r="E13"/>
  <c r="E12"/>
  <c r="D14" l="1"/>
  <c r="E14"/>
  <c r="H26" i="20"/>
  <c r="I25"/>
  <c r="F13" i="14"/>
  <c r="F12"/>
  <c r="L30" i="15"/>
  <c r="E30"/>
  <c r="A28"/>
  <c r="O27"/>
  <c r="A27"/>
  <c r="O26"/>
  <c r="A26"/>
  <c r="O25"/>
  <c r="A25"/>
  <c r="O24"/>
  <c r="A24"/>
  <c r="O23"/>
  <c r="A23"/>
  <c r="O22"/>
  <c r="A22"/>
  <c r="O21"/>
  <c r="A21"/>
  <c r="O20"/>
  <c r="A20"/>
  <c r="O19"/>
  <c r="A19"/>
  <c r="O18"/>
  <c r="A18"/>
  <c r="O17"/>
  <c r="A17"/>
  <c r="O16"/>
  <c r="J16"/>
  <c r="A16"/>
  <c r="O15"/>
  <c r="J15"/>
  <c r="A15"/>
  <c r="O14"/>
  <c r="J14"/>
  <c r="A14"/>
  <c r="O13"/>
  <c r="H13"/>
  <c r="F13"/>
  <c r="J13" s="1"/>
  <c r="A13"/>
  <c r="O12"/>
  <c r="H12"/>
  <c r="F12"/>
  <c r="A12"/>
  <c r="O11"/>
  <c r="H11"/>
  <c r="J11" s="1"/>
  <c r="T5"/>
  <c r="R5"/>
  <c r="L5"/>
  <c r="F5"/>
  <c r="R3"/>
  <c r="F3"/>
  <c r="C12" i="21"/>
  <c r="D12" s="1"/>
  <c r="F10" i="14"/>
  <c r="F9"/>
  <c r="F8"/>
  <c r="F7"/>
  <c r="F18" s="1"/>
  <c r="F6"/>
  <c r="G19" l="1"/>
  <c r="H21"/>
  <c r="F16"/>
  <c r="F17" s="1"/>
  <c r="F11"/>
  <c r="F14"/>
  <c r="J12" i="15"/>
  <c r="K20" i="23"/>
  <c r="H27" i="20"/>
  <c r="I26"/>
  <c r="G14" i="14"/>
  <c r="F19" i="15"/>
  <c r="H19" i="19"/>
  <c r="H19" i="18"/>
  <c r="F20" i="25" s="1"/>
  <c r="H20" i="19"/>
  <c r="H21" s="1"/>
  <c r="H20" i="18"/>
  <c r="H19" i="15"/>
  <c r="F20" i="19"/>
  <c r="H20" i="15"/>
  <c r="H21" s="1"/>
  <c r="H22" s="1"/>
  <c r="H23" s="1"/>
  <c r="H24" s="1"/>
  <c r="H25" s="1"/>
  <c r="H26" s="1"/>
  <c r="H27" s="1"/>
  <c r="H28" s="1"/>
  <c r="F19" i="19" l="1"/>
  <c r="K40" i="25"/>
  <c r="F19" i="18"/>
  <c r="D20" i="25" s="1"/>
  <c r="F20" i="23"/>
  <c r="H21" i="18"/>
  <c r="F21" i="25"/>
  <c r="H28" i="20"/>
  <c r="I27"/>
  <c r="H22" i="19"/>
  <c r="H23" s="1"/>
  <c r="H24" s="1"/>
  <c r="H25" s="1"/>
  <c r="H26" s="1"/>
  <c r="H27" s="1"/>
  <c r="H28" s="1"/>
  <c r="F20" i="15"/>
  <c r="F21" s="1"/>
  <c r="F20" i="18"/>
  <c r="D21" i="25" l="1"/>
  <c r="H21"/>
  <c r="H22" i="18"/>
  <c r="F22" i="25"/>
  <c r="F22" i="23"/>
  <c r="H29" i="20"/>
  <c r="I28"/>
  <c r="F21" i="19"/>
  <c r="F22" i="15"/>
  <c r="F23" s="1"/>
  <c r="F24" s="1"/>
  <c r="F25" s="1"/>
  <c r="F26" s="1"/>
  <c r="F27" s="1"/>
  <c r="F28" s="1"/>
  <c r="M41" i="25" l="1"/>
  <c r="H22"/>
  <c r="H23" i="18"/>
  <c r="F23" i="25"/>
  <c r="F23" i="23"/>
  <c r="H30" i="20"/>
  <c r="I29"/>
  <c r="F22" i="19"/>
  <c r="N46" i="25" l="1"/>
  <c r="N47" s="1"/>
  <c r="N49" s="1"/>
  <c r="H23"/>
  <c r="H24" i="18"/>
  <c r="F24" i="25"/>
  <c r="F24" i="23"/>
  <c r="H31" i="20"/>
  <c r="I31" s="1"/>
  <c r="I30"/>
  <c r="F23" i="19"/>
  <c r="O46" i="25" l="1"/>
  <c r="O47" s="1"/>
  <c r="O49" s="1"/>
  <c r="E7" i="27"/>
  <c r="E17" s="1"/>
  <c r="E9"/>
  <c r="E12" s="1"/>
  <c r="E22" s="1"/>
  <c r="H24" i="25"/>
  <c r="H25" i="18"/>
  <c r="F25" i="25"/>
  <c r="F25" i="23"/>
  <c r="F24" i="19"/>
  <c r="P46" i="25" l="1"/>
  <c r="P47" s="1"/>
  <c r="P49" s="1"/>
  <c r="F7" i="27"/>
  <c r="F9"/>
  <c r="F12" s="1"/>
  <c r="F22" s="1"/>
  <c r="H25" i="25"/>
  <c r="H26" i="18"/>
  <c r="F26" i="25"/>
  <c r="F26" i="23"/>
  <c r="F25" i="19"/>
  <c r="F17" i="27" l="1"/>
  <c r="G7"/>
  <c r="G17" s="1"/>
  <c r="G9"/>
  <c r="G12" s="1"/>
  <c r="G22" s="1"/>
  <c r="F23"/>
  <c r="H26" i="25"/>
  <c r="H27" i="18"/>
  <c r="F27" i="25"/>
  <c r="F27" i="23"/>
  <c r="F26" i="19"/>
  <c r="G23" i="27" l="1"/>
  <c r="H27" i="25"/>
  <c r="H28" i="18"/>
  <c r="F28" i="25"/>
  <c r="F28" i="23"/>
  <c r="F30"/>
  <c r="F27" i="19"/>
  <c r="S46" i="25" l="1"/>
  <c r="S47" s="1"/>
  <c r="S49" s="1"/>
  <c r="H28"/>
  <c r="F29" s="1"/>
  <c r="F28" i="19"/>
  <c r="J7" i="27" l="1"/>
  <c r="J17" s="1"/>
  <c r="H29" i="25"/>
  <c r="D10" i="14"/>
  <c r="E10"/>
  <c r="D9"/>
  <c r="E9"/>
  <c r="D8"/>
  <c r="E8"/>
  <c r="D7"/>
  <c r="D18" s="1"/>
  <c r="E7"/>
  <c r="E18" s="1"/>
  <c r="D6"/>
  <c r="E6"/>
  <c r="B10"/>
  <c r="B9"/>
  <c r="B8"/>
  <c r="B7"/>
  <c r="B6"/>
  <c r="E19" l="1"/>
  <c r="F19"/>
  <c r="E16"/>
  <c r="E17" s="1"/>
  <c r="E11"/>
  <c r="D16"/>
  <c r="D17" s="1"/>
  <c r="F17" i="18" s="1"/>
  <c r="D11" i="14"/>
  <c r="H22"/>
  <c r="J9" i="27"/>
  <c r="J12" s="1"/>
  <c r="J22" s="1"/>
  <c r="H18" i="19"/>
  <c r="H18" i="18"/>
  <c r="F19" i="25" s="1"/>
  <c r="H18" i="15"/>
  <c r="H17" i="19"/>
  <c r="H17" i="18"/>
  <c r="F18" i="25" s="1"/>
  <c r="H18" s="1"/>
  <c r="H17" i="15"/>
  <c r="H30" s="1"/>
  <c r="F18"/>
  <c r="F17"/>
  <c r="E9" i="13"/>
  <c r="G9" s="1"/>
  <c r="E8"/>
  <c r="G8" s="1"/>
  <c r="E7"/>
  <c r="G7" s="1"/>
  <c r="E6"/>
  <c r="G6" s="1"/>
  <c r="E5"/>
  <c r="F17" i="19" l="1"/>
  <c r="I40" i="25"/>
  <c r="F18" i="19"/>
  <c r="F30" s="1"/>
  <c r="J40" i="25"/>
  <c r="F18" i="18"/>
  <c r="D19" i="25" s="1"/>
  <c r="D18"/>
  <c r="H19"/>
  <c r="H20"/>
  <c r="H30" i="18"/>
  <c r="H30" i="19"/>
  <c r="G5" i="13"/>
  <c r="G12" s="1"/>
  <c r="F30" i="15"/>
  <c r="S24" i="1"/>
  <c r="P19" i="12" l="1"/>
  <c r="L23" i="13"/>
  <c r="G13"/>
  <c r="G22"/>
  <c r="L22"/>
  <c r="G15"/>
  <c r="H38"/>
  <c r="L24"/>
  <c r="E35" s="1"/>
  <c r="D17" i="23"/>
  <c r="D17" i="19"/>
  <c r="D17" i="18"/>
  <c r="D17" i="15"/>
  <c r="D18" i="23"/>
  <c r="J18" s="1"/>
  <c r="D18" i="19"/>
  <c r="J18" s="1"/>
  <c r="D18" i="18"/>
  <c r="J37" i="25" s="1"/>
  <c r="D18" i="15"/>
  <c r="J18" s="1"/>
  <c r="D19" i="23"/>
  <c r="J19" s="1"/>
  <c r="D19" i="18"/>
  <c r="K37" i="25" s="1"/>
  <c r="K41" s="1"/>
  <c r="D19" i="19"/>
  <c r="J19" s="1"/>
  <c r="D19" i="15"/>
  <c r="J19" s="1"/>
  <c r="D20" i="23"/>
  <c r="D20" i="19"/>
  <c r="B21" i="25"/>
  <c r="D20" i="15"/>
  <c r="O17" i="1"/>
  <c r="O18"/>
  <c r="O19"/>
  <c r="O20"/>
  <c r="O21"/>
  <c r="O22"/>
  <c r="O23"/>
  <c r="O24"/>
  <c r="O25"/>
  <c r="O26"/>
  <c r="K28" i="23" l="1"/>
  <c r="K27" i="19"/>
  <c r="K26" i="18"/>
  <c r="K21"/>
  <c r="K20"/>
  <c r="F34" i="13"/>
  <c r="E31"/>
  <c r="K24" i="23" s="1"/>
  <c r="F33" i="13"/>
  <c r="T26" i="23" s="1"/>
  <c r="E32" i="13"/>
  <c r="K25" i="23" s="1"/>
  <c r="E30" i="13"/>
  <c r="K23" i="23" s="1"/>
  <c r="E29" i="13"/>
  <c r="K21" i="19" s="1"/>
  <c r="L33" i="13"/>
  <c r="M22"/>
  <c r="M23" s="1"/>
  <c r="M24" s="1"/>
  <c r="M46" i="25"/>
  <c r="M47" s="1"/>
  <c r="I22"/>
  <c r="B18"/>
  <c r="G18" s="1"/>
  <c r="I37"/>
  <c r="I38" s="1"/>
  <c r="K38"/>
  <c r="L38"/>
  <c r="J21"/>
  <c r="G21"/>
  <c r="J19" i="18"/>
  <c r="B20" i="25"/>
  <c r="J18" i="18"/>
  <c r="B19" i="25"/>
  <c r="T24" i="19"/>
  <c r="G28" i="13"/>
  <c r="D29" s="1"/>
  <c r="N19" i="23"/>
  <c r="P19" s="1"/>
  <c r="Q19" s="1"/>
  <c r="R19" s="1"/>
  <c r="N18"/>
  <c r="P18" s="1"/>
  <c r="Q18" s="1"/>
  <c r="R18" s="1"/>
  <c r="D21" i="19"/>
  <c r="J20"/>
  <c r="J17" i="18"/>
  <c r="D21" i="23"/>
  <c r="J20"/>
  <c r="J17" i="19"/>
  <c r="T21"/>
  <c r="D21" i="15"/>
  <c r="J20"/>
  <c r="J17" i="23"/>
  <c r="N17" s="1"/>
  <c r="D21" i="18"/>
  <c r="B22" i="25" s="1"/>
  <c r="J20" i="18"/>
  <c r="J17" i="15"/>
  <c r="T26" i="19"/>
  <c r="T25"/>
  <c r="K20"/>
  <c r="K26" i="15"/>
  <c r="K20"/>
  <c r="K21"/>
  <c r="F17" i="1"/>
  <c r="F18" s="1"/>
  <c r="F19" s="1"/>
  <c r="F20" s="1"/>
  <c r="F21" s="1"/>
  <c r="F22" s="1"/>
  <c r="F23" s="1"/>
  <c r="F24" s="1"/>
  <c r="F25" s="1"/>
  <c r="F26" s="1"/>
  <c r="F27" s="1"/>
  <c r="J18" i="25" l="1"/>
  <c r="M49"/>
  <c r="D9" i="27" s="1"/>
  <c r="D12" s="1"/>
  <c r="D22" s="1"/>
  <c r="D7"/>
  <c r="D17" s="1"/>
  <c r="T27" i="23"/>
  <c r="T27" i="19"/>
  <c r="E36" i="13"/>
  <c r="E37" s="1"/>
  <c r="K22" i="23"/>
  <c r="K30" s="1"/>
  <c r="F29" i="13"/>
  <c r="J38" i="25"/>
  <c r="D5" i="27"/>
  <c r="D19" s="1"/>
  <c r="G22" i="25"/>
  <c r="J20"/>
  <c r="G20"/>
  <c r="J19"/>
  <c r="G19"/>
  <c r="C11" i="26"/>
  <c r="C22" i="25"/>
  <c r="N20" i="23"/>
  <c r="P20" s="1"/>
  <c r="Q20" s="1"/>
  <c r="R20" s="1"/>
  <c r="U20" s="1"/>
  <c r="N20" i="19"/>
  <c r="P20" s="1"/>
  <c r="Q20" s="1"/>
  <c r="R20" s="1"/>
  <c r="U20" s="1"/>
  <c r="J21" i="15"/>
  <c r="D22"/>
  <c r="D22" i="19"/>
  <c r="J21"/>
  <c r="N21" s="1"/>
  <c r="P21" s="1"/>
  <c r="Q21" s="1"/>
  <c r="P17" i="23"/>
  <c r="Q17" s="1"/>
  <c r="R17" s="1"/>
  <c r="D22"/>
  <c r="J21"/>
  <c r="N21" s="1"/>
  <c r="D22" i="18"/>
  <c r="B23" i="25" s="1"/>
  <c r="T22" i="19"/>
  <c r="K22"/>
  <c r="K28" i="18"/>
  <c r="K28" i="15"/>
  <c r="T5" i="1"/>
  <c r="R5"/>
  <c r="L5"/>
  <c r="F5"/>
  <c r="T30" i="19" l="1"/>
  <c r="T22" i="23"/>
  <c r="T30" s="1"/>
  <c r="F36" i="13"/>
  <c r="F37" s="1"/>
  <c r="G29"/>
  <c r="D30" s="1"/>
  <c r="G30" s="1"/>
  <c r="D31" s="1"/>
  <c r="G31" s="1"/>
  <c r="D32" s="1"/>
  <c r="G32" s="1"/>
  <c r="D33" s="1"/>
  <c r="G33" s="1"/>
  <c r="D34" s="1"/>
  <c r="G34" s="1"/>
  <c r="D35" s="1"/>
  <c r="G35" s="1"/>
  <c r="U38" i="23" s="1"/>
  <c r="D15" i="27"/>
  <c r="D10"/>
  <c r="D13"/>
  <c r="D8"/>
  <c r="E5"/>
  <c r="E15" s="1"/>
  <c r="G23" i="25"/>
  <c r="C12" i="26"/>
  <c r="C23" i="25"/>
  <c r="D23" i="18"/>
  <c r="B24" i="25" s="1"/>
  <c r="D23" i="23"/>
  <c r="J22"/>
  <c r="N22" s="1"/>
  <c r="J22" i="15"/>
  <c r="D23"/>
  <c r="D23" i="19"/>
  <c r="J22"/>
  <c r="N22" s="1"/>
  <c r="P22" s="1"/>
  <c r="Q22" s="1"/>
  <c r="R22" s="1"/>
  <c r="U22" s="1"/>
  <c r="K23"/>
  <c r="P21" i="23"/>
  <c r="K30" i="15"/>
  <c r="K30" i="18"/>
  <c r="R21" i="19"/>
  <c r="D17" i="1"/>
  <c r="D18" s="1"/>
  <c r="D19" s="1"/>
  <c r="E19" i="27" l="1"/>
  <c r="E8"/>
  <c r="F5"/>
  <c r="F8" s="1"/>
  <c r="G24" i="25"/>
  <c r="E13" i="27"/>
  <c r="E10"/>
  <c r="C13" i="26"/>
  <c r="C24" i="25"/>
  <c r="P22" i="23"/>
  <c r="Q22" s="1"/>
  <c r="R22" s="1"/>
  <c r="U22" s="1"/>
  <c r="D24" i="19"/>
  <c r="J23"/>
  <c r="N23" s="1"/>
  <c r="P23" s="1"/>
  <c r="Q23" s="1"/>
  <c r="R23" s="1"/>
  <c r="U23" s="1"/>
  <c r="D24" i="15"/>
  <c r="J23"/>
  <c r="D24" i="23"/>
  <c r="J23"/>
  <c r="D24" i="18"/>
  <c r="B25" i="25" s="1"/>
  <c r="Q21" i="23"/>
  <c r="R21" s="1"/>
  <c r="U21" s="1"/>
  <c r="K24" i="19"/>
  <c r="U21"/>
  <c r="D20" i="1"/>
  <c r="D21" s="1"/>
  <c r="D22" s="1"/>
  <c r="D23" s="1"/>
  <c r="D24" s="1"/>
  <c r="D25" s="1"/>
  <c r="D26" s="1"/>
  <c r="D27" s="1"/>
  <c r="J13"/>
  <c r="N13" s="1"/>
  <c r="J14"/>
  <c r="N14" s="1"/>
  <c r="F15" i="27" l="1"/>
  <c r="F10"/>
  <c r="F19"/>
  <c r="F13"/>
  <c r="G5"/>
  <c r="G13" s="1"/>
  <c r="G25" i="25"/>
  <c r="C14" i="26"/>
  <c r="C25" i="25"/>
  <c r="N23" i="23"/>
  <c r="P23" s="1"/>
  <c r="Q23" s="1"/>
  <c r="R23" s="1"/>
  <c r="U23" s="1"/>
  <c r="J24" i="15"/>
  <c r="D25"/>
  <c r="D25" i="23"/>
  <c r="J24"/>
  <c r="D25" i="19"/>
  <c r="J24"/>
  <c r="N24" s="1"/>
  <c r="P24" s="1"/>
  <c r="Q24" s="1"/>
  <c r="R24" s="1"/>
  <c r="U24" s="1"/>
  <c r="D25" i="18"/>
  <c r="B26" i="25" s="1"/>
  <c r="G11" i="11"/>
  <c r="F12" i="1"/>
  <c r="G8" i="27" l="1"/>
  <c r="H5"/>
  <c r="H15" s="1"/>
  <c r="G26" i="25"/>
  <c r="G15" i="27"/>
  <c r="G19"/>
  <c r="G10"/>
  <c r="C15" i="26"/>
  <c r="C26" i="25"/>
  <c r="N24" i="23"/>
  <c r="P24" s="1"/>
  <c r="Q24" s="1"/>
  <c r="R24" s="1"/>
  <c r="U24" s="1"/>
  <c r="D26" i="19"/>
  <c r="J25"/>
  <c r="J25" i="15"/>
  <c r="N25" s="1"/>
  <c r="P25" s="1"/>
  <c r="Q25" s="1"/>
  <c r="R25" s="1"/>
  <c r="T25" s="1"/>
  <c r="D26"/>
  <c r="J5" i="1"/>
  <c r="J5" i="23"/>
  <c r="J5" i="19"/>
  <c r="J5" i="18"/>
  <c r="J5" i="15"/>
  <c r="D26" i="23"/>
  <c r="J25"/>
  <c r="N25" s="1"/>
  <c r="D26" i="18"/>
  <c r="B27" i="25" s="1"/>
  <c r="E29" i="1"/>
  <c r="H19" i="27" l="1"/>
  <c r="I5"/>
  <c r="G27" i="25"/>
  <c r="C16" i="26"/>
  <c r="C27" i="25"/>
  <c r="D27" i="18"/>
  <c r="B28" i="25" s="1"/>
  <c r="J26" i="15"/>
  <c r="N26" s="1"/>
  <c r="P26" s="1"/>
  <c r="Q26" s="1"/>
  <c r="R26" s="1"/>
  <c r="T26" s="1"/>
  <c r="D27"/>
  <c r="D27" i="19"/>
  <c r="J26"/>
  <c r="D27" i="23"/>
  <c r="J26"/>
  <c r="N52" i="9"/>
  <c r="N53"/>
  <c r="N54"/>
  <c r="N55"/>
  <c r="N56"/>
  <c r="N57"/>
  <c r="N58"/>
  <c r="N59"/>
  <c r="N60"/>
  <c r="N61"/>
  <c r="N62"/>
  <c r="N63"/>
  <c r="N64"/>
  <c r="N65"/>
  <c r="N66"/>
  <c r="N67"/>
  <c r="N28"/>
  <c r="N51"/>
  <c r="N50"/>
  <c r="N49"/>
  <c r="N48"/>
  <c r="N47"/>
  <c r="N46"/>
  <c r="N45"/>
  <c r="N44"/>
  <c r="N43"/>
  <c r="N42"/>
  <c r="N41"/>
  <c r="N40"/>
  <c r="N39"/>
  <c r="N38"/>
  <c r="N37"/>
  <c r="N36"/>
  <c r="N35"/>
  <c r="N34"/>
  <c r="N33"/>
  <c r="N32"/>
  <c r="N31"/>
  <c r="N30"/>
  <c r="N29"/>
  <c r="I19" i="27" l="1"/>
  <c r="I15"/>
  <c r="J5"/>
  <c r="J10" s="1"/>
  <c r="G28" i="25"/>
  <c r="C17" i="26"/>
  <c r="C28" i="25"/>
  <c r="D28" i="19"/>
  <c r="J27"/>
  <c r="J27" i="15"/>
  <c r="N27" s="1"/>
  <c r="P27" s="1"/>
  <c r="Q27" s="1"/>
  <c r="R27" s="1"/>
  <c r="T27" s="1"/>
  <c r="D28"/>
  <c r="D28" i="18"/>
  <c r="B29" i="25" s="1"/>
  <c r="D28" i="23"/>
  <c r="J27"/>
  <c r="P8" i="9"/>
  <c r="P9"/>
  <c r="P10"/>
  <c r="P7"/>
  <c r="Q17"/>
  <c r="M17"/>
  <c r="L16"/>
  <c r="L7"/>
  <c r="L8"/>
  <c r="L9"/>
  <c r="L10"/>
  <c r="L11"/>
  <c r="L12"/>
  <c r="L13"/>
  <c r="L14"/>
  <c r="L15"/>
  <c r="L6"/>
  <c r="P28" l="1"/>
  <c r="J13" i="27"/>
  <c r="J8"/>
  <c r="J19"/>
  <c r="J15"/>
  <c r="K5"/>
  <c r="G29" i="25"/>
  <c r="C18" i="26"/>
  <c r="C29" i="25"/>
  <c r="D30" i="18"/>
  <c r="J28" i="15"/>
  <c r="D30"/>
  <c r="J28" i="19"/>
  <c r="D30"/>
  <c r="J28" i="23"/>
  <c r="N28" s="1"/>
  <c r="D30"/>
  <c r="G20" i="9"/>
  <c r="P65"/>
  <c r="P66"/>
  <c r="P67"/>
  <c r="P64"/>
  <c r="G17"/>
  <c r="P53"/>
  <c r="P54"/>
  <c r="P55"/>
  <c r="P52"/>
  <c r="G13"/>
  <c r="P36"/>
  <c r="P37"/>
  <c r="P39"/>
  <c r="P38"/>
  <c r="G18"/>
  <c r="P57"/>
  <c r="P58"/>
  <c r="P56"/>
  <c r="P59"/>
  <c r="G16"/>
  <c r="P48"/>
  <c r="P49"/>
  <c r="P51"/>
  <c r="P50"/>
  <c r="G14"/>
  <c r="P40"/>
  <c r="P43"/>
  <c r="P41"/>
  <c r="P42"/>
  <c r="L17"/>
  <c r="G12"/>
  <c r="P32"/>
  <c r="P33"/>
  <c r="P34"/>
  <c r="P35"/>
  <c r="G19"/>
  <c r="P61"/>
  <c r="P60"/>
  <c r="P62"/>
  <c r="P63"/>
  <c r="G15"/>
  <c r="P44"/>
  <c r="P45"/>
  <c r="P46"/>
  <c r="P47"/>
  <c r="G11"/>
  <c r="P31"/>
  <c r="P29"/>
  <c r="P30"/>
  <c r="P17"/>
  <c r="G46" i="28" l="1"/>
  <c r="E46"/>
  <c r="D46"/>
  <c r="H46"/>
  <c r="F46"/>
  <c r="K15" i="27"/>
  <c r="K19"/>
  <c r="C19" i="26"/>
  <c r="D18" s="1"/>
  <c r="K29" i="25" s="1"/>
  <c r="J30" i="19"/>
  <c r="J31" s="1"/>
  <c r="S16" i="23"/>
  <c r="U16" s="1"/>
  <c r="S16" i="19"/>
  <c r="P28" i="23"/>
  <c r="Q28" s="1"/>
  <c r="R28" s="1"/>
  <c r="U28" s="1"/>
  <c r="J30"/>
  <c r="S15"/>
  <c r="U15" s="1"/>
  <c r="S15" i="19"/>
  <c r="S17" i="23"/>
  <c r="U17" s="1"/>
  <c r="S17" i="19"/>
  <c r="N28" i="15"/>
  <c r="P28" s="1"/>
  <c r="Q28" s="1"/>
  <c r="R28" s="1"/>
  <c r="T28" s="1"/>
  <c r="J30"/>
  <c r="S19" i="23"/>
  <c r="U19" s="1"/>
  <c r="S19" i="19"/>
  <c r="S33" i="9"/>
  <c r="J33" s="1"/>
  <c r="S18" i="23"/>
  <c r="U18" s="1"/>
  <c r="S18" i="19"/>
  <c r="S37" i="9"/>
  <c r="J37" s="1"/>
  <c r="S35"/>
  <c r="S38"/>
  <c r="J38" s="1"/>
  <c r="S36"/>
  <c r="S34"/>
  <c r="J34" s="1"/>
  <c r="S30"/>
  <c r="S31"/>
  <c r="J31" s="1"/>
  <c r="S32"/>
  <c r="J32" s="1"/>
  <c r="S39"/>
  <c r="J39" s="1"/>
  <c r="S30" i="15"/>
  <c r="P68" i="9"/>
  <c r="R27"/>
  <c r="H12" i="1"/>
  <c r="J12" s="1"/>
  <c r="N12" s="1"/>
  <c r="F11"/>
  <c r="J36" i="9" l="1"/>
  <c r="O28"/>
  <c r="Q28" s="1"/>
  <c r="D17" i="26"/>
  <c r="K28" i="25" s="1"/>
  <c r="D11" i="26"/>
  <c r="D12"/>
  <c r="K23" i="25" s="1"/>
  <c r="D13" i="26"/>
  <c r="K24" i="25" s="1"/>
  <c r="D14" i="26"/>
  <c r="K25" i="25" s="1"/>
  <c r="D15" i="26"/>
  <c r="K26" i="25" s="1"/>
  <c r="D16" i="26"/>
  <c r="K27" i="25" s="1"/>
  <c r="J31" i="23"/>
  <c r="J30" i="9"/>
  <c r="V35"/>
  <c r="J35"/>
  <c r="O11" i="1"/>
  <c r="O12"/>
  <c r="O13"/>
  <c r="O14"/>
  <c r="O15"/>
  <c r="O16"/>
  <c r="O10"/>
  <c r="C45" i="28" l="1"/>
  <c r="C48" s="1"/>
  <c r="D45" s="1"/>
  <c r="D48" s="1"/>
  <c r="E45" s="1"/>
  <c r="E48" s="1"/>
  <c r="F45" s="1"/>
  <c r="F48" s="1"/>
  <c r="G45" s="1"/>
  <c r="G48" s="1"/>
  <c r="H45" s="1"/>
  <c r="H48" s="1"/>
  <c r="I45" s="1"/>
  <c r="I48" s="1"/>
  <c r="J45" s="1"/>
  <c r="J48" s="1"/>
  <c r="K22" i="25"/>
  <c r="E11" i="26"/>
  <c r="F11" s="1"/>
  <c r="E12"/>
  <c r="F12" s="1"/>
  <c r="E17"/>
  <c r="F17" s="1"/>
  <c r="E16"/>
  <c r="F16" s="1"/>
  <c r="E18"/>
  <c r="F18" s="1"/>
  <c r="D19"/>
  <c r="E15"/>
  <c r="F15" s="1"/>
  <c r="E13"/>
  <c r="F13" s="1"/>
  <c r="E14"/>
  <c r="F14" s="1"/>
  <c r="H5" i="1"/>
  <c r="H5" i="23"/>
  <c r="H5" i="18"/>
  <c r="H5" i="19"/>
  <c r="H5" i="15"/>
  <c r="R28" i="9"/>
  <c r="O29" s="1"/>
  <c r="R29" l="1"/>
  <c r="O30" s="1"/>
  <c r="Q29"/>
  <c r="R30" l="1"/>
  <c r="O31" s="1"/>
  <c r="Q30"/>
  <c r="Q31" l="1"/>
  <c r="H11" s="1"/>
  <c r="M15" i="19" s="1"/>
  <c r="R31" i="9"/>
  <c r="O32" s="1"/>
  <c r="D47" i="28" l="1"/>
  <c r="T30" i="9"/>
  <c r="K30" s="1"/>
  <c r="M11" i="18"/>
  <c r="M11" i="15"/>
  <c r="N11" s="1"/>
  <c r="Q11" s="1"/>
  <c r="R11" s="1"/>
  <c r="T11" s="1"/>
  <c r="R32" i="9"/>
  <c r="O33" s="1"/>
  <c r="Q32"/>
  <c r="N15" i="19" l="1"/>
  <c r="N11" i="18"/>
  <c r="M12" i="25" s="1"/>
  <c r="R33" i="9"/>
  <c r="O34" s="1"/>
  <c r="Q33"/>
  <c r="Q11" i="18" l="1"/>
  <c r="P12" i="25" s="1"/>
  <c r="Q15" i="19"/>
  <c r="R34" i="9"/>
  <c r="O35" s="1"/>
  <c r="Q34"/>
  <c r="R15" i="19" l="1"/>
  <c r="R11" i="18"/>
  <c r="Q12" i="25" s="1"/>
  <c r="Q35" i="9"/>
  <c r="H12" s="1"/>
  <c r="M16" i="19" s="1"/>
  <c r="R35" i="9"/>
  <c r="O36" s="1"/>
  <c r="E47" i="28" l="1"/>
  <c r="T31" i="9"/>
  <c r="K31" s="1"/>
  <c r="T11" i="18"/>
  <c r="S12" i="25" s="1"/>
  <c r="U15" i="19"/>
  <c r="Q36" i="9"/>
  <c r="R36"/>
  <c r="O37" s="1"/>
  <c r="M12" i="15" l="1"/>
  <c r="N12" s="1"/>
  <c r="Q12" s="1"/>
  <c r="R12" s="1"/>
  <c r="T12" s="1"/>
  <c r="M12" i="18"/>
  <c r="N12" s="1"/>
  <c r="M13" i="25" s="1"/>
  <c r="N16" i="19"/>
  <c r="R37" i="9"/>
  <c r="O38" s="1"/>
  <c r="Q37"/>
  <c r="A11" i="1"/>
  <c r="A12"/>
  <c r="S10"/>
  <c r="S11"/>
  <c r="H11"/>
  <c r="J11" s="1"/>
  <c r="N11" s="1"/>
  <c r="H10"/>
  <c r="J10" s="1"/>
  <c r="N10" s="1"/>
  <c r="Q12" i="18" l="1"/>
  <c r="P13" i="25" s="1"/>
  <c r="Q16" i="19"/>
  <c r="R38" i="9"/>
  <c r="O39" s="1"/>
  <c r="Q38"/>
  <c r="R12" i="18" l="1"/>
  <c r="Q13" i="25" s="1"/>
  <c r="R16" i="19"/>
  <c r="Q39" i="9"/>
  <c r="H13" s="1"/>
  <c r="M17" i="19" s="1"/>
  <c r="R39" i="9"/>
  <c r="O40" s="1"/>
  <c r="F3" i="1"/>
  <c r="F47" i="28" l="1"/>
  <c r="T32" i="9"/>
  <c r="K32" s="1"/>
  <c r="T12" i="18"/>
  <c r="S13" i="25" s="1"/>
  <c r="U16" i="19"/>
  <c r="R40" i="9"/>
  <c r="O41" s="1"/>
  <c r="Q40"/>
  <c r="M13" i="18" l="1"/>
  <c r="N13" s="1"/>
  <c r="M14" i="25" s="1"/>
  <c r="M13" i="15"/>
  <c r="N13" s="1"/>
  <c r="Q13" s="1"/>
  <c r="R13" s="1"/>
  <c r="T13" s="1"/>
  <c r="N17" i="19"/>
  <c r="R41" i="9"/>
  <c r="O42" s="1"/>
  <c r="Q41"/>
  <c r="Q13" i="18" l="1"/>
  <c r="P14" i="25" s="1"/>
  <c r="P17" i="19"/>
  <c r="R42" i="9"/>
  <c r="O43" s="1"/>
  <c r="Q42"/>
  <c r="R13" i="18" l="1"/>
  <c r="Q14" i="25" s="1"/>
  <c r="Q17" i="19"/>
  <c r="Q43" i="9"/>
  <c r="H14" s="1"/>
  <c r="M18" i="19" s="1"/>
  <c r="R43" i="9"/>
  <c r="O44" s="1"/>
  <c r="I7"/>
  <c r="F8" s="1"/>
  <c r="I8" s="1"/>
  <c r="H7"/>
  <c r="M11" i="19" s="1"/>
  <c r="H8" i="9"/>
  <c r="M12" i="19" s="1"/>
  <c r="N12" s="1"/>
  <c r="Q12" s="1"/>
  <c r="R12" s="1"/>
  <c r="U12" s="1"/>
  <c r="G47" i="28" l="1"/>
  <c r="N11" i="19"/>
  <c r="Q11" s="1"/>
  <c r="R11" s="1"/>
  <c r="U11" s="1"/>
  <c r="T13" i="18"/>
  <c r="S14" i="25" s="1"/>
  <c r="R17" i="19"/>
  <c r="T33" i="9"/>
  <c r="K33" s="1"/>
  <c r="R44"/>
  <c r="O45" s="1"/>
  <c r="Q44"/>
  <c r="M14" i="18" l="1"/>
  <c r="M14" i="15"/>
  <c r="N14" s="1"/>
  <c r="Q14" s="1"/>
  <c r="R14" s="1"/>
  <c r="T14" s="1"/>
  <c r="U17" i="19"/>
  <c r="R45" i="9"/>
  <c r="O46" s="1"/>
  <c r="Q45"/>
  <c r="N14" i="18" l="1"/>
  <c r="M15" i="25" s="1"/>
  <c r="N18" i="19"/>
  <c r="R46" i="9"/>
  <c r="O47" s="1"/>
  <c r="Q46"/>
  <c r="Q14" i="18" l="1"/>
  <c r="P15" i="25" s="1"/>
  <c r="P18" i="19"/>
  <c r="Q47" i="9"/>
  <c r="H15" s="1"/>
  <c r="M19" i="19" s="1"/>
  <c r="R47" i="9"/>
  <c r="O48" s="1"/>
  <c r="C16"/>
  <c r="S20" i="1"/>
  <c r="S22"/>
  <c r="S25"/>
  <c r="H9" i="9"/>
  <c r="M13" i="19" s="1"/>
  <c r="N13" s="1"/>
  <c r="Q13" s="1"/>
  <c r="R13" s="1"/>
  <c r="S21" i="1"/>
  <c r="E37" i="9"/>
  <c r="J28" s="1"/>
  <c r="E63"/>
  <c r="E64"/>
  <c r="E65"/>
  <c r="E62"/>
  <c r="S19" i="1" s="1"/>
  <c r="E59" i="9"/>
  <c r="E60"/>
  <c r="E61"/>
  <c r="E58"/>
  <c r="S18" i="1" s="1"/>
  <c r="E55" i="9"/>
  <c r="S17" i="1" s="1"/>
  <c r="E56" i="9"/>
  <c r="E57"/>
  <c r="E54"/>
  <c r="E51"/>
  <c r="E52"/>
  <c r="E53"/>
  <c r="E50"/>
  <c r="S16" i="1" s="1"/>
  <c r="E47" i="9"/>
  <c r="E48"/>
  <c r="E49"/>
  <c r="E46"/>
  <c r="S15" i="1" s="1"/>
  <c r="E43" i="9"/>
  <c r="S14" i="1" s="1"/>
  <c r="E44" i="9"/>
  <c r="E45"/>
  <c r="E42"/>
  <c r="E41"/>
  <c r="E39"/>
  <c r="E40"/>
  <c r="E38"/>
  <c r="C28"/>
  <c r="C65"/>
  <c r="C64"/>
  <c r="C63"/>
  <c r="C62"/>
  <c r="C61"/>
  <c r="C60"/>
  <c r="C59"/>
  <c r="C58"/>
  <c r="C57"/>
  <c r="C56"/>
  <c r="C55"/>
  <c r="C54"/>
  <c r="C53"/>
  <c r="C52"/>
  <c r="C51"/>
  <c r="C50"/>
  <c r="C49"/>
  <c r="C48"/>
  <c r="C47"/>
  <c r="C46"/>
  <c r="C45"/>
  <c r="C44"/>
  <c r="C43"/>
  <c r="C42"/>
  <c r="C41"/>
  <c r="C40"/>
  <c r="C39"/>
  <c r="C38"/>
  <c r="C37"/>
  <c r="C36"/>
  <c r="C35"/>
  <c r="C34"/>
  <c r="C33"/>
  <c r="C32"/>
  <c r="C31"/>
  <c r="C30"/>
  <c r="C29"/>
  <c r="S23" i="1"/>
  <c r="G28" i="9"/>
  <c r="D29" s="1"/>
  <c r="H47" i="28" l="1"/>
  <c r="G10" i="9"/>
  <c r="S14" i="23" s="1"/>
  <c r="U14" s="1"/>
  <c r="G9" i="9"/>
  <c r="Q18" i="19"/>
  <c r="T34" i="9"/>
  <c r="K34" s="1"/>
  <c r="E68"/>
  <c r="R14" i="18"/>
  <c r="Q15" i="25" s="1"/>
  <c r="R48" i="9"/>
  <c r="O49" s="1"/>
  <c r="Q48"/>
  <c r="G23"/>
  <c r="S12" i="1"/>
  <c r="G29" i="9"/>
  <c r="D30" s="1"/>
  <c r="S14" i="19" l="1"/>
  <c r="S13" i="23"/>
  <c r="U13" s="1"/>
  <c r="S13" i="19"/>
  <c r="T14" i="18"/>
  <c r="S15" i="25" s="1"/>
  <c r="R18" i="19"/>
  <c r="M15" i="15"/>
  <c r="M15" i="18"/>
  <c r="R49" i="9"/>
  <c r="O50" s="1"/>
  <c r="Q49"/>
  <c r="S13" i="1"/>
  <c r="S29" s="1"/>
  <c r="G30" i="9"/>
  <c r="D31" s="1"/>
  <c r="S30" i="19" l="1"/>
  <c r="U13"/>
  <c r="S30" i="23"/>
  <c r="N19" i="19"/>
  <c r="N15" i="15"/>
  <c r="Q15" s="1"/>
  <c r="R15" s="1"/>
  <c r="T15" s="1"/>
  <c r="N15" i="18"/>
  <c r="M16" i="25" s="1"/>
  <c r="U18" i="19"/>
  <c r="R50" i="9"/>
  <c r="O51" s="1"/>
  <c r="Q51" s="1"/>
  <c r="Q50"/>
  <c r="G31"/>
  <c r="D32" s="1"/>
  <c r="Q15" i="18" l="1"/>
  <c r="P16" i="25" s="1"/>
  <c r="P19" i="19"/>
  <c r="T35" i="9"/>
  <c r="K35" s="1"/>
  <c r="H16"/>
  <c r="R51"/>
  <c r="O52" s="1"/>
  <c r="G32"/>
  <c r="D33" s="1"/>
  <c r="M16" i="18" l="1"/>
  <c r="N16" s="1"/>
  <c r="M16" i="15"/>
  <c r="V36" i="9"/>
  <c r="V41" s="1"/>
  <c r="V42" s="1"/>
  <c r="R15" i="18"/>
  <c r="Q16" i="25" s="1"/>
  <c r="Q19" i="19"/>
  <c r="R52" i="9"/>
  <c r="O53" s="1"/>
  <c r="Q52"/>
  <c r="G33"/>
  <c r="D34" s="1"/>
  <c r="Q16" i="18" l="1"/>
  <c r="M17" i="25"/>
  <c r="R19" i="19"/>
  <c r="T15" i="18"/>
  <c r="S16" i="25" s="1"/>
  <c r="N16" i="15"/>
  <c r="Q16" s="1"/>
  <c r="R16" s="1"/>
  <c r="T16" s="1"/>
  <c r="R53" i="9"/>
  <c r="O54" s="1"/>
  <c r="Q53"/>
  <c r="G34"/>
  <c r="D35" s="1"/>
  <c r="D46" i="27" l="1"/>
  <c r="R16" i="18"/>
  <c r="P17" i="25"/>
  <c r="U19" i="19"/>
  <c r="R54" i="9"/>
  <c r="O55" s="1"/>
  <c r="Q54"/>
  <c r="G35"/>
  <c r="D36" s="1"/>
  <c r="C30" i="27" l="1"/>
  <c r="B36"/>
  <c r="T16" i="18"/>
  <c r="S17" i="25" s="1"/>
  <c r="Q17"/>
  <c r="R55" i="9"/>
  <c r="O56" s="1"/>
  <c r="Q55"/>
  <c r="H17" s="1"/>
  <c r="G36"/>
  <c r="D37" s="1"/>
  <c r="C29" i="27" l="1"/>
  <c r="C31"/>
  <c r="J30"/>
  <c r="G30"/>
  <c r="F30"/>
  <c r="B52"/>
  <c r="E30"/>
  <c r="D30"/>
  <c r="T36" i="9"/>
  <c r="M17" i="18" s="1"/>
  <c r="N17" s="1"/>
  <c r="F9" i="9"/>
  <c r="I9" s="1"/>
  <c r="F10" s="1"/>
  <c r="M20" i="1"/>
  <c r="I10" i="9"/>
  <c r="F11" s="1"/>
  <c r="I11" s="1"/>
  <c r="F12" s="1"/>
  <c r="I12" s="1"/>
  <c r="F13" s="1"/>
  <c r="I13" s="1"/>
  <c r="F14" s="1"/>
  <c r="I14" s="1"/>
  <c r="F15" s="1"/>
  <c r="I15" s="1"/>
  <c r="R56"/>
  <c r="O57" s="1"/>
  <c r="Q56"/>
  <c r="G37"/>
  <c r="E29" i="27" l="1"/>
  <c r="F29"/>
  <c r="J29"/>
  <c r="G29"/>
  <c r="E31"/>
  <c r="J31"/>
  <c r="F31"/>
  <c r="G31"/>
  <c r="B53"/>
  <c r="B51"/>
  <c r="D29"/>
  <c r="K36" i="9"/>
  <c r="V45"/>
  <c r="L22" i="25" s="1"/>
  <c r="M17" i="15"/>
  <c r="N17" s="1"/>
  <c r="P17" s="1"/>
  <c r="Q17" s="1"/>
  <c r="R17" s="1"/>
  <c r="T17" s="1"/>
  <c r="D31" i="27"/>
  <c r="P17" i="18"/>
  <c r="Q17" s="1"/>
  <c r="M18" i="25"/>
  <c r="D38" i="9"/>
  <c r="N21" i="15"/>
  <c r="R57" i="9"/>
  <c r="O58" s="1"/>
  <c r="Q57"/>
  <c r="F16"/>
  <c r="I16" s="1"/>
  <c r="F38"/>
  <c r="G38"/>
  <c r="D39" s="1"/>
  <c r="J47" i="28" l="1"/>
  <c r="M50" i="25" s="1"/>
  <c r="M51" s="1"/>
  <c r="M53" s="1"/>
  <c r="AF41" i="28"/>
  <c r="R17" i="18"/>
  <c r="P18" i="25"/>
  <c r="P21" i="15"/>
  <c r="Q21" s="1"/>
  <c r="Q58" i="9"/>
  <c r="R58"/>
  <c r="O59" s="1"/>
  <c r="F17"/>
  <c r="I17" s="1"/>
  <c r="G39"/>
  <c r="D40" s="1"/>
  <c r="F39"/>
  <c r="T17" i="18" l="1"/>
  <c r="S18" i="25" s="1"/>
  <c r="Q18"/>
  <c r="R21" i="15"/>
  <c r="T21" s="1"/>
  <c r="R59" i="9"/>
  <c r="O60" s="1"/>
  <c r="Q59"/>
  <c r="H18" s="1"/>
  <c r="F18"/>
  <c r="I18" s="1"/>
  <c r="F40"/>
  <c r="G40"/>
  <c r="T37" l="1"/>
  <c r="M18" i="15" s="1"/>
  <c r="N18" s="1"/>
  <c r="D41" i="9"/>
  <c r="F41" s="1"/>
  <c r="H10" s="1"/>
  <c r="M14" i="19" s="1"/>
  <c r="M21" i="1"/>
  <c r="N22" i="15"/>
  <c r="P22" s="1"/>
  <c r="Q22" s="1"/>
  <c r="Q60" i="9"/>
  <c r="R60"/>
  <c r="O61" s="1"/>
  <c r="F19"/>
  <c r="I19" s="1"/>
  <c r="K37" l="1"/>
  <c r="V46"/>
  <c r="L23" i="25" s="1"/>
  <c r="M18" i="18"/>
  <c r="N18" s="1"/>
  <c r="M19" i="25" s="1"/>
  <c r="N14" i="19"/>
  <c r="Q14" s="1"/>
  <c r="R14" s="1"/>
  <c r="U14" s="1"/>
  <c r="M30"/>
  <c r="G41" i="9"/>
  <c r="D42" s="1"/>
  <c r="F42" s="1"/>
  <c r="P18" i="15"/>
  <c r="Q18" s="1"/>
  <c r="R18" s="1"/>
  <c r="T18" s="1"/>
  <c r="R22"/>
  <c r="T22" s="1"/>
  <c r="R61" i="9"/>
  <c r="O62" s="1"/>
  <c r="Q61"/>
  <c r="F20"/>
  <c r="I20" s="1"/>
  <c r="G42"/>
  <c r="D43" s="1"/>
  <c r="P18" i="18" l="1"/>
  <c r="Q18" s="1"/>
  <c r="R18" s="1"/>
  <c r="R62" i="9"/>
  <c r="O63" s="1"/>
  <c r="Q62"/>
  <c r="G43"/>
  <c r="D44" s="1"/>
  <c r="F43"/>
  <c r="P19" i="25" l="1"/>
  <c r="T18" i="18"/>
  <c r="S19" i="25" s="1"/>
  <c r="Q19"/>
  <c r="R63" i="9"/>
  <c r="O64" s="1"/>
  <c r="Q63"/>
  <c r="H19" s="1"/>
  <c r="F44"/>
  <c r="G44"/>
  <c r="D45" s="1"/>
  <c r="T38" l="1"/>
  <c r="M22" i="1"/>
  <c r="N23" i="15"/>
  <c r="P23" s="1"/>
  <c r="Q23" s="1"/>
  <c r="R64" i="9"/>
  <c r="O65" s="1"/>
  <c r="Q64"/>
  <c r="G45"/>
  <c r="D46" s="1"/>
  <c r="F45"/>
  <c r="K38" l="1"/>
  <c r="V47"/>
  <c r="L24" i="25" s="1"/>
  <c r="M19" i="18"/>
  <c r="N19" s="1"/>
  <c r="P19" s="1"/>
  <c r="Q19" s="1"/>
  <c r="M19" i="15"/>
  <c r="N19" s="1"/>
  <c r="P19" s="1"/>
  <c r="Q19" s="1"/>
  <c r="R19" s="1"/>
  <c r="T19" s="1"/>
  <c r="R23"/>
  <c r="T23" s="1"/>
  <c r="R65" i="9"/>
  <c r="O66" s="1"/>
  <c r="Q65"/>
  <c r="F46"/>
  <c r="G46"/>
  <c r="D47" s="1"/>
  <c r="M20" i="25" l="1"/>
  <c r="R19" i="18"/>
  <c r="P20" i="25"/>
  <c r="R66" i="9"/>
  <c r="O67" s="1"/>
  <c r="Q66"/>
  <c r="G47"/>
  <c r="D48" s="1"/>
  <c r="F47"/>
  <c r="T19" i="18" l="1"/>
  <c r="S20" i="25" s="1"/>
  <c r="Q20"/>
  <c r="R67" i="9"/>
  <c r="Q67"/>
  <c r="Q68" s="1"/>
  <c r="F48"/>
  <c r="G48"/>
  <c r="D49" s="1"/>
  <c r="T39" l="1"/>
  <c r="M20" i="18" s="1"/>
  <c r="H20" i="9"/>
  <c r="G49"/>
  <c r="D50" s="1"/>
  <c r="F49"/>
  <c r="K39" l="1"/>
  <c r="V48"/>
  <c r="L25" i="25" s="1"/>
  <c r="K30" s="1"/>
  <c r="V43" i="9"/>
  <c r="M20" i="15"/>
  <c r="N20" s="1"/>
  <c r="P20" s="1"/>
  <c r="Q20" s="1"/>
  <c r="R20" s="1"/>
  <c r="T20" s="1"/>
  <c r="M30" i="18"/>
  <c r="M23" i="1"/>
  <c r="F50" i="9"/>
  <c r="G50"/>
  <c r="D51" s="1"/>
  <c r="P20" i="18" l="1"/>
  <c r="N24" i="15"/>
  <c r="P24" s="1"/>
  <c r="M30"/>
  <c r="G51" i="9"/>
  <c r="D52" s="1"/>
  <c r="F51"/>
  <c r="Q20" i="18" l="1"/>
  <c r="P21" i="25" s="1"/>
  <c r="N30" i="15"/>
  <c r="F52" i="9"/>
  <c r="G52"/>
  <c r="D53" s="1"/>
  <c r="R20" i="18" l="1"/>
  <c r="Q21" i="25" s="1"/>
  <c r="Q24" i="15"/>
  <c r="R24" s="1"/>
  <c r="P30"/>
  <c r="G53" i="9"/>
  <c r="D54" s="1"/>
  <c r="F53"/>
  <c r="M16" i="1" s="1"/>
  <c r="T20" i="18" l="1"/>
  <c r="Q30" i="15"/>
  <c r="F54" i="9"/>
  <c r="G54"/>
  <c r="D55" s="1"/>
  <c r="S21" i="25" l="1"/>
  <c r="T24" i="15"/>
  <c r="G34" s="1"/>
  <c r="R30"/>
  <c r="G55" i="9"/>
  <c r="D56" s="1"/>
  <c r="F55"/>
  <c r="K34" i="15" l="1"/>
  <c r="H34"/>
  <c r="M34"/>
  <c r="J34"/>
  <c r="I34"/>
  <c r="L34"/>
  <c r="T30"/>
  <c r="F56" i="9"/>
  <c r="G56"/>
  <c r="D57" s="1"/>
  <c r="G57" l="1"/>
  <c r="D58" s="1"/>
  <c r="F57"/>
  <c r="M17" i="1" s="1"/>
  <c r="F58" i="9" l="1"/>
  <c r="G58"/>
  <c r="D59" s="1"/>
  <c r="G59" l="1"/>
  <c r="D60" s="1"/>
  <c r="F59"/>
  <c r="F60" l="1"/>
  <c r="G60"/>
  <c r="D61" s="1"/>
  <c r="G61" l="1"/>
  <c r="D62" s="1"/>
  <c r="F61"/>
  <c r="M18" i="1" s="1"/>
  <c r="F62" i="9" l="1"/>
  <c r="G62"/>
  <c r="D63" s="1"/>
  <c r="G63" l="1"/>
  <c r="D64" s="1"/>
  <c r="F63"/>
  <c r="F64" l="1"/>
  <c r="G64"/>
  <c r="D65" s="1"/>
  <c r="D68" s="1"/>
  <c r="G65" l="1"/>
  <c r="G68" s="1"/>
  <c r="F65"/>
  <c r="M19" i="1" l="1"/>
  <c r="M29" s="1"/>
  <c r="F68" i="9"/>
  <c r="H23"/>
  <c r="A13" i="1" l="1"/>
  <c r="A14"/>
  <c r="A15"/>
  <c r="A16"/>
  <c r="A17"/>
  <c r="A18"/>
  <c r="A19"/>
  <c r="A20"/>
  <c r="A21"/>
  <c r="A22"/>
  <c r="A23"/>
  <c r="A24"/>
  <c r="A25"/>
  <c r="A26"/>
  <c r="A27"/>
  <c r="R3" l="1"/>
  <c r="D10" i="11"/>
  <c r="H17" i="1" l="1"/>
  <c r="K29" l="1"/>
  <c r="H18"/>
  <c r="H19" l="1"/>
  <c r="H20" l="1"/>
  <c r="H21" l="1"/>
  <c r="H22" l="1"/>
  <c r="H23" l="1"/>
  <c r="F29"/>
  <c r="H24" l="1"/>
  <c r="H25" l="1"/>
  <c r="H26" l="1"/>
  <c r="H27" l="1"/>
  <c r="H29" l="1"/>
  <c r="J15" l="1"/>
  <c r="J16" l="1"/>
  <c r="J17" l="1"/>
  <c r="J18" l="1"/>
  <c r="J19" l="1"/>
  <c r="J20" l="1"/>
  <c r="J21" l="1"/>
  <c r="J22" l="1"/>
  <c r="J23" l="1"/>
  <c r="J24" l="1"/>
  <c r="J25" l="1"/>
  <c r="J26" l="1"/>
  <c r="J27" l="1"/>
  <c r="D29"/>
  <c r="N26" s="1"/>
  <c r="P26" s="1"/>
  <c r="N15" l="1"/>
  <c r="N16"/>
  <c r="P16" s="1"/>
  <c r="N17"/>
  <c r="P17" s="1"/>
  <c r="N18"/>
  <c r="P18" s="1"/>
  <c r="N20"/>
  <c r="P20" s="1"/>
  <c r="N21"/>
  <c r="P21" s="1"/>
  <c r="N27"/>
  <c r="P27" s="1"/>
  <c r="J29"/>
  <c r="N25" l="1"/>
  <c r="P25" s="1"/>
  <c r="N24"/>
  <c r="P24" s="1"/>
  <c r="N23"/>
  <c r="P23" s="1"/>
  <c r="N19"/>
  <c r="P19" s="1"/>
  <c r="N22"/>
  <c r="P22" s="1"/>
  <c r="L29"/>
  <c r="N29" l="1"/>
  <c r="Q15" l="1"/>
  <c r="R15" s="1"/>
  <c r="Q27" l="1"/>
  <c r="R27" s="1"/>
  <c r="T27" s="1"/>
  <c r="Q23"/>
  <c r="R23" s="1"/>
  <c r="T23" s="1"/>
  <c r="Q24"/>
  <c r="R24" s="1"/>
  <c r="T24" s="1"/>
  <c r="Q19"/>
  <c r="R19" s="1"/>
  <c r="T19" s="1"/>
  <c r="Q20"/>
  <c r="R20" s="1"/>
  <c r="T20" s="1"/>
  <c r="Q18"/>
  <c r="R18" s="1"/>
  <c r="T18" s="1"/>
  <c r="Q25"/>
  <c r="R25" s="1"/>
  <c r="T25" s="1"/>
  <c r="Q22"/>
  <c r="R22" s="1"/>
  <c r="T22" s="1"/>
  <c r="Q26"/>
  <c r="R26" s="1"/>
  <c r="T26" s="1"/>
  <c r="Q17"/>
  <c r="R17" s="1"/>
  <c r="Q21"/>
  <c r="R21" s="1"/>
  <c r="T21" s="1"/>
  <c r="Q16"/>
  <c r="R16" s="1"/>
  <c r="G33" l="1"/>
  <c r="I33"/>
  <c r="M33"/>
  <c r="J33"/>
  <c r="K33"/>
  <c r="H33"/>
  <c r="L33"/>
  <c r="Q10"/>
  <c r="R10" s="1"/>
  <c r="P29" l="1"/>
  <c r="Q11"/>
  <c r="R11" s="1"/>
  <c r="Q13"/>
  <c r="R13" s="1"/>
  <c r="Q12"/>
  <c r="Q14"/>
  <c r="R14" s="1"/>
  <c r="T29" l="1"/>
  <c r="Q29"/>
  <c r="R12"/>
  <c r="R29" l="1"/>
  <c r="N26" i="23" l="1"/>
  <c r="D36" i="13"/>
  <c r="P25" i="23"/>
  <c r="Q25" s="1"/>
  <c r="R25" s="1"/>
  <c r="U25" s="1"/>
  <c r="K25" i="19"/>
  <c r="N25" s="1"/>
  <c r="P25" s="1"/>
  <c r="Q25" s="1"/>
  <c r="R25" s="1"/>
  <c r="U25" s="1"/>
  <c r="N27"/>
  <c r="K26" l="1"/>
  <c r="N26" s="1"/>
  <c r="P26" s="1"/>
  <c r="K28"/>
  <c r="N28" s="1"/>
  <c r="P27"/>
  <c r="N27" i="23" l="1"/>
  <c r="N30" s="1"/>
  <c r="K30" i="19"/>
  <c r="Q26"/>
  <c r="R26" s="1"/>
  <c r="U26" s="1"/>
  <c r="P28"/>
  <c r="P30" s="1"/>
  <c r="N30"/>
  <c r="P26" i="23"/>
  <c r="Q27" i="19"/>
  <c r="N31" l="1"/>
  <c r="P27" i="23"/>
  <c r="Q27" s="1"/>
  <c r="R27" s="1"/>
  <c r="U27" s="1"/>
  <c r="Q28" i="19"/>
  <c r="R28" s="1"/>
  <c r="U28" s="1"/>
  <c r="Q26" i="23"/>
  <c r="R26" s="1"/>
  <c r="U26" s="1"/>
  <c r="N31"/>
  <c r="R27" i="19"/>
  <c r="M34" i="23" l="1"/>
  <c r="U30"/>
  <c r="N34"/>
  <c r="O34"/>
  <c r="L34"/>
  <c r="P30"/>
  <c r="R30" i="19"/>
  <c r="U31" s="1"/>
  <c r="G34" i="23"/>
  <c r="Q30" i="19"/>
  <c r="Q31" s="1"/>
  <c r="Q30" i="23"/>
  <c r="U27" i="19"/>
  <c r="U30" s="1"/>
  <c r="Q31" i="23" l="1"/>
  <c r="R30"/>
  <c r="S38" s="1"/>
  <c r="R31" i="19"/>
  <c r="I34"/>
  <c r="M34"/>
  <c r="L34"/>
  <c r="G34"/>
  <c r="K34"/>
  <c r="J34"/>
  <c r="H34"/>
  <c r="R31" i="23" l="1"/>
  <c r="I34"/>
  <c r="K34"/>
  <c r="H34"/>
  <c r="J34"/>
  <c r="F7" i="22" l="1"/>
  <c r="F16" l="1"/>
  <c r="F9"/>
  <c r="F18" s="1"/>
  <c r="F21" i="18"/>
  <c r="D22" i="25" s="1"/>
  <c r="F22" i="18" l="1"/>
  <c r="J22" s="1"/>
  <c r="N22" s="1"/>
  <c r="P22" s="1"/>
  <c r="E22" i="25"/>
  <c r="J22" s="1"/>
  <c r="M22" s="1"/>
  <c r="J21" i="18"/>
  <c r="F23" l="1"/>
  <c r="J23" s="1"/>
  <c r="N23" s="1"/>
  <c r="D23" i="25"/>
  <c r="J23" s="1"/>
  <c r="M23" s="1"/>
  <c r="P23" s="1"/>
  <c r="P22"/>
  <c r="N21" i="18"/>
  <c r="Q22"/>
  <c r="D24" i="25" l="1"/>
  <c r="E24" s="1"/>
  <c r="E23"/>
  <c r="F24" i="18"/>
  <c r="F25" s="1"/>
  <c r="R22"/>
  <c r="P21"/>
  <c r="P23"/>
  <c r="J24" l="1"/>
  <c r="N24" s="1"/>
  <c r="P24" s="1"/>
  <c r="J24" i="25"/>
  <c r="M24" s="1"/>
  <c r="P24" s="1"/>
  <c r="D25"/>
  <c r="E25" s="1"/>
  <c r="Q23" i="18"/>
  <c r="R23" s="1"/>
  <c r="D26" i="25"/>
  <c r="F26" i="18"/>
  <c r="J25"/>
  <c r="N25" s="1"/>
  <c r="Q23" i="25"/>
  <c r="T22" i="18"/>
  <c r="S23" i="25" s="1"/>
  <c r="Q21" i="18"/>
  <c r="J25" i="25" l="1"/>
  <c r="M25" s="1"/>
  <c r="P25" s="1"/>
  <c r="Q24" i="18"/>
  <c r="R24" s="1"/>
  <c r="R21"/>
  <c r="Q24" i="25"/>
  <c r="T23" i="18"/>
  <c r="S24" i="25" s="1"/>
  <c r="D27"/>
  <c r="J26" i="18"/>
  <c r="F27"/>
  <c r="E26" i="25"/>
  <c r="P25" i="18"/>
  <c r="Q46" i="25" l="1"/>
  <c r="Q47" s="1"/>
  <c r="Q49" s="1"/>
  <c r="Q25" i="18"/>
  <c r="D28" i="25"/>
  <c r="J27" i="18"/>
  <c r="N27" s="1"/>
  <c r="F28"/>
  <c r="T21"/>
  <c r="Q22" i="25"/>
  <c r="N26" i="18"/>
  <c r="Q25" i="25"/>
  <c r="T24" i="18"/>
  <c r="S25" i="25" s="1"/>
  <c r="E27"/>
  <c r="J26" l="1"/>
  <c r="M26" s="1"/>
  <c r="P26" s="1"/>
  <c r="I26"/>
  <c r="R46"/>
  <c r="R47" s="1"/>
  <c r="R49" s="1"/>
  <c r="P26" i="18"/>
  <c r="Q26" s="1"/>
  <c r="P27"/>
  <c r="S22" i="25"/>
  <c r="J28"/>
  <c r="M28" s="1"/>
  <c r="P28" s="1"/>
  <c r="E28"/>
  <c r="J28" i="18"/>
  <c r="D29" i="25"/>
  <c r="F30" i="18"/>
  <c r="R25"/>
  <c r="H7" i="27" l="1"/>
  <c r="J27" i="25"/>
  <c r="M27" s="1"/>
  <c r="P27" s="1"/>
  <c r="I27"/>
  <c r="N28" i="18"/>
  <c r="J30"/>
  <c r="Q27"/>
  <c r="E29" i="25"/>
  <c r="Q26"/>
  <c r="T25" i="18"/>
  <c r="R26"/>
  <c r="I7" i="27" l="1"/>
  <c r="H9"/>
  <c r="H17"/>
  <c r="H8"/>
  <c r="T46" i="25"/>
  <c r="T47" s="1"/>
  <c r="T49" s="1"/>
  <c r="S26"/>
  <c r="R27" i="18"/>
  <c r="P28"/>
  <c r="Q28" s="1"/>
  <c r="N30"/>
  <c r="Q27" i="25"/>
  <c r="T26" i="18"/>
  <c r="S27" i="25" s="1"/>
  <c r="I9" i="27" l="1"/>
  <c r="J29" i="25"/>
  <c r="M29" s="1"/>
  <c r="I29"/>
  <c r="H12" i="27"/>
  <c r="H22" s="1"/>
  <c r="H10"/>
  <c r="I17"/>
  <c r="I8"/>
  <c r="R28" i="18"/>
  <c r="Q30"/>
  <c r="Q28" i="25"/>
  <c r="T27" i="18"/>
  <c r="R30"/>
  <c r="P30"/>
  <c r="H30" i="27" l="1"/>
  <c r="H29"/>
  <c r="H31"/>
  <c r="I30" i="25"/>
  <c r="H13" i="27"/>
  <c r="K7"/>
  <c r="I12"/>
  <c r="I22" s="1"/>
  <c r="I10"/>
  <c r="P29" i="25"/>
  <c r="O30" s="1"/>
  <c r="L30"/>
  <c r="Q29"/>
  <c r="T28" i="18"/>
  <c r="M34" s="1"/>
  <c r="S28" i="25"/>
  <c r="I30" i="27" l="1"/>
  <c r="I29"/>
  <c r="I31"/>
  <c r="I13"/>
  <c r="K17"/>
  <c r="K8"/>
  <c r="K9"/>
  <c r="T51" i="25"/>
  <c r="H23" i="27"/>
  <c r="J34" i="18"/>
  <c r="I34"/>
  <c r="H34"/>
  <c r="L34"/>
  <c r="S29" i="25"/>
  <c r="G34" i="18"/>
  <c r="K34"/>
  <c r="T30"/>
  <c r="T53" i="25" l="1"/>
  <c r="K12" i="27"/>
  <c r="K22" s="1"/>
  <c r="K10"/>
  <c r="I23"/>
  <c r="J23"/>
  <c r="K30" l="1"/>
  <c r="K29"/>
  <c r="C51" s="1"/>
  <c r="K31"/>
  <c r="C53" s="1"/>
  <c r="K13"/>
  <c r="C52" l="1"/>
  <c r="K23"/>
  <c r="AG41" i="28"/>
  <c r="K48"/>
  <c r="L45" s="1"/>
  <c r="L48" s="1"/>
  <c r="M45" s="1"/>
  <c r="A56" i="27" l="1"/>
  <c r="AH41" i="28"/>
  <c r="AI39" l="1"/>
  <c r="AI41" l="1"/>
  <c r="K47" s="1"/>
  <c r="N50" i="25" s="1"/>
  <c r="N51" s="1"/>
  <c r="N53" s="1"/>
  <c r="AI42" i="28"/>
  <c r="AJ39" l="1"/>
  <c r="AJ42" s="1"/>
  <c r="AJ41" l="1"/>
  <c r="AK39"/>
  <c r="AK42" s="1"/>
  <c r="AK41" l="1"/>
  <c r="AL39"/>
  <c r="AL42" s="1"/>
  <c r="AM39" l="1"/>
  <c r="AM42" s="1"/>
  <c r="AL41"/>
  <c r="AN39" l="1"/>
  <c r="AN42" s="1"/>
  <c r="AM41"/>
  <c r="AO39" l="1"/>
  <c r="AO42" s="1"/>
  <c r="AN41"/>
  <c r="AO41" l="1"/>
  <c r="AP39"/>
  <c r="AP42" s="1"/>
  <c r="AQ39" l="1"/>
  <c r="AQ42" s="1"/>
  <c r="AP41"/>
  <c r="M48"/>
  <c r="N45" s="1"/>
  <c r="N48" s="1"/>
  <c r="O45" s="1"/>
  <c r="O48" s="1"/>
  <c r="P45" s="1"/>
  <c r="P48" s="1"/>
  <c r="Q45" s="1"/>
  <c r="Q48" s="1"/>
  <c r="AR39" l="1"/>
  <c r="AR42" s="1"/>
  <c r="AQ41"/>
  <c r="BD41" s="1"/>
  <c r="AR41" l="1"/>
  <c r="AS39"/>
  <c r="AS42" s="1"/>
  <c r="L47"/>
  <c r="O50" i="25" s="1"/>
  <c r="O51" s="1"/>
  <c r="O53" s="1"/>
  <c r="M47" i="28"/>
  <c r="P50" i="25" s="1"/>
  <c r="P51" s="1"/>
  <c r="P53" s="1"/>
  <c r="AT39" i="28" l="1"/>
  <c r="AT42" s="1"/>
  <c r="AS41"/>
  <c r="AT41" l="1"/>
  <c r="AU39"/>
  <c r="AU42" s="1"/>
  <c r="AV39" l="1"/>
  <c r="AV42" s="1"/>
  <c r="AU41"/>
  <c r="N47" s="1"/>
  <c r="Q50" i="25" s="1"/>
  <c r="Q51" s="1"/>
  <c r="Q53" s="1"/>
  <c r="AV41" i="28" l="1"/>
  <c r="AW39"/>
  <c r="AW42" s="1"/>
  <c r="AX39" l="1"/>
  <c r="AX42" s="1"/>
  <c r="AW41"/>
  <c r="AY39" l="1"/>
  <c r="AY42" s="1"/>
  <c r="AX41"/>
  <c r="AZ39" l="1"/>
  <c r="AZ42" s="1"/>
  <c r="AY41"/>
  <c r="O47" s="1"/>
  <c r="R50" i="25" s="1"/>
  <c r="R51" s="1"/>
  <c r="R53" s="1"/>
  <c r="AZ41" i="28" l="1"/>
  <c r="BA39"/>
  <c r="BA42" s="1"/>
  <c r="BB39" l="1"/>
  <c r="BB42" s="1"/>
  <c r="BA41"/>
  <c r="BC39" l="1"/>
  <c r="BC42" s="1"/>
  <c r="BB41"/>
  <c r="P47" l="1"/>
  <c r="S50" i="25" s="1"/>
  <c r="S51" s="1"/>
  <c r="S53" s="1"/>
  <c r="BC41" i="28"/>
</calcChain>
</file>

<file path=xl/comments1.xml><?xml version="1.0" encoding="utf-8"?>
<comments xmlns="http://schemas.openxmlformats.org/spreadsheetml/2006/main">
  <authors>
    <author>cad</author>
  </authors>
  <commentList>
    <comment ref="U17" authorId="0">
      <text>
        <r>
          <rPr>
            <b/>
            <sz val="9"/>
            <color indexed="81"/>
            <rFont val="Tahoma"/>
            <family val="2"/>
          </rPr>
          <t>cad:</t>
        </r>
        <r>
          <rPr>
            <sz val="9"/>
            <color indexed="81"/>
            <rFont val="Tahoma"/>
            <family val="2"/>
          </rPr>
          <t xml:space="preserve">
Reversal of provision created for Major Maintenance during the year it is incurred.</t>
        </r>
      </text>
    </comment>
  </commentList>
</comments>
</file>

<file path=xl/comments2.xml><?xml version="1.0" encoding="utf-8"?>
<comments xmlns="http://schemas.openxmlformats.org/spreadsheetml/2006/main">
  <authors>
    <author>cad</author>
  </authors>
  <commentList>
    <comment ref="U17" authorId="0">
      <text>
        <r>
          <rPr>
            <b/>
            <sz val="9"/>
            <color indexed="81"/>
            <rFont val="Tahoma"/>
            <family val="2"/>
          </rPr>
          <t>cad:</t>
        </r>
        <r>
          <rPr>
            <sz val="9"/>
            <color indexed="81"/>
            <rFont val="Tahoma"/>
            <family val="2"/>
          </rPr>
          <t xml:space="preserve">
Reversal of provision created for Major Maintenance during the year it is incurred.</t>
        </r>
      </text>
    </comment>
  </commentList>
</comments>
</file>

<file path=xl/comments3.xml><?xml version="1.0" encoding="utf-8"?>
<comments xmlns="http://schemas.openxmlformats.org/spreadsheetml/2006/main">
  <authors>
    <author>cad</author>
    <author>Windows User</author>
  </authors>
  <commentList>
    <comment ref="T17" authorId="0">
      <text>
        <r>
          <rPr>
            <b/>
            <sz val="9"/>
            <color indexed="81"/>
            <rFont val="Tahoma"/>
            <family val="2"/>
          </rPr>
          <t>cad:</t>
        </r>
        <r>
          <rPr>
            <sz val="9"/>
            <color indexed="81"/>
            <rFont val="Tahoma"/>
            <family val="2"/>
          </rPr>
          <t xml:space="preserve">
Reversal of provision created for Major Maintenance during the year it is incurred.</t>
        </r>
      </text>
    </comment>
    <comment ref="K22" authorId="1">
      <text>
        <r>
          <rPr>
            <b/>
            <sz val="9"/>
            <color indexed="81"/>
            <rFont val="Tahoma"/>
            <family val="2"/>
          </rPr>
          <t>Chakra:</t>
        </r>
        <r>
          <rPr>
            <sz val="9"/>
            <color indexed="81"/>
            <rFont val="Tahoma"/>
            <family val="2"/>
          </rPr>
          <t xml:space="preserve">
NHAI Penalty</t>
        </r>
      </text>
    </comment>
  </commentList>
</comments>
</file>

<file path=xl/comments4.xml><?xml version="1.0" encoding="utf-8"?>
<comments xmlns="http://schemas.openxmlformats.org/spreadsheetml/2006/main">
  <authors>
    <author>Vipin Dagur</author>
  </authors>
  <commentList>
    <comment ref="AB39" authorId="0">
      <text>
        <r>
          <rPr>
            <b/>
            <sz val="9"/>
            <color indexed="81"/>
            <rFont val="Tahoma"/>
            <family val="2"/>
          </rPr>
          <t>Vipin Dagur:</t>
        </r>
        <r>
          <rPr>
            <sz val="9"/>
            <color indexed="81"/>
            <rFont val="Tahoma"/>
            <family val="2"/>
          </rPr>
          <t xml:space="preserve">
Added NPA principal amount and interest overdue
</t>
        </r>
      </text>
    </comment>
  </commentList>
</comments>
</file>

<file path=xl/comments5.xml><?xml version="1.0" encoding="utf-8"?>
<comments xmlns="http://schemas.openxmlformats.org/spreadsheetml/2006/main">
  <authors>
    <author>cad</author>
    <author>Windows User</author>
  </authors>
  <commentList>
    <comment ref="T17" authorId="0">
      <text>
        <r>
          <rPr>
            <b/>
            <sz val="9"/>
            <color indexed="81"/>
            <rFont val="Tahoma"/>
            <family val="2"/>
          </rPr>
          <t>cad:</t>
        </r>
        <r>
          <rPr>
            <sz val="9"/>
            <color indexed="81"/>
            <rFont val="Tahoma"/>
            <family val="2"/>
          </rPr>
          <t xml:space="preserve">
Reversal of provision created for Major Maintenance during the year it is incurred.</t>
        </r>
      </text>
    </comment>
    <comment ref="K22" authorId="1">
      <text>
        <r>
          <rPr>
            <b/>
            <sz val="9"/>
            <color indexed="81"/>
            <rFont val="Tahoma"/>
            <family val="2"/>
          </rPr>
          <t>Chakra:</t>
        </r>
        <r>
          <rPr>
            <sz val="9"/>
            <color indexed="81"/>
            <rFont val="Tahoma"/>
            <family val="2"/>
          </rPr>
          <t xml:space="preserve">
NHAI Penalty</t>
        </r>
      </text>
    </comment>
  </commentList>
</comments>
</file>

<file path=xl/comments6.xml><?xml version="1.0" encoding="utf-8"?>
<comments xmlns="http://schemas.openxmlformats.org/spreadsheetml/2006/main">
  <authors>
    <author>cad</author>
  </authors>
  <commentList>
    <comment ref="T16" authorId="0">
      <text>
        <r>
          <rPr>
            <b/>
            <sz val="9"/>
            <color indexed="81"/>
            <rFont val="Tahoma"/>
            <family val="2"/>
          </rPr>
          <t>cad:</t>
        </r>
        <r>
          <rPr>
            <sz val="9"/>
            <color indexed="81"/>
            <rFont val="Tahoma"/>
            <family val="2"/>
          </rPr>
          <t xml:space="preserve">
Reversal of provision created for Major Maintenance during the year it is incurred.</t>
        </r>
      </text>
    </comment>
  </commentList>
</comments>
</file>

<file path=xl/comments7.xml><?xml version="1.0" encoding="utf-8"?>
<comments xmlns="http://schemas.openxmlformats.org/spreadsheetml/2006/main">
  <authors>
    <author>Audit</author>
  </authors>
  <commentList>
    <comment ref="I19" authorId="0">
      <text>
        <r>
          <rPr>
            <b/>
            <sz val="9"/>
            <color indexed="81"/>
            <rFont val="Tahoma"/>
            <family val="2"/>
          </rPr>
          <t>Audit:</t>
        </r>
        <r>
          <rPr>
            <sz val="9"/>
            <color indexed="81"/>
            <rFont val="Tahoma"/>
            <family val="2"/>
          </rPr>
          <t xml:space="preserve">
Error of 1394 rectified</t>
        </r>
      </text>
    </comment>
    <comment ref="G20" authorId="0">
      <text>
        <r>
          <rPr>
            <b/>
            <sz val="9"/>
            <color indexed="81"/>
            <rFont val="Tahoma"/>
            <family val="2"/>
          </rPr>
          <t>Audit:</t>
        </r>
        <r>
          <rPr>
            <sz val="9"/>
            <color indexed="81"/>
            <rFont val="Tahoma"/>
            <family val="2"/>
          </rPr>
          <t xml:space="preserve">
As per previous year audited pdf file</t>
        </r>
      </text>
    </comment>
    <comment ref="G21" authorId="0">
      <text>
        <r>
          <rPr>
            <b/>
            <sz val="9"/>
            <color indexed="81"/>
            <rFont val="Tahoma"/>
            <family val="2"/>
          </rPr>
          <t>Audit:</t>
        </r>
        <r>
          <rPr>
            <sz val="9"/>
            <color indexed="81"/>
            <rFont val="Tahoma"/>
            <family val="2"/>
          </rPr>
          <t xml:space="preserve">
As per previous year audited pdf file</t>
        </r>
      </text>
    </comment>
    <comment ref="I21" authorId="0">
      <text>
        <r>
          <rPr>
            <b/>
            <sz val="9"/>
            <color indexed="81"/>
            <rFont val="Tahoma"/>
            <family val="2"/>
          </rPr>
          <t>Audit:</t>
        </r>
        <r>
          <rPr>
            <sz val="9"/>
            <color indexed="81"/>
            <rFont val="Tahoma"/>
            <family val="2"/>
          </rPr>
          <t xml:space="preserve">
As per previous auditor pdf rectified</t>
        </r>
      </text>
    </comment>
  </commentList>
</comments>
</file>

<file path=xl/sharedStrings.xml><?xml version="1.0" encoding="utf-8"?>
<sst xmlns="http://schemas.openxmlformats.org/spreadsheetml/2006/main" count="966" uniqueCount="436">
  <si>
    <t>Equity</t>
  </si>
  <si>
    <t>Interest</t>
  </si>
  <si>
    <t>PBT</t>
  </si>
  <si>
    <t>TAX</t>
  </si>
  <si>
    <t>No. of Kms</t>
  </si>
  <si>
    <t>Lane kms</t>
  </si>
  <si>
    <t>Carriageway</t>
  </si>
  <si>
    <t>DEBT REPAYMENT SCHEDULE</t>
  </si>
  <si>
    <t>TOTAL DEBT AMOUNT  RS(CRORES)</t>
  </si>
  <si>
    <t xml:space="preserve">LENDERS </t>
  </si>
  <si>
    <t>DATE</t>
  </si>
  <si>
    <t>INTEREST</t>
  </si>
  <si>
    <t>YEAR</t>
  </si>
  <si>
    <t>STATE BANK OF MYSORE</t>
  </si>
  <si>
    <t>31.03.12</t>
  </si>
  <si>
    <t>31.03.13</t>
  </si>
  <si>
    <t>ANDHRA BANK</t>
  </si>
  <si>
    <t>31.03.14</t>
  </si>
  <si>
    <t>31.03.15</t>
  </si>
  <si>
    <t>31.03.16</t>
  </si>
  <si>
    <t>31.03.17</t>
  </si>
  <si>
    <t>31.03.18</t>
  </si>
  <si>
    <t>TOTAL</t>
  </si>
  <si>
    <t>Laning</t>
  </si>
  <si>
    <t>Debt</t>
  </si>
  <si>
    <t>G &amp; A</t>
  </si>
  <si>
    <t>Amortn</t>
  </si>
  <si>
    <t>Tax</t>
  </si>
  <si>
    <t>%</t>
  </si>
  <si>
    <t>FINANCIAL CLOSURE</t>
  </si>
  <si>
    <t>Toll Rev</t>
  </si>
  <si>
    <t>% Gr</t>
  </si>
  <si>
    <t>EXP</t>
  </si>
  <si>
    <t>TN-DK EXPRESSWAYS LIMITED</t>
  </si>
  <si>
    <t>OPG PRINCIPAL BAL</t>
  </si>
  <si>
    <t>PAID PRINCIPAL</t>
  </si>
  <si>
    <t>31.03.19</t>
  </si>
  <si>
    <t>CONCESSION PERIOD</t>
  </si>
  <si>
    <t>length  - Kms</t>
  </si>
  <si>
    <t>AGREEMENT DATE</t>
  </si>
  <si>
    <t>Lane   Kms</t>
  </si>
  <si>
    <t>COMMENCEMENT DATE</t>
  </si>
  <si>
    <t>PROJECT ENDS ON</t>
  </si>
  <si>
    <t>ACTUAL C.O.D</t>
  </si>
  <si>
    <t>TN-DK EXPRESSWAYS LIMITED - TNDK</t>
  </si>
  <si>
    <t>BASIS</t>
  </si>
  <si>
    <t>BOT</t>
  </si>
  <si>
    <t>Capital Grant</t>
  </si>
  <si>
    <t>Int Rate</t>
  </si>
  <si>
    <t>NET PROFIT</t>
  </si>
  <si>
    <t>Opening</t>
  </si>
  <si>
    <t>Repayment</t>
  </si>
  <si>
    <t>Closing</t>
  </si>
  <si>
    <t>STATE  BANK OF INDIA</t>
  </si>
  <si>
    <t>31.03.20</t>
  </si>
  <si>
    <t xml:space="preserve">No </t>
  </si>
  <si>
    <t>CLG PRINCIPAL</t>
  </si>
  <si>
    <t>31.03.21</t>
  </si>
  <si>
    <t>of Days</t>
  </si>
  <si>
    <t>31.03.22</t>
  </si>
  <si>
    <t>31.03.23</t>
  </si>
  <si>
    <t>STATE  BANK OF HYD</t>
  </si>
  <si>
    <t>STATE BANK OF SAURASHTRA</t>
  </si>
  <si>
    <t>BANK OF MAHRASHTRA</t>
  </si>
  <si>
    <t>VIJAYA BANK</t>
  </si>
  <si>
    <t>31.03.10</t>
  </si>
  <si>
    <t>31.03.11</t>
  </si>
  <si>
    <t>LETTER OF AWARD DATE</t>
  </si>
  <si>
    <t>EBIDTA</t>
  </si>
  <si>
    <t>CONCESSION PERIOD END DATE</t>
  </si>
  <si>
    <t>CASH PROFIT</t>
  </si>
  <si>
    <t>DEBT REPAYMENT</t>
  </si>
  <si>
    <t>NET CASHFLOWS</t>
  </si>
  <si>
    <t>NHAI GRANT</t>
  </si>
  <si>
    <t>O&amp; M Expenditure</t>
  </si>
  <si>
    <t>Prov for MMR</t>
  </si>
  <si>
    <t>Term Loan repayment Structure</t>
  </si>
  <si>
    <t>FY'14</t>
  </si>
  <si>
    <t>FY'15</t>
  </si>
  <si>
    <t>FY'16</t>
  </si>
  <si>
    <t>FY'17</t>
  </si>
  <si>
    <t>FY'18</t>
  </si>
  <si>
    <t>FY'19</t>
  </si>
  <si>
    <t>FY'20</t>
  </si>
  <si>
    <t>FY'21</t>
  </si>
  <si>
    <t>FY'22</t>
  </si>
  <si>
    <t>FY'23</t>
  </si>
  <si>
    <t>FY'13</t>
  </si>
  <si>
    <t>Amt in Rs Crs</t>
  </si>
  <si>
    <t>Total</t>
  </si>
  <si>
    <t>FITL Repayment Structure</t>
  </si>
  <si>
    <t>A</t>
  </si>
  <si>
    <t>P</t>
  </si>
  <si>
    <t>Unsecured Debt</t>
  </si>
  <si>
    <t>Crs</t>
  </si>
  <si>
    <t>VALUATION SUMMARY</t>
  </si>
  <si>
    <t>NPV</t>
  </si>
  <si>
    <t>MMR</t>
  </si>
  <si>
    <t>Growth Rate</t>
  </si>
  <si>
    <t>First five years</t>
  </si>
  <si>
    <t>Rest of the period</t>
  </si>
  <si>
    <t>Major Maintenance schedule</t>
  </si>
  <si>
    <t>NHAI penalties</t>
  </si>
  <si>
    <t>Un Secured Loans repayment</t>
  </si>
  <si>
    <t>Increase the Expenses</t>
  </si>
  <si>
    <t>Term Loan Repayment schedule</t>
  </si>
  <si>
    <t>TL Outstanding as on date</t>
  </si>
  <si>
    <t>Interest O/s as on date</t>
  </si>
  <si>
    <t>Growth Rate / Actual / Projected</t>
  </si>
  <si>
    <t>Yearly &amp; Month-wise Actual Revenue [in Crores]</t>
  </si>
  <si>
    <t>Financial year</t>
  </si>
  <si>
    <t>Apr</t>
  </si>
  <si>
    <t>May</t>
  </si>
  <si>
    <t>Jun</t>
  </si>
  <si>
    <t>Jul</t>
  </si>
  <si>
    <t>Aug</t>
  </si>
  <si>
    <t>Sep</t>
  </si>
  <si>
    <t>Oct</t>
  </si>
  <si>
    <t>Nov</t>
  </si>
  <si>
    <t>Dec</t>
  </si>
  <si>
    <t>Jan</t>
  </si>
  <si>
    <t>Feb</t>
  </si>
  <si>
    <t>Mar</t>
  </si>
  <si>
    <t xml:space="preserve">2009-10 </t>
  </si>
  <si>
    <t>2010-11</t>
  </si>
  <si>
    <t>2011-12</t>
  </si>
  <si>
    <t>2012-13</t>
  </si>
  <si>
    <t>2013-14</t>
  </si>
  <si>
    <t>2014-15</t>
  </si>
  <si>
    <t>2015-16</t>
  </si>
  <si>
    <t>2016-17</t>
  </si>
  <si>
    <t xml:space="preserve">2017-18  </t>
  </si>
  <si>
    <t>2018-19</t>
  </si>
  <si>
    <t xml:space="preserve">Income Tax workings to take profit at 33% incase of Profit </t>
  </si>
  <si>
    <t>KARUR - DINDIGUL EXPRESSWAYS LTD</t>
  </si>
  <si>
    <t>Estimation of Completion of MMR Works</t>
  </si>
  <si>
    <t>Sl No</t>
  </si>
  <si>
    <t>Description</t>
  </si>
  <si>
    <t>Unit</t>
  </si>
  <si>
    <t>Quantity</t>
  </si>
  <si>
    <t>Remarks</t>
  </si>
  <si>
    <t>Sq.M</t>
  </si>
  <si>
    <t>77.725 km</t>
  </si>
  <si>
    <t>Tack coat</t>
  </si>
  <si>
    <t>Bituminous concrete</t>
  </si>
  <si>
    <t>Cum</t>
  </si>
  <si>
    <t>77.725 km Depending on thickness</t>
  </si>
  <si>
    <t>Thermo plastic paint</t>
  </si>
  <si>
    <t>Earthern shoulder</t>
  </si>
  <si>
    <t>(Rates are not Finalized) Deduction City portion and Bridges</t>
  </si>
  <si>
    <t>Studs</t>
  </si>
  <si>
    <t>Nos</t>
  </si>
  <si>
    <t>Synthetic enamel paint on the surface of concrete kerbs,</t>
  </si>
  <si>
    <t>Toatal Amount</t>
  </si>
  <si>
    <t>Cr.</t>
  </si>
  <si>
    <t>FY-16</t>
  </si>
  <si>
    <t>FY-17</t>
  </si>
  <si>
    <t>FY-18</t>
  </si>
  <si>
    <t>FY-19</t>
  </si>
  <si>
    <t>Highway Maintenance -Routine</t>
  </si>
  <si>
    <t>Highway Maintenance-Periodic (mmr)</t>
  </si>
  <si>
    <t>Cr</t>
  </si>
  <si>
    <t>25%  Penalty Payable</t>
  </si>
  <si>
    <t>NHAI Workings for MMR</t>
  </si>
  <si>
    <t>Total Payable to NHAI</t>
  </si>
  <si>
    <t xml:space="preserve">Projected works to Carry before Concession Period </t>
  </si>
  <si>
    <t>(Handing over to NHAI)</t>
  </si>
  <si>
    <t xml:space="preserve"> </t>
  </si>
  <si>
    <t>I</t>
  </si>
  <si>
    <t xml:space="preserve">         </t>
  </si>
  <si>
    <t>Damaages for No MMR</t>
  </si>
  <si>
    <t>MMR/
Penalty</t>
  </si>
  <si>
    <t>FITL</t>
  </si>
  <si>
    <t>TL</t>
  </si>
  <si>
    <t>2017-18</t>
  </si>
  <si>
    <t>2009-10</t>
  </si>
  <si>
    <t>REPAMENT</t>
  </si>
  <si>
    <t>SL NO</t>
  </si>
  <si>
    <t>REPAYMENT DETAILS</t>
  </si>
  <si>
    <t>TNDK EXPRESSWAYS LIMITED</t>
  </si>
  <si>
    <t>2008-09</t>
  </si>
  <si>
    <t>2007-08</t>
  </si>
  <si>
    <t>INTEREST PAID</t>
  </si>
  <si>
    <t>INTEREST WORKINGS</t>
  </si>
  <si>
    <t>Over Due / NPA/Prinicipal Due</t>
  </si>
  <si>
    <t>Over Due / NPA/Interest Due</t>
  </si>
  <si>
    <t>Actual Paid</t>
  </si>
  <si>
    <t>MMR Payments for FY/20</t>
  </si>
  <si>
    <t>MMR Payments for FY/21</t>
  </si>
  <si>
    <t>MMR Payments for FY/22</t>
  </si>
  <si>
    <t>MMR Payments for FY/23</t>
  </si>
  <si>
    <t>MMR Payments for FY/24</t>
  </si>
  <si>
    <t>MMR Payments for FY/25</t>
  </si>
  <si>
    <t>MMR Payments for FY/26</t>
  </si>
  <si>
    <t>MMR Payments for FY/27</t>
  </si>
  <si>
    <t>MMR/ NHAI Penalty
Payout</t>
  </si>
  <si>
    <t>MMR/
Provision</t>
  </si>
  <si>
    <t>Date of Notice</t>
  </si>
  <si>
    <t>Damage Start date</t>
  </si>
  <si>
    <t>Days</t>
  </si>
  <si>
    <t>Cost of Repair</t>
  </si>
  <si>
    <t>0.1% of the CoP</t>
  </si>
  <si>
    <t>Higher of E &amp; Rs. 10k</t>
  </si>
  <si>
    <t>Total Damange</t>
  </si>
  <si>
    <t>Damage 
as on</t>
  </si>
  <si>
    <t>Actual</t>
  </si>
  <si>
    <t>Projected Penalty</t>
  </si>
  <si>
    <t>Total Expected Out flow to NHAI Panalty</t>
  </si>
  <si>
    <t>Payments</t>
  </si>
  <si>
    <t>Intangible Asset</t>
  </si>
  <si>
    <t>Reco</t>
  </si>
  <si>
    <t>As per Financials</t>
  </si>
  <si>
    <t>Net Block as on 
31-03-2015</t>
  </si>
  <si>
    <t>As per workings</t>
  </si>
  <si>
    <t>Add back Amortisation
till date</t>
  </si>
  <si>
    <t>Upfront Fee adjustment</t>
  </si>
  <si>
    <t>Excess charged to be adjsuted with P&amp;L</t>
  </si>
  <si>
    <t>Revised cost of asset</t>
  </si>
  <si>
    <t>Cost of Intangible Asset
upto FY -2009-10</t>
  </si>
  <si>
    <t>Additions during FY 2012-13</t>
  </si>
  <si>
    <t xml:space="preserve">Projected Toll revenue from Intangible Asset </t>
  </si>
  <si>
    <t>Year</t>
  </si>
  <si>
    <t>Projected Revenue ( in crores)</t>
  </si>
  <si>
    <t>Amortization Amount for Rs. 300.86 Crores</t>
  </si>
  <si>
    <t>Amortization Amount for Rs 0.5540 Crores</t>
  </si>
  <si>
    <t>Total Amortisation</t>
  </si>
  <si>
    <t>Cumulative 
Amortisation</t>
  </si>
  <si>
    <t>Net value</t>
  </si>
  <si>
    <t>31.03.2016 matched with the audited pdf file</t>
  </si>
  <si>
    <t>31.03.2017 matched with the audited pdf file</t>
  </si>
  <si>
    <t>Previous year adjusted for 1394 in 31.03.2018 closing balance as done from 2016 onwards</t>
  </si>
  <si>
    <t>total</t>
  </si>
  <si>
    <t>2019-20</t>
  </si>
  <si>
    <t>provided upto dec</t>
  </si>
  <si>
    <t>2020-21</t>
  </si>
  <si>
    <t>2021-22</t>
  </si>
  <si>
    <t>2022-23</t>
  </si>
  <si>
    <t>2023-24</t>
  </si>
  <si>
    <t>2024-25</t>
  </si>
  <si>
    <t>2025-26</t>
  </si>
  <si>
    <t>2026-27</t>
  </si>
  <si>
    <t>2017-18 to be dep</t>
  </si>
  <si>
    <t>2016 - 17</t>
  </si>
  <si>
    <t>o&amp;m Expenses</t>
  </si>
  <si>
    <t>O/P Balance of MMR ( 04/18)</t>
  </si>
  <si>
    <t>MMR Payments for FY/19</t>
  </si>
  <si>
    <t>Original Schedule</t>
  </si>
  <si>
    <t>Revised Schedule after FITL</t>
  </si>
  <si>
    <t>Pri</t>
  </si>
  <si>
    <t>Int</t>
  </si>
  <si>
    <t>FY-15</t>
  </si>
  <si>
    <t>FY-14</t>
  </si>
  <si>
    <t>FY-13</t>
  </si>
  <si>
    <t>FY-12</t>
  </si>
  <si>
    <t>FY-11</t>
  </si>
  <si>
    <t>FY-10</t>
  </si>
  <si>
    <t>Operating expenses</t>
  </si>
  <si>
    <t>Employee benefits expenses</t>
  </si>
  <si>
    <t>Finance costs</t>
  </si>
  <si>
    <t>Depreciation and amortisation expenses</t>
  </si>
  <si>
    <t>Other expenses</t>
  </si>
  <si>
    <t>Finance
Cost</t>
  </si>
  <si>
    <t>Toll 
Revenue</t>
  </si>
  <si>
    <t>PAT</t>
  </si>
  <si>
    <t>NET CASHFLOW</t>
  </si>
  <si>
    <t>NPA</t>
  </si>
  <si>
    <t>PART</t>
  </si>
  <si>
    <t>IRR</t>
  </si>
  <si>
    <t>UA</t>
  </si>
  <si>
    <t>`</t>
  </si>
  <si>
    <t>Provision for MMR - FY/2014</t>
  </si>
  <si>
    <t>Okay</t>
  </si>
  <si>
    <t>OB Prov</t>
  </si>
  <si>
    <t>C/B of Prov</t>
  </si>
  <si>
    <t>addl prov for 2014 mmr works</t>
  </si>
  <si>
    <t xml:space="preserve">2014 MMR Prov </t>
  </si>
  <si>
    <t>2019/20 MMR Prov</t>
  </si>
  <si>
    <t>2024 MMR Prov</t>
  </si>
  <si>
    <t>2027 Handover Work</t>
  </si>
  <si>
    <t>FTY Prov</t>
  </si>
  <si>
    <t>No Provi for NHAI Penaulty</t>
  </si>
  <si>
    <t>Project Asset</t>
  </si>
  <si>
    <t>Milling ( including disposal)</t>
  </si>
  <si>
    <t>Amount
(In Cr)</t>
  </si>
  <si>
    <t>Rate
(In INR)</t>
  </si>
  <si>
    <t xml:space="preserve">Penalty </t>
  </si>
  <si>
    <t>d</t>
  </si>
  <si>
    <t>% Change</t>
  </si>
  <si>
    <t>G&amp;A Expense</t>
  </si>
  <si>
    <t>O&amp;M Expense</t>
  </si>
  <si>
    <t>MMR Expense</t>
  </si>
  <si>
    <t>Esclation @4%</t>
  </si>
  <si>
    <t>Tax rate</t>
  </si>
  <si>
    <t>Particulars</t>
  </si>
  <si>
    <t>proj.</t>
  </si>
  <si>
    <t>Amortisation</t>
  </si>
  <si>
    <t xml:space="preserve">Operating Summary </t>
  </si>
  <si>
    <t>% Growth</t>
  </si>
  <si>
    <t>EBITDA</t>
  </si>
  <si>
    <t>% Sales</t>
  </si>
  <si>
    <t>EBIT</t>
  </si>
  <si>
    <t>Less: Taxes</t>
  </si>
  <si>
    <t>NOPAT</t>
  </si>
  <si>
    <t>Less: Change in Working Capital</t>
  </si>
  <si>
    <t>Less: Fixed Capital Investment</t>
  </si>
  <si>
    <t>Free Cash Flow to the Firm</t>
  </si>
  <si>
    <t>INR Crores, Unless Otherwise Specified</t>
  </si>
  <si>
    <t>Toll Revenue</t>
  </si>
  <si>
    <t>Mean</t>
  </si>
  <si>
    <t>Harmaonic Mean</t>
  </si>
  <si>
    <t>Fixed Assets addition</t>
  </si>
  <si>
    <t>Weighted Average Cost of Capital</t>
  </si>
  <si>
    <t>WACC</t>
  </si>
  <si>
    <t>Particular</t>
  </si>
  <si>
    <t>Amounts</t>
  </si>
  <si>
    <t>Discount Rate</t>
  </si>
  <si>
    <t>Weightage</t>
  </si>
  <si>
    <t>Total Principal and Interest due</t>
  </si>
  <si>
    <t>Equity:</t>
  </si>
  <si>
    <t>Equity Share Capital</t>
  </si>
  <si>
    <t>Equity Component of Unsecured Loan</t>
  </si>
  <si>
    <t>Bull Scenario</t>
  </si>
  <si>
    <t>Present Scenario</t>
  </si>
  <si>
    <t>Bear Scenario</t>
  </si>
  <si>
    <t>Projection Period Calculation</t>
  </si>
  <si>
    <t>Inputs</t>
  </si>
  <si>
    <t>Valuation Date</t>
  </si>
  <si>
    <t>Discount Rate Change</t>
  </si>
  <si>
    <t>CUMULATIVE DISCOUNTED CASH FLOW OVER THE PROJECTION PERIOD</t>
  </si>
  <si>
    <t>Scenario</t>
  </si>
  <si>
    <t>ENTERPRISE VALUE OF THE FIRM</t>
  </si>
  <si>
    <t>Add: Amortization</t>
  </si>
  <si>
    <t>Free Cash Flow During Projection Period (In Crores.)</t>
  </si>
  <si>
    <t>Widening existing 2 lane to 4 lane  Design Construction, Development, Finance Operation and maintenance of  Karur to Dindigul Section ( km 305.600 to  km 373.725) and Improvement, Operation and Maintenance of Karur Bypass  ( Km 292.600 to 305.600) under NHDP-Ph II on NH7 in the state of Tamilnadu</t>
  </si>
  <si>
    <t>Project Cost (INR Cr.)</t>
  </si>
  <si>
    <t>Project  Asset (INR Cr.)</t>
  </si>
  <si>
    <t>Debt (INR Cr.)</t>
  </si>
  <si>
    <t>Equity (INR Cr.)</t>
  </si>
  <si>
    <t>NHAI Construction Grant (INR Cr.)</t>
  </si>
  <si>
    <t>NHAI Operational Grant (INR Cr.)</t>
  </si>
  <si>
    <t>Unsecured Loan by Promoters during Construction  (INR Cr.)</t>
  </si>
  <si>
    <t>Total Unsecured Loan by Promoters (INR Cr.)</t>
  </si>
  <si>
    <t>COD</t>
  </si>
  <si>
    <t>Cumulative Amortisation</t>
  </si>
  <si>
    <t>Quarter Ending =&gt;</t>
  </si>
  <si>
    <t>FY Ending</t>
  </si>
  <si>
    <t>Interest rate</t>
  </si>
  <si>
    <t>Opening balance</t>
  </si>
  <si>
    <t>Principal Repayment</t>
  </si>
  <si>
    <t>Interest Expense</t>
  </si>
  <si>
    <t>Closing Balance</t>
  </si>
  <si>
    <t>Total Expenses</t>
  </si>
  <si>
    <t>As per Debt schedule</t>
  </si>
  <si>
    <t>Employee Benefit expenses</t>
  </si>
  <si>
    <t>Monthly Average Toll Collection</t>
  </si>
  <si>
    <t>Jan19-Mar20</t>
  </si>
  <si>
    <t>MMW</t>
  </si>
  <si>
    <t>O&amp;M</t>
  </si>
  <si>
    <t>Software Service Provider</t>
  </si>
  <si>
    <t>Adm and emp exp</t>
  </si>
  <si>
    <t>TTK</t>
  </si>
  <si>
    <t>Balance Amount paid</t>
  </si>
  <si>
    <t>Advance Paid</t>
  </si>
  <si>
    <t>Work done</t>
  </si>
  <si>
    <t>Total Contract Value (Excluding GST)</t>
  </si>
  <si>
    <t>PSK</t>
  </si>
  <si>
    <t>RKON</t>
  </si>
  <si>
    <t>IQRA</t>
  </si>
  <si>
    <t>Payable in books</t>
  </si>
  <si>
    <t>Payable for MMW and O&amp;M</t>
  </si>
  <si>
    <t>Payable to Vendors</t>
  </si>
  <si>
    <t>Retention Money and Withheld Money</t>
  </si>
  <si>
    <t>Statutory dues Payable</t>
  </si>
  <si>
    <t>Other Payable</t>
  </si>
  <si>
    <t>Payable to Related Party</t>
  </si>
  <si>
    <t>Approximate 1 year Cost</t>
  </si>
  <si>
    <t>MMW Estimate Cost</t>
  </si>
  <si>
    <t>As per NHAI</t>
  </si>
  <si>
    <t>As per IE</t>
  </si>
  <si>
    <t>As per Company Estimate</t>
  </si>
  <si>
    <t>Actual (excluding GST)</t>
  </si>
  <si>
    <t>Actual (included est. GST)</t>
  </si>
  <si>
    <t>%age Change of Montly Avg Toll Collection</t>
  </si>
  <si>
    <t>PARTICULARS</t>
  </si>
  <si>
    <t>EBITDA %</t>
  </si>
  <si>
    <t>Depreciation and Amortization</t>
  </si>
  <si>
    <t>EBIT %</t>
  </si>
  <si>
    <t>Finance Cost</t>
  </si>
  <si>
    <t>Profit Before Tax</t>
  </si>
  <si>
    <t>PBT %</t>
  </si>
  <si>
    <t>Tax Expense</t>
  </si>
  <si>
    <t>Profit (Loss) after Tax</t>
  </si>
  <si>
    <t> PAT %</t>
  </si>
  <si>
    <t>TOTAL INCOME</t>
  </si>
  <si>
    <t>TOTAL EXPENSES</t>
  </si>
  <si>
    <t>Effective Tax Rate</t>
  </si>
  <si>
    <t>As on 31.03.2020</t>
  </si>
  <si>
    <t>Assets</t>
  </si>
  <si>
    <t>Liabilities</t>
  </si>
  <si>
    <t>Security Deposit</t>
  </si>
  <si>
    <t>Retention Money</t>
  </si>
  <si>
    <t>Deposits &amp; Refunds</t>
  </si>
  <si>
    <t>Trade Receivables</t>
  </si>
  <si>
    <t>Receivable from NHAI</t>
  </si>
  <si>
    <t>OCA:</t>
  </si>
  <si>
    <t>Rent Receivable</t>
  </si>
  <si>
    <t>Deposits Payable</t>
  </si>
  <si>
    <t>Trade Payables</t>
  </si>
  <si>
    <t>Other Witholding amount</t>
  </si>
  <si>
    <t>Expenses for Creditors payable</t>
  </si>
  <si>
    <t>Other Receivable/ (Payable)</t>
  </si>
  <si>
    <t>WCapital Change</t>
  </si>
  <si>
    <t>Adj: Other Receivable/ (Payable)</t>
  </si>
  <si>
    <t>SUMMARY OF TOLL REVENUE COLLECTION AS ON 31st MARCH 2021</t>
  </si>
  <si>
    <t>Operating &amp; Maintenance Expenses  (incl. Routine)</t>
  </si>
  <si>
    <t>TN(DK) Expressways Ltd</t>
  </si>
  <si>
    <t>Estimated</t>
  </si>
  <si>
    <t>Sensitivity Analysis</t>
  </si>
  <si>
    <t>Average growth rate for the period of FY 2010-21</t>
  </si>
  <si>
    <t>Average growth rate for the period of FY 2012-21</t>
  </si>
  <si>
    <t>MADHUCON HOUSE,PLOT NO.1129/A,RD.36,HITECH CITY RD JUBILEE HILLS, HYDERABAD TG 500033 IN</t>
  </si>
  <si>
    <t>The principal repayment obligation for FY2022 for TNDK is Rs. 32.48 crore which cannot be met through cashflow from operations.</t>
  </si>
  <si>
    <t>Average growth rate for the period of FY 2013-21</t>
  </si>
  <si>
    <t>SUMMARY OF TOLL REVENUE COLLECTION AS ON 31st July, 2021</t>
  </si>
  <si>
    <t>CAGR 2009-21</t>
  </si>
  <si>
    <t>CAGR 2012-21</t>
  </si>
  <si>
    <t>The infrastructure sector got a shot in the arm with a sharp increase in Budget outlay and measures that will potentially boost financing to the capital-intensive sector.</t>
  </si>
  <si>
    <t xml:space="preserve">The infrastructure, one of the capital-intensive sector got a shot in the arm with a sharp </t>
  </si>
  <si>
    <t>The government has allocated Rs 20,000 crore to set up and capitalise a Development Financial Institution (DFI)—to act as a provider, enabler and catalyst for infrastructure financing and a Rs 5 lakh crore lending portfolio will be created under the proposed DFI in three years.</t>
  </si>
  <si>
    <t>“The National Infrastructure Pipeline, which was launched with 6,835 projects, has now expanded to 7,400 projects</t>
  </si>
  <si>
    <t>The Budget has allocated Rs 1,18,101 crore, the highest ever outlay, for Ministry of Road Transport and Highways, of which Rs 1,08,230 crore is for capital expenditure. Under the Bharatmala Pariyojana, with an estimated investment of Rs 5.35 lakh crore, already 13,000 km of roads worth Rs 3.3 lakh crore have been awarded for construction. A large amount of money has been earmarked for ongoing and new economic corridors/expressways.</t>
  </si>
  <si>
    <t>National Bank for Financing Infrastructure and Development (NaBFID)</t>
  </si>
  <si>
    <t>Total budgetary outlay increased by 5.5 times, from INR 33,414 Cr in Financial Year 2015 to INR 1,83,101 Cr in Financial Year 2022;</t>
  </si>
  <si>
    <t>The MoRTH  has achieved the record-breaking milestone of constructing 37 kilometres highways per day in year 2020-21. From April 2014 to 20 March 2021 , length of National Highways has gone up by 50% from 91,287 km to 1,37,625 km.Despite Covid-19 related impact sanctioned amount has increased by 126% in Financial Year 2021 over Financial Year 2020 . Sanctioned length in kilometers has also increased by 9% in Financial Year 2021 over Financial Year 2020. The Average annual project award (annual average award length)  has increased by 85%  during Financial Year 2015 to Financial Year 2021 as compared to FY10 to FY14. The Average annual construction (average annual construction length) has increased by 83% during FY2015 to FY2021 as compared  to FY2010 to FY2014. The Cumulative cost of ongoing project works has increased by 54% at the end of Financial Year 2021 compared to Financial Year 2020.</t>
  </si>
  <si>
    <t> This road network transports 64.5% of all goods in the country and 90% of India’s total passenger traffic uses road network to commute.</t>
  </si>
  <si>
    <t>https://www.ibef.org/industry/roads-india.aspx</t>
  </si>
</sst>
</file>

<file path=xl/styles.xml><?xml version="1.0" encoding="utf-8"?>
<styleSheet xmlns="http://schemas.openxmlformats.org/spreadsheetml/2006/main">
  <numFmts count="84">
    <numFmt numFmtId="42" formatCode="_(&quot;$&quot;* #,##0_);_(&quot;$&quot;* \(#,##0\);_(&quot;$&quot;*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_-* #,##0_-;\-* #,##0_-;_-* &quot;-&quot;_-;_-@_-"/>
    <numFmt numFmtId="167" formatCode="_-* #,##0.00_-;\-* #,##0.00_-;_-* &quot;-&quot;??_-;_-@_-"/>
    <numFmt numFmtId="168" formatCode="[$-409]mmm\-yy;@"/>
    <numFmt numFmtId="169" formatCode="#,##0.00;[Red]#,##0.00"/>
    <numFmt numFmtId="170" formatCode="0.000"/>
    <numFmt numFmtId="171" formatCode="[$-409]d/mmm/yy;@"/>
    <numFmt numFmtId="172" formatCode="0.0%"/>
    <numFmt numFmtId="173" formatCode="0.0"/>
    <numFmt numFmtId="174" formatCode="_([$€]* #,##0.00_);_([$€]* \(#,##0.00\);_([$€]* &quot;-&quot;??_);_(@_)"/>
    <numFmt numFmtId="175" formatCode="#,##0\ &quot;F&quot;;\-#,##0\ &quot;F&quot;"/>
    <numFmt numFmtId="176" formatCode="_(* 0,_);_(* \(0,\);_(* &quot;&quot;??_);_(@_)"/>
    <numFmt numFmtId="177" formatCode="########.00"/>
    <numFmt numFmtId="178" formatCode="_-* #,##0\ &quot;F&quot;_-;\-* #,##0\ &quot;F&quot;_-;_-* &quot;-&quot;\ &quot;F&quot;_-;_-@_-"/>
    <numFmt numFmtId="179" formatCode="_ [$€]* #,##0.00_ ;_ [$€]* \-#,##0.00_ ;_ [$€]* &quot;-&quot;??_ ;_ @_ "/>
    <numFmt numFmtId="180" formatCode="_-* #,##0\ _D_M_-;\-* #,##0\ _D_M_-;_-* &quot;-&quot;\ _D_M_-;_-@_-"/>
    <numFmt numFmtId="181" formatCode="_-* #,##0.00\ _D_M_-;\-* #,##0.00\ _D_M_-;_-* &quot;-&quot;??\ _D_M_-;_-@_-"/>
    <numFmt numFmtId="182" formatCode="#,##0\ &quot;F&quot;;[Red]\-#,##0\ &quot;F&quot;"/>
    <numFmt numFmtId="183" formatCode="#,##0.00\ &quot;F&quot;;[Red]\-#,##0.00\ &quot;F&quot;"/>
    <numFmt numFmtId="184" formatCode="0.00_)"/>
    <numFmt numFmtId="185" formatCode="0.0,"/>
    <numFmt numFmtId="186" formatCode="_-* #,##0\ _F_-;\-* #,##0\ _F_-;_-* &quot;-&quot;\ _F_-;_-@_-"/>
    <numFmt numFmtId="187" formatCode="_-&quot;$&quot;* #,##0_-;\-&quot;$&quot;* #,##0_-;_-&quot;$&quot;* &quot;-&quot;_-;_-@_-"/>
    <numFmt numFmtId="188" formatCode="_-* #,##0\ &quot;DM&quot;_-;\-* #,##0\ &quot;DM&quot;_-;_-* &quot;-&quot;\ &quot;DM&quot;_-;_-@_-"/>
    <numFmt numFmtId="189" formatCode="_-&quot;$&quot;* #,##0.00_-;\-&quot;$&quot;* #,##0.00_-;_-&quot;$&quot;* &quot;-&quot;??_-;_-@_-"/>
    <numFmt numFmtId="190" formatCode="&quot;\&quot;#,##0;[Red]&quot;\&quot;\-#,##0"/>
    <numFmt numFmtId="191" formatCode="&quot;\&quot;#,##0.00;[Red]&quot;\&quot;\-#,##0.00"/>
    <numFmt numFmtId="192" formatCode="&quot;$&quot;#,##0;\-&quot;$&quot;#,##0"/>
    <numFmt numFmtId="193" formatCode="#,##0;\-#,##0;&quot;-&quot;"/>
    <numFmt numFmtId="194" formatCode="_-* #,##0.00\ _F_-;\-* #,##0.00\ _F_-;_-* &quot;-&quot;??\ _F_-;_-@_-"/>
    <numFmt numFmtId="195" formatCode="#,##0."/>
    <numFmt numFmtId="196" formatCode="\$#,##0.00;[Red]\-\$#,##0.00"/>
    <numFmt numFmtId="197" formatCode="&quot;$&quot;#,##0.00;[Red]\-&quot;$&quot;#,##0.00"/>
    <numFmt numFmtId="198" formatCode="&quot;$&quot;#."/>
    <numFmt numFmtId="199" formatCode="dd\-mm\-yy"/>
    <numFmt numFmtId="200" formatCode="dd\-mmm\-yyyy"/>
    <numFmt numFmtId="201" formatCode="_-* #,##0.00\ [$€]_-;\-* #,##0.00\ [$€]_-;_-* &quot;-&quot;??\ [$€]_-;_-@_-"/>
    <numFmt numFmtId="202" formatCode="#,##0.000000000;[Red]\-#,##0.000000000"/>
    <numFmt numFmtId="203" formatCode="#.00"/>
    <numFmt numFmtId="204" formatCode="#."/>
    <numFmt numFmtId="205" formatCode="yyyy"/>
    <numFmt numFmtId="206" formatCode="###\ ##\ ##\ ###"/>
    <numFmt numFmtId="207" formatCode="dd/mm/yy;@"/>
    <numFmt numFmtId="208" formatCode="[$-409]d\-mmm\-yy;@"/>
    <numFmt numFmtId="209" formatCode="_ * #,##0_ ;_ * \-#,##0_ ;_ * &quot;-&quot;??_ ;_ @_ "/>
    <numFmt numFmtId="210" formatCode="_ * #,##0.0000_ ;_ * \-#,##0.0000_ ;_ * &quot;-&quot;??_ ;_ @_ "/>
    <numFmt numFmtId="211" formatCode="_(* #,##0.0000_);_(* \(#,##0.0000\);_(* &quot;-&quot;??_);_(@_)"/>
    <numFmt numFmtId="212" formatCode="_(* #,##0_);_(* \(#,##0\);_(* &quot;-&quot;??_);_(@_)"/>
    <numFmt numFmtId="213" formatCode="_ &quot;\&quot;* #,##0_ ;_ &quot;\&quot;* \-#,##0_ ;_ &quot;\&quot;* &quot;-&quot;_ ;_ @_ "/>
    <numFmt numFmtId="214" formatCode="_ &quot;\&quot;* #,##0.00_ ;_ &quot;\&quot;* \-#,##0.00_ ;_ &quot;\&quot;* &quot;-&quot;??_ ;_ @_ "/>
    <numFmt numFmtId="215" formatCode="General_)"/>
    <numFmt numFmtId="216" formatCode="ddd"/>
    <numFmt numFmtId="217" formatCode="0.00000000"/>
    <numFmt numFmtId="218" formatCode="0.000000000"/>
    <numFmt numFmtId="219" formatCode="#,##0.00;[Red]\(#,##0.00\)"/>
    <numFmt numFmtId="220" formatCode="#,##0.0_);[Red]\(#,##0.00\)"/>
    <numFmt numFmtId="221" formatCode="#,##0.0"/>
    <numFmt numFmtId="222" formatCode="#\ ###\ ###\ ###\ ##0.00"/>
    <numFmt numFmtId="223" formatCode="&quot;YEAR&quot;\ 0"/>
    <numFmt numFmtId="224" formatCode="0.0000"/>
    <numFmt numFmtId="225" formatCode="_-* #,##0_-;_-* #,##0\-;_-* &quot;-&quot;_-;_-@_-"/>
    <numFmt numFmtId="226" formatCode="_-* #,##0.00_-;_-* #,##0.00\-;_-* &quot;-&quot;??_-;_-@_-"/>
    <numFmt numFmtId="227" formatCode="_(&quot;Cr$&quot;* #,##0_);_(&quot;Cr$&quot;* \(#,##0\);_(&quot;Cr$&quot;* &quot;-&quot;_);_(@_)"/>
    <numFmt numFmtId="228" formatCode="_(&quot;Cr$&quot;* #,##0.00_);_(&quot;Cr$&quot;* \(#,##0.00\);_(&quot;Cr$&quot;* &quot;-&quot;??_);_(@_)"/>
    <numFmt numFmtId="229" formatCode="0%_);\(0%\)"/>
    <numFmt numFmtId="230" formatCode="_ * #,##0_)\ _R_$_ ;_ * \(#,##0\)\ _R_$_ ;_ * &quot;-&quot;_)\ _R_$_ ;_ @_ "/>
    <numFmt numFmtId="231" formatCode="_ * #,##0.00_)\ _R_$_ ;_ * \(#,##0.00\)\ _R_$_ ;_ * &quot;-&quot;??_)\ _R_$_ ;_ @_ "/>
    <numFmt numFmtId="232" formatCode="\$#,##0.0;\(\$##,#00.0\)"/>
    <numFmt numFmtId="233" formatCode="\$#,##0.00;\(\$##,#00.0\)"/>
    <numFmt numFmtId="234" formatCode="_-&quot;fl&quot;\ * #,##0_-;_-&quot;fl&quot;\ * #,##0\-;_-&quot;fl&quot;\ * &quot;-&quot;_-;_-@_-"/>
    <numFmt numFmtId="235" formatCode="_-&quot;fl&quot;\ * #,##0.00_-;_-&quot;fl&quot;\ * #,##0.00\-;_-&quot;fl&quot;\ * &quot;-&quot;??_-;_-@_-"/>
    <numFmt numFmtId="236" formatCode="0#"/>
    <numFmt numFmtId="237" formatCode="&quot;･&quot;#,##0;[Red]\(&quot;･&quot;#,##0\)"/>
    <numFmt numFmtId="238" formatCode="##\ ###"/>
    <numFmt numFmtId="239" formatCode="##\ ##\ ##\ ##\ ###"/>
    <numFmt numFmtId="240" formatCode="0.00&quot; Crores&quot;"/>
    <numFmt numFmtId="241" formatCode="dd\ mmm\ yyyy"/>
    <numFmt numFmtId="242" formatCode="0&quot; years&quot;"/>
    <numFmt numFmtId="243" formatCode="mmm\-yyyy"/>
    <numFmt numFmtId="244" formatCode="&quot;FY&quot;\ 0"/>
  </numFmts>
  <fonts count="216">
    <font>
      <sz val="11"/>
      <color theme="1"/>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b/>
      <sz val="12"/>
      <color theme="9" tint="-0.499984740745262"/>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11"/>
      <color theme="1"/>
      <name val="Rupee Foradian"/>
      <family val="2"/>
    </font>
    <font>
      <b/>
      <sz val="12"/>
      <name val="Calibri"/>
      <family val="2"/>
      <scheme val="minor"/>
    </font>
    <font>
      <b/>
      <sz val="12"/>
      <color rgb="FF00B050"/>
      <name val="Calibri"/>
      <family val="2"/>
      <scheme val="minor"/>
    </font>
    <font>
      <b/>
      <sz val="12"/>
      <color theme="0"/>
      <name val="Calibri"/>
      <family val="2"/>
      <scheme val="minor"/>
    </font>
    <font>
      <sz val="12"/>
      <name val="Calibri"/>
      <family val="2"/>
      <scheme val="minor"/>
    </font>
    <font>
      <sz val="10"/>
      <color rgb="FFC00000"/>
      <name val="Rupee Foradian"/>
      <family val="2"/>
    </font>
    <font>
      <sz val="10"/>
      <color rgb="FFC00000"/>
      <name val="Calibri"/>
      <family val="2"/>
      <scheme val="minor"/>
    </font>
    <font>
      <u/>
      <sz val="11"/>
      <color theme="1"/>
      <name val="Calibri"/>
      <family val="2"/>
      <scheme val="minor"/>
    </font>
    <font>
      <sz val="8"/>
      <color theme="0"/>
      <name val="Calibri"/>
      <family val="2"/>
      <scheme val="minor"/>
    </font>
    <font>
      <sz val="12"/>
      <color rgb="FFC00000"/>
      <name val="Calibri"/>
      <family val="2"/>
      <scheme val="minor"/>
    </font>
    <font>
      <sz val="12"/>
      <color theme="0"/>
      <name val="Calibri"/>
      <family val="2"/>
      <scheme val="minor"/>
    </font>
    <font>
      <sz val="12"/>
      <color rgb="FFFF0000"/>
      <name val="Calibri"/>
      <family val="2"/>
      <scheme val="minor"/>
    </font>
    <font>
      <b/>
      <sz val="12"/>
      <name val="Rupee Foradian"/>
      <family val="2"/>
    </font>
    <font>
      <sz val="10"/>
      <name val="Arial"/>
      <family val="2"/>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sz val="8"/>
      <name val="Arial"/>
      <family val="2"/>
    </font>
    <font>
      <i/>
      <sz val="10"/>
      <name val="Arial"/>
      <family val="2"/>
    </font>
    <font>
      <sz val="11"/>
      <color indexed="8"/>
      <name val="Calibri"/>
      <family val="2"/>
    </font>
    <font>
      <sz val="11"/>
      <color indexed="9"/>
      <name val="Calibri"/>
      <family val="2"/>
    </font>
    <font>
      <sz val="11"/>
      <color indexed="20"/>
      <name val="Calibri"/>
      <family val="2"/>
    </font>
    <font>
      <sz val="12"/>
      <name val="Tms Rmn"/>
    </font>
    <font>
      <sz val="10"/>
      <name val="Courier"/>
      <family val="3"/>
    </font>
    <font>
      <b/>
      <sz val="11"/>
      <color indexed="52"/>
      <name val="Calibri"/>
      <family val="2"/>
    </font>
    <font>
      <b/>
      <sz val="11"/>
      <color indexed="9"/>
      <name val="Calibri"/>
      <family val="2"/>
    </font>
    <font>
      <sz val="10"/>
      <name val="MS Sans Serif"/>
      <family val="2"/>
    </font>
    <font>
      <sz val="10"/>
      <color indexed="8"/>
      <name val="Arial"/>
      <family val="2"/>
    </font>
    <font>
      <i/>
      <sz val="11"/>
      <color indexed="23"/>
      <name val="Calibri"/>
      <family val="2"/>
    </font>
    <font>
      <sz val="11"/>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11"/>
      <color theme="10"/>
      <name val="Calibri"/>
      <family val="2"/>
      <scheme val="minor"/>
    </font>
    <font>
      <u/>
      <sz val="11"/>
      <color theme="10"/>
      <name val="Calibri"/>
      <family val="2"/>
    </font>
    <font>
      <sz val="11"/>
      <color indexed="62"/>
      <name val="Calibri"/>
      <family val="2"/>
    </font>
    <font>
      <sz val="11"/>
      <color indexed="52"/>
      <name val="Calibri"/>
      <family val="2"/>
    </font>
    <font>
      <sz val="11"/>
      <color indexed="60"/>
      <name val="Calibri"/>
      <family val="2"/>
    </font>
    <font>
      <sz val="10"/>
      <name val="Times New Roman"/>
      <family val="1"/>
    </font>
    <font>
      <sz val="7"/>
      <name val="Small Fonts"/>
      <family val="2"/>
    </font>
    <font>
      <b/>
      <i/>
      <sz val="16"/>
      <name val="Helv"/>
    </font>
    <font>
      <sz val="9"/>
      <name val="Bookman Old Style"/>
      <family val="1"/>
    </font>
    <font>
      <b/>
      <sz val="11"/>
      <color indexed="63"/>
      <name val="Calibri"/>
      <family val="2"/>
    </font>
    <font>
      <b/>
      <sz val="10"/>
      <name val="MS Sans Serif"/>
      <family val="2"/>
    </font>
    <font>
      <sz val="10"/>
      <name val="Helv"/>
      <charset val="204"/>
    </font>
    <font>
      <b/>
      <sz val="18"/>
      <color indexed="56"/>
      <name val="Cambria"/>
      <family val="2"/>
    </font>
    <font>
      <b/>
      <sz val="11"/>
      <color indexed="8"/>
      <name val="Calibri"/>
      <family val="2"/>
    </font>
    <font>
      <sz val="11"/>
      <color indexed="10"/>
      <name val="Calibri"/>
      <family val="2"/>
    </font>
    <font>
      <b/>
      <sz val="10"/>
      <name val="Arial"/>
      <family val="2"/>
    </font>
    <font>
      <b/>
      <sz val="14"/>
      <name val="Calibri"/>
      <family val="2"/>
      <scheme val="minor"/>
    </font>
    <font>
      <sz val="9"/>
      <color indexed="81"/>
      <name val="Tahoma"/>
      <family val="2"/>
    </font>
    <font>
      <b/>
      <sz val="9"/>
      <color indexed="81"/>
      <name val="Tahoma"/>
      <family val="2"/>
    </font>
    <font>
      <sz val="14"/>
      <color theme="1"/>
      <name val="Calibri"/>
      <family val="2"/>
      <scheme val="minor"/>
    </font>
    <font>
      <sz val="11"/>
      <color rgb="FF3F3F76"/>
      <name val="Calibri"/>
      <family val="2"/>
      <scheme val="minor"/>
    </font>
    <font>
      <b/>
      <u/>
      <sz val="11"/>
      <color theme="1"/>
      <name val="Calibri"/>
      <family val="2"/>
      <scheme val="minor"/>
    </font>
    <font>
      <sz val="12"/>
      <name val="Times New Roman"/>
      <family val="1"/>
    </font>
    <font>
      <sz val="11"/>
      <name val="??"/>
      <family val="1"/>
      <charset val="128"/>
    </font>
    <font>
      <sz val="11"/>
      <name val="?? ??"/>
      <family val="1"/>
      <charset val="128"/>
    </font>
    <font>
      <sz val="14"/>
      <name val="Terminal"/>
      <family val="3"/>
      <charset val="128"/>
    </font>
    <font>
      <sz val="10"/>
      <name val="Helv"/>
    </font>
    <font>
      <sz val="10"/>
      <name val="Helv"/>
      <family val="2"/>
    </font>
    <font>
      <sz val="10"/>
      <name val="굴림체"/>
      <family val="3"/>
      <charset val="129"/>
    </font>
    <font>
      <sz val="11"/>
      <name val="‚l‚r ‚oƒSƒVƒbƒN"/>
      <family val="3"/>
      <charset val="128"/>
    </font>
    <font>
      <sz val="14"/>
      <name val="AngsanaUPC"/>
      <family val="1"/>
    </font>
    <font>
      <sz val="14"/>
      <name val="AngsanaUPC"/>
      <family val="1"/>
      <charset val="222"/>
    </font>
    <font>
      <sz val="11"/>
      <name val="Arial"/>
      <family val="2"/>
    </font>
    <font>
      <sz val="12"/>
      <name val="¹UAAA¼"/>
      <family val="3"/>
      <charset val="129"/>
    </font>
    <font>
      <b/>
      <sz val="11"/>
      <color indexed="8"/>
      <name val="Arial"/>
      <family val="2"/>
    </font>
    <font>
      <sz val="7"/>
      <name val="Helv"/>
    </font>
    <font>
      <b/>
      <sz val="10"/>
      <name val="Helv"/>
    </font>
    <font>
      <sz val="10"/>
      <color rgb="FF000000"/>
      <name val="Times New Roman"/>
      <family val="1"/>
    </font>
    <font>
      <sz val="12"/>
      <name val="Helv"/>
    </font>
    <font>
      <sz val="1"/>
      <color indexed="8"/>
      <name val="Courier"/>
      <family val="3"/>
    </font>
    <font>
      <sz val="10"/>
      <name val="MS Serif"/>
      <family val="1"/>
    </font>
    <font>
      <sz val="10"/>
      <color indexed="16"/>
      <name val="MS Serif"/>
      <family val="1"/>
    </font>
    <font>
      <b/>
      <sz val="12"/>
      <name val="Helv"/>
    </font>
    <font>
      <b/>
      <sz val="1"/>
      <color indexed="8"/>
      <name val="Courier"/>
      <family val="3"/>
    </font>
    <font>
      <b/>
      <sz val="11"/>
      <name val="Helv"/>
    </font>
    <font>
      <sz val="10"/>
      <name val="Arabic Transparent"/>
      <charset val="178"/>
    </font>
    <font>
      <sz val="10"/>
      <name val="Times New Roman"/>
      <family val="1"/>
      <charset val="204"/>
    </font>
    <font>
      <sz val="10"/>
      <name val="Comic Sans MS"/>
      <family val="4"/>
    </font>
    <font>
      <sz val="7"/>
      <color indexed="10"/>
      <name val="Helv"/>
    </font>
    <font>
      <sz val="8"/>
      <name val="Helv"/>
    </font>
    <font>
      <b/>
      <sz val="8"/>
      <color indexed="8"/>
      <name val="Helv"/>
    </font>
    <font>
      <b/>
      <sz val="11"/>
      <name val="Times New Roman"/>
      <family val="1"/>
    </font>
    <font>
      <sz val="14"/>
      <name val="뼻뮝"/>
      <family val="3"/>
      <charset val="129"/>
    </font>
    <font>
      <sz val="12"/>
      <name val="뼻뮝"/>
      <family val="1"/>
      <charset val="129"/>
    </font>
    <font>
      <sz val="12"/>
      <name val="바탕체"/>
      <family val="1"/>
      <charset val="129"/>
    </font>
    <font>
      <sz val="11"/>
      <name val="ＭＳ 明朝"/>
      <family val="1"/>
      <charset val="128"/>
    </font>
    <font>
      <sz val="10"/>
      <color rgb="FFFF0000"/>
      <name val="Calibri"/>
      <family val="2"/>
      <scheme val="minor"/>
    </font>
    <font>
      <i/>
      <u/>
      <sz val="11"/>
      <color indexed="8"/>
      <name val="Calibri"/>
      <family val="2"/>
    </font>
    <font>
      <b/>
      <i/>
      <sz val="11"/>
      <color indexed="8"/>
      <name val="Calibri"/>
      <family val="2"/>
    </font>
    <font>
      <b/>
      <u/>
      <sz val="11"/>
      <name val="Trebuchet MS"/>
      <family val="2"/>
    </font>
    <font>
      <sz val="11"/>
      <name val="Trebuchet MS"/>
      <family val="2"/>
    </font>
    <font>
      <u/>
      <sz val="7"/>
      <color indexed="12"/>
      <name val="Arial"/>
      <family val="2"/>
    </font>
    <font>
      <u/>
      <sz val="11"/>
      <color indexed="36"/>
      <name val="lr oSVbN"/>
      <family val="3"/>
      <charset val="128"/>
    </font>
    <font>
      <sz val="11"/>
      <name val="lr oSVbN"/>
      <family val="3"/>
      <charset val="128"/>
    </font>
    <font>
      <sz val="11"/>
      <name val="µ¸¿ò"/>
    </font>
    <font>
      <sz val="12"/>
      <name val="¹ÙÅÁÃ¼"/>
    </font>
    <font>
      <sz val="12"/>
      <name val="±¼¸²Ã¼"/>
    </font>
    <font>
      <u/>
      <sz val="10"/>
      <color indexed="36"/>
      <name val="Arial"/>
      <family val="2"/>
    </font>
    <font>
      <sz val="9"/>
      <name val="Times New Roman"/>
      <family val="1"/>
    </font>
    <font>
      <sz val="12"/>
      <color indexed="8"/>
      <name val="Arial"/>
      <family val="2"/>
    </font>
    <font>
      <b/>
      <sz val="10"/>
      <color indexed="8"/>
      <name val="Arial"/>
      <family val="2"/>
    </font>
    <font>
      <b/>
      <sz val="14.05"/>
      <color indexed="8"/>
      <name val="Times New Roman"/>
      <family val="1"/>
    </font>
    <font>
      <sz val="12"/>
      <color indexed="8"/>
      <name val="Calibri"/>
      <family val="2"/>
    </font>
    <font>
      <sz val="12"/>
      <name val="Courier"/>
      <family val="3"/>
    </font>
    <font>
      <b/>
      <sz val="10"/>
      <name val="Tms Rmn"/>
    </font>
    <font>
      <b/>
      <sz val="10"/>
      <color indexed="9"/>
      <name val="Arial"/>
      <family val="2"/>
    </font>
    <font>
      <u/>
      <sz val="9"/>
      <color indexed="12"/>
      <name val="‚l‚r ‚oƒSƒVƒbƒN"/>
      <family val="3"/>
    </font>
    <font>
      <sz val="10"/>
      <color indexed="10"/>
      <name val="Arial"/>
      <family val="2"/>
    </font>
    <font>
      <b/>
      <sz val="12"/>
      <color indexed="62"/>
      <name val="Arial"/>
      <family val="2"/>
    </font>
    <font>
      <b/>
      <sz val="10"/>
      <color indexed="12"/>
      <name val="Arial"/>
      <family val="2"/>
    </font>
    <font>
      <sz val="9"/>
      <color indexed="12"/>
      <name val="Arial"/>
      <family val="2"/>
    </font>
    <font>
      <sz val="10"/>
      <color indexed="12"/>
      <name val="Arial"/>
      <family val="2"/>
    </font>
    <font>
      <b/>
      <sz val="16"/>
      <color indexed="9"/>
      <name val="Arial"/>
      <family val="2"/>
    </font>
    <font>
      <b/>
      <i/>
      <sz val="12"/>
      <color indexed="9"/>
      <name val="Arial"/>
      <family val="2"/>
    </font>
    <font>
      <b/>
      <sz val="11"/>
      <color indexed="9"/>
      <name val="Arial"/>
      <family val="2"/>
    </font>
    <font>
      <u/>
      <sz val="9"/>
      <color indexed="12"/>
      <name val="Arial"/>
      <family val="2"/>
    </font>
    <font>
      <sz val="11"/>
      <name val="Times New Roman"/>
      <family val="1"/>
    </font>
    <font>
      <b/>
      <sz val="14"/>
      <name val="Helv"/>
    </font>
    <font>
      <sz val="12"/>
      <color indexed="10"/>
      <name val="Arial"/>
      <family val="2"/>
    </font>
    <font>
      <b/>
      <sz val="10"/>
      <color indexed="10"/>
      <name val="Arial"/>
      <family val="2"/>
    </font>
    <font>
      <sz val="10"/>
      <color theme="1"/>
      <name val="Trebuchet MS"/>
      <family val="2"/>
    </font>
    <font>
      <sz val="12"/>
      <name val="‚l‚r ƒSƒVƒbƒN"/>
      <family val="1"/>
    </font>
    <font>
      <sz val="12"/>
      <name val="‚l‚r ƒSƒVƒbƒN"/>
      <family val="3"/>
      <charset val="128"/>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Arial CE"/>
      <family val="2"/>
      <charset val="238"/>
    </font>
    <font>
      <sz val="10"/>
      <name val="Geneva"/>
    </font>
    <font>
      <b/>
      <sz val="10"/>
      <color indexed="39"/>
      <name val="Arial"/>
      <family val="2"/>
    </font>
    <font>
      <b/>
      <sz val="18"/>
      <color indexed="62"/>
      <name val="Cambria"/>
      <family val="2"/>
    </font>
    <font>
      <b/>
      <i/>
      <sz val="12"/>
      <color indexed="10"/>
      <name val="Times New Roman"/>
      <family val="1"/>
    </font>
    <font>
      <u/>
      <sz val="9"/>
      <color indexed="36"/>
      <name val="Arial"/>
      <family val="2"/>
    </font>
    <font>
      <sz val="10"/>
      <name val="Tahoma"/>
      <family val="2"/>
    </font>
    <font>
      <b/>
      <sz val="10"/>
      <color indexed="9"/>
      <name val="Tahoma"/>
      <family val="2"/>
    </font>
    <font>
      <b/>
      <sz val="10"/>
      <color indexed="18"/>
      <name val="Arial"/>
      <family val="2"/>
    </font>
    <font>
      <sz val="24"/>
      <color indexed="13"/>
      <name val="Helv"/>
    </font>
    <font>
      <sz val="12"/>
      <color indexed="13"/>
      <name val="Courier"/>
      <family val="3"/>
    </font>
    <font>
      <b/>
      <sz val="12"/>
      <name val="Courier"/>
      <family val="3"/>
    </font>
    <font>
      <sz val="14"/>
      <name val="‚l‚r –¾’©"/>
      <family val="1"/>
      <charset val="255"/>
    </font>
    <font>
      <sz val="14"/>
      <name val="ＭＳ ・団"/>
      <family val="1"/>
      <charset val="128"/>
    </font>
    <font>
      <sz val="14"/>
      <name val="ＭＳ 明朝"/>
      <family val="1"/>
      <charset val="128"/>
    </font>
    <font>
      <sz val="9"/>
      <color indexed="8"/>
      <name val="ＭＳ Ｐゴシック"/>
      <family val="3"/>
      <charset val="128"/>
    </font>
    <font>
      <sz val="12"/>
      <name val="ＭＳ ゴシック"/>
      <family val="3"/>
      <charset val="128"/>
    </font>
    <font>
      <sz val="11"/>
      <name val="明朝"/>
      <family val="1"/>
      <charset val="128"/>
    </font>
    <font>
      <sz val="11"/>
      <name val="ＭＳ ゴシック"/>
      <family val="3"/>
      <charset val="128"/>
    </font>
    <font>
      <sz val="9"/>
      <name val="ＭＳ 明朝"/>
      <family val="1"/>
      <charset val="128"/>
    </font>
    <font>
      <b/>
      <u/>
      <sz val="12"/>
      <color theme="1"/>
      <name val="Calibri"/>
      <family val="2"/>
      <scheme val="minor"/>
    </font>
    <font>
      <sz val="11"/>
      <color theme="0" tint="-0.34998626667073579"/>
      <name val="Calibri"/>
      <family val="2"/>
      <scheme val="minor"/>
    </font>
    <font>
      <b/>
      <sz val="11"/>
      <color theme="0"/>
      <name val="Arial"/>
      <family val="2"/>
    </font>
    <font>
      <sz val="11"/>
      <color theme="1"/>
      <name val="Arial"/>
      <family val="2"/>
    </font>
    <font>
      <i/>
      <sz val="9"/>
      <color theme="1"/>
      <name val="Arial"/>
      <family val="2"/>
    </font>
    <font>
      <b/>
      <sz val="11"/>
      <color theme="1"/>
      <name val="Arial"/>
      <family val="2"/>
    </font>
    <font>
      <b/>
      <sz val="12"/>
      <color theme="1"/>
      <name val="Arial"/>
      <family val="2"/>
    </font>
    <font>
      <i/>
      <sz val="8"/>
      <color theme="1"/>
      <name val="Arial"/>
      <family val="2"/>
    </font>
    <font>
      <b/>
      <sz val="11"/>
      <name val="Arial"/>
      <family val="2"/>
    </font>
    <font>
      <sz val="14"/>
      <color theme="1"/>
      <name val="Arial"/>
      <family val="2"/>
    </font>
    <font>
      <b/>
      <sz val="14"/>
      <color theme="1"/>
      <name val="Arial"/>
      <family val="2"/>
    </font>
    <font>
      <sz val="11"/>
      <color rgb="FFFF0000"/>
      <name val="Arial"/>
      <family val="2"/>
    </font>
    <font>
      <b/>
      <sz val="8"/>
      <name val="Arial"/>
      <family val="2"/>
    </font>
    <font>
      <b/>
      <sz val="9"/>
      <color theme="0"/>
      <name val="Arial"/>
      <family val="2"/>
    </font>
    <font>
      <sz val="9"/>
      <color theme="1"/>
      <name val="Arial"/>
      <family val="2"/>
    </font>
    <font>
      <sz val="9"/>
      <color theme="1"/>
      <name val="Calibri"/>
      <family val="2"/>
      <scheme val="minor"/>
    </font>
    <font>
      <b/>
      <sz val="9"/>
      <color theme="1"/>
      <name val="Arial"/>
      <family val="2"/>
    </font>
    <font>
      <b/>
      <i/>
      <sz val="9"/>
      <color theme="1"/>
      <name val="Arial"/>
      <family val="2"/>
    </font>
    <font>
      <sz val="11"/>
      <name val="Calibri"/>
      <family val="2"/>
      <scheme val="minor"/>
    </font>
    <font>
      <b/>
      <sz val="11"/>
      <name val="Calibri"/>
      <family val="2"/>
      <scheme val="minor"/>
    </font>
    <font>
      <b/>
      <sz val="9"/>
      <color theme="1"/>
      <name val="Calibri"/>
      <family val="2"/>
      <scheme val="minor"/>
    </font>
    <font>
      <b/>
      <sz val="9"/>
      <color rgb="FFFFFFFF"/>
      <name val="Arial"/>
      <family val="2"/>
    </font>
    <font>
      <b/>
      <sz val="9"/>
      <color rgb="FF000000"/>
      <name val="Arial"/>
      <family val="2"/>
    </font>
    <font>
      <sz val="9"/>
      <color rgb="FF000000"/>
      <name val="Arial"/>
      <family val="2"/>
    </font>
    <font>
      <i/>
      <sz val="8"/>
      <color rgb="FF000000"/>
      <name val="Arial"/>
      <family val="2"/>
    </font>
    <font>
      <i/>
      <sz val="9"/>
      <color rgb="FF000000"/>
      <name val="Arial"/>
      <family val="2"/>
    </font>
    <font>
      <b/>
      <i/>
      <sz val="9"/>
      <color rgb="FF000000"/>
      <name val="Arial"/>
      <family val="2"/>
    </font>
    <font>
      <b/>
      <sz val="11"/>
      <color theme="0"/>
      <name val="Calibri"/>
      <family val="2"/>
      <scheme val="minor"/>
    </font>
    <font>
      <b/>
      <sz val="10"/>
      <name val="Calibri"/>
      <family val="2"/>
    </font>
    <font>
      <b/>
      <sz val="12"/>
      <name val="Calibri"/>
      <family val="2"/>
    </font>
    <font>
      <sz val="12"/>
      <name val="Calibri"/>
      <family val="2"/>
    </font>
    <font>
      <b/>
      <i/>
      <sz val="11"/>
      <color theme="0"/>
      <name val="Calibri"/>
      <family val="2"/>
      <scheme val="minor"/>
    </font>
    <font>
      <b/>
      <sz val="11"/>
      <color rgb="FFC00000"/>
      <name val="Calibri"/>
      <family val="2"/>
      <scheme val="minor"/>
    </font>
    <font>
      <b/>
      <sz val="12"/>
      <color rgb="FFC00000"/>
      <name val="Calibri"/>
      <family val="2"/>
      <scheme val="minor"/>
    </font>
    <font>
      <sz val="11"/>
      <color rgb="FFC00000"/>
      <name val="Calibri"/>
      <family val="2"/>
      <scheme val="minor"/>
    </font>
    <font>
      <b/>
      <sz val="9"/>
      <color theme="0"/>
      <name val="Calibri"/>
      <family val="2"/>
      <scheme val="minor"/>
    </font>
    <font>
      <sz val="10"/>
      <color theme="1"/>
      <name val="Calibri"/>
      <family val="2"/>
      <scheme val="minor"/>
    </font>
    <font>
      <b/>
      <sz val="10"/>
      <color theme="1"/>
      <name val="Calibri"/>
      <family val="2"/>
      <scheme val="minor"/>
    </font>
    <font>
      <b/>
      <sz val="11"/>
      <color theme="0" tint="-0.249977111117893"/>
      <name val="Arial"/>
      <family val="2"/>
    </font>
    <font>
      <i/>
      <sz val="9"/>
      <color theme="0" tint="-0.249977111117893"/>
      <name val="Arial"/>
      <family val="2"/>
    </font>
    <font>
      <sz val="11"/>
      <color theme="0" tint="-0.249977111117893"/>
      <name val="Arial"/>
      <family val="2"/>
    </font>
    <font>
      <sz val="9"/>
      <color theme="0" tint="-0.249977111117893"/>
      <name val="Arial"/>
      <family val="2"/>
    </font>
    <font>
      <i/>
      <sz val="10"/>
      <color theme="1"/>
      <name val="Arial"/>
      <family val="2"/>
    </font>
    <font>
      <b/>
      <i/>
      <sz val="10"/>
      <color theme="0"/>
      <name val="Arial"/>
      <family val="2"/>
    </font>
    <font>
      <b/>
      <i/>
      <sz val="10"/>
      <color theme="1"/>
      <name val="Arial"/>
      <family val="2"/>
    </font>
    <font>
      <sz val="11"/>
      <color rgb="FF000000"/>
      <name val="Calibri"/>
      <family val="2"/>
    </font>
    <font>
      <b/>
      <sz val="11"/>
      <color theme="1"/>
      <name val="Calibri"/>
      <family val="2"/>
    </font>
    <font>
      <i/>
      <sz val="9"/>
      <color theme="1"/>
      <name val="Calibri"/>
      <family val="2"/>
      <scheme val="minor"/>
    </font>
    <font>
      <sz val="9"/>
      <color theme="0" tint="-0.14999847407452621"/>
      <name val="Calibri"/>
      <family val="2"/>
      <scheme val="minor"/>
    </font>
    <font>
      <sz val="9"/>
      <color theme="4" tint="-0.499984740745262"/>
      <name val="Calibri"/>
      <family val="2"/>
      <scheme val="minor"/>
    </font>
    <font>
      <sz val="11"/>
      <color rgb="FF000000"/>
      <name val="Arial"/>
      <family val="2"/>
    </font>
    <font>
      <sz val="14"/>
      <color rgb="FF000000"/>
      <name val="Arial"/>
      <family val="2"/>
    </font>
    <font>
      <b/>
      <sz val="11"/>
      <color rgb="FFFF0000"/>
      <name val="Calibri"/>
      <family val="2"/>
      <scheme val="minor"/>
    </font>
  </fonts>
  <fills count="7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indexed="22"/>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rgb="FFFFCC99"/>
      </patternFill>
    </fill>
    <fill>
      <patternFill patternType="solid">
        <fgColor rgb="FFFFFFFF"/>
        <bgColor indexed="64"/>
      </patternFill>
    </fill>
    <fill>
      <patternFill patternType="solid">
        <fgColor indexed="22" tint="0.79998168889431442"/>
        <bgColor indexed="64"/>
      </patternFill>
    </fill>
    <fill>
      <patternFill patternType="solid">
        <fgColor indexed="13"/>
        <bgColor indexed="64"/>
      </patternFill>
    </fill>
    <fill>
      <patternFill patternType="solid">
        <fgColor theme="4" tint="0.39997558519241921"/>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7"/>
        <bgColor indexed="64"/>
      </patternFill>
    </fill>
    <fill>
      <patternFill patternType="solid">
        <fgColor indexed="35"/>
        <bgColor indexed="64"/>
      </patternFill>
    </fill>
    <fill>
      <patternFill patternType="solid">
        <fgColor indexed="44"/>
        <bgColor indexed="64"/>
      </patternFill>
    </fill>
    <fill>
      <patternFill patternType="solid">
        <fgColor indexed="10"/>
        <bgColor indexed="64"/>
      </patternFill>
    </fill>
    <fill>
      <patternFill patternType="solid">
        <fgColor indexed="13"/>
      </patternFill>
    </fill>
    <fill>
      <patternFill patternType="solid">
        <fgColor indexed="31"/>
        <bgColor indexed="64"/>
      </patternFill>
    </fill>
    <fill>
      <patternFill patternType="solid">
        <fgColor indexed="51"/>
        <bgColor indexed="64"/>
      </patternFill>
    </fill>
    <fill>
      <patternFill patternType="solid">
        <fgColor indexed="12"/>
      </patternFill>
    </fill>
    <fill>
      <patternFill patternType="solid">
        <fgColor theme="9" tint="0.7999816888943144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theme="3" tint="-0.499984740745262"/>
        <bgColor indexed="64"/>
      </patternFill>
    </fill>
    <fill>
      <patternFill patternType="solid">
        <fgColor theme="3" tint="0.59999389629810485"/>
        <bgColor indexed="64"/>
      </patternFill>
    </fill>
    <fill>
      <patternFill patternType="solid">
        <fgColor rgb="FF002060"/>
        <bgColor indexed="64"/>
      </patternFill>
    </fill>
    <fill>
      <patternFill patternType="solid">
        <fgColor rgb="FFB8CCE4"/>
        <bgColor indexed="64"/>
      </patternFill>
    </fill>
    <fill>
      <patternFill patternType="solid">
        <fgColor theme="3" tint="0.39997558519241921"/>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00000"/>
        <bgColor indexed="64"/>
      </patternFill>
    </fill>
    <fill>
      <patternFill patternType="solid">
        <fgColor rgb="FFC5D9F1"/>
        <bgColor indexed="64"/>
      </patternFill>
    </fill>
    <fill>
      <patternFill patternType="solid">
        <fgColor theme="5" tint="0.39997558519241921"/>
        <bgColor indexed="64"/>
      </patternFill>
    </fill>
    <fill>
      <patternFill patternType="solid">
        <fgColor theme="5" tint="0.59999389629810485"/>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bottom style="hair">
        <color indexed="64"/>
      </bottom>
      <diagonal/>
    </border>
    <border>
      <left style="double">
        <color indexed="64"/>
      </left>
      <right/>
      <top style="double">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double">
        <color indexed="64"/>
      </top>
      <bottom style="double">
        <color indexed="64"/>
      </bottom>
      <diagonal/>
    </border>
    <border>
      <left/>
      <right/>
      <top/>
      <bottom style="dotted">
        <color indexed="64"/>
      </bottom>
      <diagonal/>
    </border>
    <border>
      <left/>
      <right/>
      <top/>
      <bottom style="double">
        <color indexed="64"/>
      </bottom>
      <diagonal/>
    </border>
    <border>
      <left style="double">
        <color indexed="57"/>
      </left>
      <right style="double">
        <color indexed="57"/>
      </right>
      <top/>
      <bottom/>
      <diagonal/>
    </border>
    <border>
      <left style="thin">
        <color indexed="48"/>
      </left>
      <right style="thin">
        <color indexed="48"/>
      </right>
      <top style="thin">
        <color indexed="48"/>
      </top>
      <bottom style="thin">
        <color indexed="48"/>
      </bottom>
      <diagonal/>
    </border>
    <border>
      <left style="medium">
        <color indexed="22"/>
      </left>
      <right style="medium">
        <color indexed="22"/>
      </right>
      <top style="medium">
        <color indexed="22"/>
      </top>
      <bottom style="medium">
        <color indexed="22"/>
      </bottom>
      <diagonal/>
    </border>
    <border>
      <left style="medium">
        <color indexed="64"/>
      </left>
      <right style="medium">
        <color indexed="64"/>
      </right>
      <top style="medium">
        <color indexed="64"/>
      </top>
      <bottom style="medium">
        <color indexed="23"/>
      </bottom>
      <diagonal/>
    </border>
    <border>
      <left/>
      <right/>
      <top style="thin">
        <color indexed="51"/>
      </top>
      <bottom style="thin">
        <color indexed="51"/>
      </bottom>
      <diagonal/>
    </border>
    <border>
      <left style="thin">
        <color indexed="8"/>
      </left>
      <right style="thin">
        <color indexed="8"/>
      </right>
      <top style="double">
        <color indexed="8"/>
      </top>
      <bottom style="thin">
        <color indexed="8"/>
      </bottom>
      <diagonal/>
    </border>
    <border>
      <left/>
      <right/>
      <top style="thick">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top style="thin">
        <color indexed="64"/>
      </top>
      <bottom style="double">
        <color indexed="64"/>
      </bottom>
      <diagonal/>
    </border>
  </borders>
  <cellStyleXfs count="1314">
    <xf numFmtId="0" fontId="0" fillId="0" borderId="0"/>
    <xf numFmtId="43" fontId="8" fillId="0" borderId="0" applyFont="0" applyFill="0" applyBorder="0" applyAlignment="0" applyProtection="0"/>
    <xf numFmtId="9" fontId="8" fillId="0" borderId="0" applyFont="0" applyFill="0" applyBorder="0" applyAlignment="0" applyProtection="0"/>
    <xf numFmtId="165" fontId="8" fillId="0" borderId="0" applyFont="0" applyFill="0" applyBorder="0" applyAlignment="0" applyProtection="0"/>
    <xf numFmtId="174" fontId="22" fillId="0" borderId="0"/>
    <xf numFmtId="0" fontId="22" fillId="0" borderId="0"/>
    <xf numFmtId="0" fontId="22" fillId="0" borderId="0"/>
    <xf numFmtId="0" fontId="22" fillId="7" borderId="0"/>
    <xf numFmtId="0" fontId="23" fillId="8" borderId="0"/>
    <xf numFmtId="0" fontId="24" fillId="9" borderId="0"/>
    <xf numFmtId="0" fontId="25" fillId="10" borderId="0"/>
    <xf numFmtId="0" fontId="26" fillId="0" borderId="0"/>
    <xf numFmtId="0" fontId="27" fillId="0" borderId="0"/>
    <xf numFmtId="0" fontId="28" fillId="0" borderId="0"/>
    <xf numFmtId="4" fontId="22" fillId="11" borderId="0"/>
    <xf numFmtId="0" fontId="29" fillId="12" borderId="0"/>
    <xf numFmtId="0" fontId="22" fillId="0" borderId="0" applyNumberFormat="0" applyFill="0" applyBorder="0" applyAlignment="0" applyProtection="0"/>
    <xf numFmtId="0" fontId="22" fillId="7" borderId="0"/>
    <xf numFmtId="0" fontId="23" fillId="8" borderId="0"/>
    <xf numFmtId="0" fontId="24" fillId="9" borderId="0"/>
    <xf numFmtId="0" fontId="25" fillId="10" borderId="0"/>
    <xf numFmtId="0" fontId="26" fillId="0" borderId="0"/>
    <xf numFmtId="0" fontId="27" fillId="0" borderId="0"/>
    <xf numFmtId="0" fontId="28" fillId="0" borderId="0"/>
    <xf numFmtId="0" fontId="22" fillId="0" borderId="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3" fillId="0" borderId="0" applyNumberFormat="0" applyFill="0" applyBorder="0" applyAlignment="0" applyProtection="0"/>
    <xf numFmtId="175" fontId="34" fillId="0" borderId="0" applyFill="0" applyBorder="0" applyAlignment="0"/>
    <xf numFmtId="0" fontId="35" fillId="31" borderId="27" applyNumberFormat="0" applyAlignment="0" applyProtection="0"/>
    <xf numFmtId="0" fontId="35" fillId="31" borderId="27" applyNumberFormat="0" applyAlignment="0" applyProtection="0"/>
    <xf numFmtId="0" fontId="36" fillId="32" borderId="28" applyNumberFormat="0" applyAlignment="0" applyProtection="0"/>
    <xf numFmtId="0" fontId="36" fillId="32" borderId="28" applyNumberFormat="0" applyAlignment="0" applyProtection="0"/>
    <xf numFmtId="176"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0"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0" fillId="0" borderId="0" applyFont="0" applyFill="0" applyBorder="0" applyAlignment="0" applyProtection="0"/>
    <xf numFmtId="43" fontId="22" fillId="0" borderId="0" applyFont="0" applyFill="0" applyBorder="0" applyAlignment="0" applyProtection="0"/>
    <xf numFmtId="175" fontId="34" fillId="0" borderId="0" applyFont="0" applyFill="0" applyBorder="0" applyAlignment="0" applyProtection="0"/>
    <xf numFmtId="177" fontId="22" fillId="7" borderId="0" applyFont="0" applyBorder="0"/>
    <xf numFmtId="15" fontId="37" fillId="0" borderId="0"/>
    <xf numFmtId="14" fontId="38" fillId="0" borderId="0" applyFill="0" applyBorder="0" applyAlignment="0"/>
    <xf numFmtId="176" fontId="22" fillId="0" borderId="0" applyFill="0" applyBorder="0" applyAlignment="0"/>
    <xf numFmtId="175" fontId="34" fillId="0" borderId="0" applyFill="0" applyBorder="0" applyAlignment="0"/>
    <xf numFmtId="176" fontId="22" fillId="0" borderId="0" applyFill="0" applyBorder="0" applyAlignment="0"/>
    <xf numFmtId="178" fontId="34" fillId="0" borderId="0" applyFill="0" applyBorder="0" applyAlignment="0"/>
    <xf numFmtId="175" fontId="34" fillId="0" borderId="0" applyFill="0" applyBorder="0" applyAlignment="0"/>
    <xf numFmtId="179" fontId="22" fillId="0" borderId="0" applyFont="0" applyFill="0" applyBorder="0" applyAlignment="0" applyProtection="0">
      <alignment vertical="top"/>
    </xf>
    <xf numFmtId="0" fontId="39" fillId="0" borderId="0" applyNumberFormat="0" applyFill="0" applyBorder="0" applyAlignment="0" applyProtection="0"/>
    <xf numFmtId="0" fontId="39" fillId="0" borderId="0" applyNumberFormat="0" applyFill="0" applyBorder="0" applyAlignment="0" applyProtection="0"/>
    <xf numFmtId="49" fontId="22" fillId="0" borderId="0" applyFont="0" applyBorder="0">
      <alignment horizontal="center"/>
    </xf>
    <xf numFmtId="0" fontId="40" fillId="15" borderId="0" applyNumberFormat="0" applyBorder="0" applyAlignment="0" applyProtection="0"/>
    <xf numFmtId="0" fontId="40" fillId="15" borderId="0" applyNumberFormat="0" applyBorder="0" applyAlignment="0" applyProtection="0"/>
    <xf numFmtId="38" fontId="28" fillId="7" borderId="0" applyNumberFormat="0" applyBorder="0" applyAlignment="0" applyProtection="0"/>
    <xf numFmtId="0" fontId="41" fillId="0" borderId="26" applyNumberFormat="0" applyAlignment="0" applyProtection="0">
      <alignment horizontal="left" vertical="center"/>
    </xf>
    <xf numFmtId="0" fontId="41" fillId="0" borderId="13">
      <alignment horizontal="left" vertical="center"/>
    </xf>
    <xf numFmtId="0" fontId="42" fillId="0" borderId="29" applyNumberFormat="0" applyFill="0" applyAlignment="0" applyProtection="0"/>
    <xf numFmtId="0" fontId="42" fillId="0" borderId="29" applyNumberFormat="0" applyFill="0" applyAlignment="0" applyProtection="0"/>
    <xf numFmtId="0" fontId="43" fillId="0" borderId="30" applyNumberFormat="0" applyFill="0" applyAlignment="0" applyProtection="0"/>
    <xf numFmtId="0" fontId="43" fillId="0" borderId="30" applyNumberFormat="0" applyFill="0" applyAlignment="0" applyProtection="0"/>
    <xf numFmtId="0" fontId="44" fillId="0" borderId="31" applyNumberFormat="0" applyFill="0" applyAlignment="0" applyProtection="0"/>
    <xf numFmtId="0" fontId="44" fillId="0" borderId="31"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0" fontId="47" fillId="0" borderId="0" applyNumberFormat="0" applyFill="0" applyBorder="0" applyAlignment="0" applyProtection="0">
      <alignment vertical="top"/>
      <protection locked="0"/>
    </xf>
    <xf numFmtId="10" fontId="28" fillId="11" borderId="1" applyNumberFormat="0" applyBorder="0" applyAlignment="0" applyProtection="0"/>
    <xf numFmtId="0" fontId="48" fillId="18" borderId="27" applyNumberFormat="0" applyAlignment="0" applyProtection="0"/>
    <xf numFmtId="0" fontId="48" fillId="18" borderId="27" applyNumberFormat="0" applyAlignment="0" applyProtection="0"/>
    <xf numFmtId="176" fontId="22" fillId="0" borderId="0" applyFill="0" applyBorder="0" applyAlignment="0"/>
    <xf numFmtId="175" fontId="34" fillId="0" borderId="0" applyFill="0" applyBorder="0" applyAlignment="0"/>
    <xf numFmtId="176" fontId="22" fillId="0" borderId="0" applyFill="0" applyBorder="0" applyAlignment="0"/>
    <xf numFmtId="178" fontId="34" fillId="0" borderId="0" applyFill="0" applyBorder="0" applyAlignment="0"/>
    <xf numFmtId="175" fontId="34" fillId="0" borderId="0" applyFill="0" applyBorder="0" applyAlignment="0"/>
    <xf numFmtId="0" fontId="49" fillId="0" borderId="32" applyNumberFormat="0" applyFill="0" applyAlignment="0" applyProtection="0"/>
    <xf numFmtId="0" fontId="49" fillId="0" borderId="32" applyNumberFormat="0" applyFill="0" applyAlignment="0" applyProtection="0"/>
    <xf numFmtId="38" fontId="37" fillId="0" borderId="0" applyFont="0" applyFill="0" applyBorder="0" applyAlignment="0" applyProtection="0"/>
    <xf numFmtId="40" fontId="37" fillId="0" borderId="0" applyFont="0" applyFill="0" applyBorder="0" applyAlignment="0" applyProtection="0"/>
    <xf numFmtId="182" fontId="37" fillId="0" borderId="0" applyFont="0" applyFill="0" applyBorder="0" applyAlignment="0" applyProtection="0"/>
    <xf numFmtId="183" fontId="3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1" fillId="0" borderId="0"/>
    <xf numFmtId="37" fontId="52" fillId="0" borderId="0"/>
    <xf numFmtId="0" fontId="22" fillId="0" borderId="0"/>
    <xf numFmtId="184" fontId="53" fillId="0" borderId="0"/>
    <xf numFmtId="0" fontId="22" fillId="0" borderId="0"/>
    <xf numFmtId="0" fontId="22" fillId="0" borderId="0"/>
    <xf numFmtId="0" fontId="22" fillId="0" borderId="0"/>
    <xf numFmtId="0" fontId="22"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22" fillId="0" borderId="0"/>
    <xf numFmtId="0" fontId="22" fillId="0" borderId="0"/>
    <xf numFmtId="0" fontId="22" fillId="0" borderId="0"/>
    <xf numFmtId="0" fontId="22" fillId="0" borderId="0"/>
    <xf numFmtId="0" fontId="54" fillId="34" borderId="33" applyNumberFormat="0" applyFont="0" applyAlignment="0" applyProtection="0"/>
    <xf numFmtId="0" fontId="54" fillId="34" borderId="33" applyNumberFormat="0" applyFont="0" applyAlignment="0" applyProtection="0"/>
    <xf numFmtId="0" fontId="55" fillId="31" borderId="34" applyNumberFormat="0" applyAlignment="0" applyProtection="0"/>
    <xf numFmtId="0" fontId="55" fillId="31" borderId="34" applyNumberFormat="0" applyAlignment="0" applyProtection="0"/>
    <xf numFmtId="183" fontId="34" fillId="0" borderId="0" applyFont="0" applyFill="0" applyBorder="0" applyAlignment="0" applyProtection="0"/>
    <xf numFmtId="185"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0" fillId="0" borderId="0" applyFont="0" applyFill="0" applyBorder="0" applyAlignment="0" applyProtection="0"/>
    <xf numFmtId="176" fontId="22" fillId="0" borderId="0" applyFill="0" applyBorder="0" applyAlignment="0"/>
    <xf numFmtId="175" fontId="34" fillId="0" borderId="0" applyFill="0" applyBorder="0" applyAlignment="0"/>
    <xf numFmtId="176" fontId="22" fillId="0" borderId="0" applyFill="0" applyBorder="0" applyAlignment="0"/>
    <xf numFmtId="178" fontId="34" fillId="0" borderId="0" applyFill="0" applyBorder="0" applyAlignment="0"/>
    <xf numFmtId="175" fontId="34" fillId="0" borderId="0" applyFill="0" applyBorder="0" applyAlignment="0"/>
    <xf numFmtId="0" fontId="37" fillId="0" borderId="0" applyNumberFormat="0" applyFont="0" applyFill="0" applyBorder="0" applyAlignment="0" applyProtection="0">
      <alignment horizontal="left"/>
    </xf>
    <xf numFmtId="15" fontId="37" fillId="0" borderId="0" applyFont="0" applyFill="0" applyBorder="0" applyAlignment="0" applyProtection="0"/>
    <xf numFmtId="4" fontId="37" fillId="0" borderId="0" applyFont="0" applyFill="0" applyBorder="0" applyAlignment="0" applyProtection="0"/>
    <xf numFmtId="0" fontId="56" fillId="0" borderId="20">
      <alignment horizontal="center"/>
    </xf>
    <xf numFmtId="3" fontId="37" fillId="0" borderId="0" applyFont="0" applyFill="0" applyBorder="0" applyAlignment="0" applyProtection="0"/>
    <xf numFmtId="0" fontId="37" fillId="35" borderId="0" applyNumberFormat="0" applyFont="0" applyBorder="0" applyAlignment="0" applyProtection="0"/>
    <xf numFmtId="183" fontId="37" fillId="0" borderId="0">
      <alignment horizontal="center"/>
    </xf>
    <xf numFmtId="0" fontId="57" fillId="0" borderId="0"/>
    <xf numFmtId="0" fontId="57" fillId="0" borderId="0"/>
    <xf numFmtId="49" fontId="38" fillId="0" borderId="0" applyFill="0" applyBorder="0" applyAlignment="0"/>
    <xf numFmtId="186" fontId="34" fillId="0" borderId="0" applyFill="0" applyBorder="0" applyAlignment="0"/>
    <xf numFmtId="186" fontId="22" fillId="0" borderId="0" applyFill="0" applyBorder="0" applyAlignment="0"/>
    <xf numFmtId="0" fontId="58" fillId="0" borderId="0" applyNumberFormat="0" applyFill="0" applyBorder="0" applyAlignment="0" applyProtection="0"/>
    <xf numFmtId="0" fontId="58" fillId="0" borderId="0" applyNumberFormat="0" applyFill="0" applyBorder="0" applyAlignment="0" applyProtection="0"/>
    <xf numFmtId="0" fontId="59" fillId="0" borderId="35" applyNumberFormat="0" applyFill="0" applyAlignment="0" applyProtection="0"/>
    <xf numFmtId="0" fontId="59" fillId="0" borderId="35" applyNumberFormat="0" applyFill="0" applyAlignment="0" applyProtection="0"/>
    <xf numFmtId="166" fontId="22" fillId="0" borderId="0" applyFont="0" applyFill="0" applyBorder="0" applyAlignment="0" applyProtection="0"/>
    <xf numFmtId="167" fontId="22" fillId="0" borderId="0" applyFont="0" applyFill="0" applyBorder="0" applyAlignment="0" applyProtection="0"/>
    <xf numFmtId="187" fontId="22"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0">
      <alignment horizontal="left"/>
    </xf>
    <xf numFmtId="0" fontId="68" fillId="0" borderId="0"/>
    <xf numFmtId="190" fontId="69" fillId="0" borderId="0" applyFont="0" applyFill="0" applyBorder="0" applyAlignment="0" applyProtection="0"/>
    <xf numFmtId="0" fontId="22" fillId="0" borderId="0"/>
    <xf numFmtId="191" fontId="70" fillId="0" borderId="0" applyFont="0" applyFill="0" applyBorder="0" applyAlignment="0" applyProtection="0"/>
    <xf numFmtId="40" fontId="70" fillId="0" borderId="0" applyFont="0" applyFill="0" applyBorder="0" applyAlignment="0" applyProtection="0"/>
    <xf numFmtId="38" fontId="70" fillId="0" borderId="0" applyFont="0" applyFill="0" applyBorder="0" applyAlignment="0" applyProtection="0"/>
    <xf numFmtId="166" fontId="22" fillId="0" borderId="0" applyFont="0" applyFill="0" applyBorder="0" applyAlignment="0" applyProtection="0"/>
    <xf numFmtId="0" fontId="7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2" fillId="0" borderId="0"/>
    <xf numFmtId="0" fontId="22" fillId="0" borderId="0"/>
    <xf numFmtId="0" fontId="22" fillId="0" borderId="0"/>
    <xf numFmtId="0" fontId="22" fillId="0" borderId="0"/>
    <xf numFmtId="0" fontId="22" fillId="0" borderId="0"/>
    <xf numFmtId="0" fontId="73" fillId="0" borderId="0"/>
    <xf numFmtId="0" fontId="57" fillId="0" borderId="0"/>
    <xf numFmtId="0" fontId="57"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57" fillId="0" borderId="0"/>
    <xf numFmtId="0" fontId="57" fillId="0" borderId="0"/>
    <xf numFmtId="0" fontId="57" fillId="0" borderId="0"/>
    <xf numFmtId="0" fontId="22" fillId="0" borderId="0"/>
    <xf numFmtId="0" fontId="22" fillId="0" borderId="0"/>
    <xf numFmtId="0" fontId="22" fillId="0" borderId="0"/>
    <xf numFmtId="0" fontId="22" fillId="0" borderId="0"/>
    <xf numFmtId="0" fontId="74" fillId="0" borderId="0" applyFont="0" applyFill="0" applyBorder="0" applyAlignment="0" applyProtection="0"/>
    <xf numFmtId="0" fontId="75" fillId="0" borderId="0"/>
    <xf numFmtId="0" fontId="22" fillId="0" borderId="0"/>
    <xf numFmtId="9" fontId="76" fillId="0" borderId="0"/>
    <xf numFmtId="9" fontId="77" fillId="0" borderId="0"/>
    <xf numFmtId="0" fontId="78" fillId="0" borderId="45">
      <alignment horizontal="left" vertical="center" wrapText="1" readingOrder="1"/>
    </xf>
    <xf numFmtId="0" fontId="79" fillId="0" borderId="0" applyFont="0" applyFill="0" applyBorder="0" applyAlignment="0" applyProtection="0"/>
    <xf numFmtId="0" fontId="79" fillId="0" borderId="0" applyFont="0" applyFill="0" applyBorder="0" applyAlignment="0" applyProtection="0"/>
    <xf numFmtId="2" fontId="80" fillId="0" borderId="0" applyNumberFormat="0" applyFont="0" applyAlignment="0">
      <alignment horizontal="center" vertical="center"/>
    </xf>
    <xf numFmtId="2" fontId="80" fillId="0" borderId="0">
      <alignment horizontal="center" vertical="center"/>
    </xf>
    <xf numFmtId="3" fontId="81" fillId="0" borderId="0"/>
    <xf numFmtId="192" fontId="56" fillId="0" borderId="3" applyAlignment="0" applyProtection="0"/>
    <xf numFmtId="192" fontId="56" fillId="0" borderId="3" applyAlignment="0" applyProtection="0"/>
    <xf numFmtId="0" fontId="79" fillId="0" borderId="0"/>
    <xf numFmtId="0" fontId="79" fillId="0" borderId="0"/>
    <xf numFmtId="193" fontId="38" fillId="0" borderId="0" applyFill="0" applyBorder="0" applyAlignment="0"/>
    <xf numFmtId="0" fontId="8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83" fillId="0" borderId="0" applyFont="0" applyFill="0" applyBorder="0" applyAlignment="0" applyProtection="0"/>
    <xf numFmtId="194"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22" fillId="0" borderId="0" applyFont="0" applyFill="0" applyBorder="0" applyAlignment="0" applyProtection="0"/>
    <xf numFmtId="195" fontId="85" fillId="0" borderId="0">
      <protection locked="0"/>
    </xf>
    <xf numFmtId="195" fontId="85" fillId="0" borderId="0">
      <protection locked="0"/>
    </xf>
    <xf numFmtId="0" fontId="86" fillId="0" borderId="0" applyNumberFormat="0" applyAlignment="0">
      <alignment horizontal="left"/>
    </xf>
    <xf numFmtId="0" fontId="86" fillId="0" borderId="0" applyNumberFormat="0" applyAlignment="0">
      <alignment horizontal="left"/>
    </xf>
    <xf numFmtId="42" fontId="22" fillId="0" borderId="0" applyFont="0" applyFill="0" applyBorder="0" applyAlignment="0" applyProtection="0"/>
    <xf numFmtId="196" fontId="51" fillId="0" borderId="0">
      <alignment horizontal="center"/>
    </xf>
    <xf numFmtId="196" fontId="51" fillId="0" borderId="0">
      <alignment horizontal="center"/>
    </xf>
    <xf numFmtId="196" fontId="51" fillId="0" borderId="0">
      <alignment horizontal="center"/>
    </xf>
    <xf numFmtId="42" fontId="22" fillId="0" borderId="0" applyFont="0" applyFill="0" applyBorder="0" applyAlignment="0" applyProtection="0"/>
    <xf numFmtId="197" fontId="22" fillId="0" borderId="0" applyFont="0" applyFill="0" applyBorder="0" applyAlignment="0" applyProtection="0"/>
    <xf numFmtId="198" fontId="85" fillId="0" borderId="0">
      <protection locked="0"/>
    </xf>
    <xf numFmtId="197" fontId="22" fillId="0" borderId="0" applyFont="0" applyFill="0" applyBorder="0" applyAlignment="0" applyProtection="0"/>
    <xf numFmtId="198" fontId="85" fillId="0" borderId="0">
      <protection locked="0"/>
    </xf>
    <xf numFmtId="199" fontId="22" fillId="0" borderId="0" applyFont="0" applyFill="0" applyBorder="0" applyAlignment="0" applyProtection="0"/>
    <xf numFmtId="199" fontId="22" fillId="0" borderId="0" applyFont="0" applyFill="0" applyBorder="0" applyAlignment="0" applyProtection="0"/>
    <xf numFmtId="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0" fontId="80" fillId="0" borderId="10" applyNumberFormat="0" applyFont="0" applyBorder="0" applyAlignment="0" applyProtection="0">
      <alignment horizontal="center" vertical="center"/>
    </xf>
    <xf numFmtId="0" fontId="87" fillId="0" borderId="0" applyNumberFormat="0" applyAlignment="0">
      <alignment horizontal="left"/>
    </xf>
    <xf numFmtId="0" fontId="87" fillId="0" borderId="0" applyNumberFormat="0" applyAlignment="0">
      <alignment horizontal="left"/>
    </xf>
    <xf numFmtId="201" fontId="22" fillId="0" borderId="0" applyFont="0" applyFill="0" applyBorder="0" applyAlignment="0" applyProtection="0"/>
    <xf numFmtId="202" fontId="22" fillId="0" borderId="0">
      <protection locked="0"/>
    </xf>
    <xf numFmtId="202" fontId="22" fillId="0" borderId="0">
      <protection locked="0"/>
    </xf>
    <xf numFmtId="202" fontId="22" fillId="0" borderId="0">
      <protection locked="0"/>
    </xf>
    <xf numFmtId="202" fontId="22" fillId="0" borderId="0">
      <protection locked="0"/>
    </xf>
    <xf numFmtId="202" fontId="22" fillId="0" borderId="0">
      <protection locked="0"/>
    </xf>
    <xf numFmtId="202" fontId="22" fillId="0" borderId="0">
      <protection locked="0"/>
    </xf>
    <xf numFmtId="202" fontId="22" fillId="0" borderId="0">
      <protection locked="0"/>
    </xf>
    <xf numFmtId="202" fontId="22" fillId="0" borderId="0">
      <protection locked="0"/>
    </xf>
    <xf numFmtId="202" fontId="22" fillId="0" borderId="0">
      <protection locked="0"/>
    </xf>
    <xf numFmtId="202" fontId="22" fillId="0" borderId="0">
      <protection locked="0"/>
    </xf>
    <xf numFmtId="202" fontId="22" fillId="0" borderId="0">
      <protection locked="0"/>
    </xf>
    <xf numFmtId="202" fontId="22" fillId="0" borderId="0">
      <protection locked="0"/>
    </xf>
    <xf numFmtId="202" fontId="22" fillId="0" borderId="0">
      <protection locked="0"/>
    </xf>
    <xf numFmtId="202" fontId="22" fillId="0" borderId="0">
      <protection locked="0"/>
    </xf>
    <xf numFmtId="202" fontId="22" fillId="0" borderId="0">
      <protection locked="0"/>
    </xf>
    <xf numFmtId="202" fontId="22" fillId="0" borderId="0">
      <protection locked="0"/>
    </xf>
    <xf numFmtId="202" fontId="22" fillId="0" borderId="0">
      <protection locked="0"/>
    </xf>
    <xf numFmtId="202" fontId="22" fillId="0" borderId="0">
      <protection locked="0"/>
    </xf>
    <xf numFmtId="202" fontId="22" fillId="0" borderId="0">
      <protection locked="0"/>
    </xf>
    <xf numFmtId="202" fontId="22" fillId="0" borderId="0">
      <protection locked="0"/>
    </xf>
    <xf numFmtId="202" fontId="22" fillId="0" borderId="0">
      <protection locked="0"/>
    </xf>
    <xf numFmtId="2" fontId="22" fillId="0" borderId="0" applyFont="0" applyFill="0" applyBorder="0" applyAlignment="0" applyProtection="0"/>
    <xf numFmtId="203" fontId="85" fillId="0" borderId="0">
      <protection locked="0"/>
    </xf>
    <xf numFmtId="203" fontId="85" fillId="0" borderId="0">
      <protection locked="0"/>
    </xf>
    <xf numFmtId="0" fontId="88" fillId="0" borderId="0">
      <alignment horizontal="left"/>
    </xf>
    <xf numFmtId="204" fontId="89" fillId="0" borderId="0">
      <protection locked="0"/>
    </xf>
    <xf numFmtId="204" fontId="89" fillId="0" borderId="0">
      <protection locked="0"/>
    </xf>
    <xf numFmtId="204" fontId="89" fillId="0" borderId="0">
      <protection locked="0"/>
    </xf>
    <xf numFmtId="204" fontId="89" fillId="0" borderId="0">
      <protection locked="0"/>
    </xf>
    <xf numFmtId="0" fontId="66" fillId="36" borderId="37" applyNumberFormat="0" applyAlignment="0" applyProtection="0"/>
    <xf numFmtId="0" fontId="66" fillId="36" borderId="37" applyNumberFormat="0" applyAlignment="0" applyProtection="0"/>
    <xf numFmtId="0" fontId="22" fillId="0" borderId="13"/>
    <xf numFmtId="0" fontId="90" fillId="0" borderId="20"/>
    <xf numFmtId="0" fontId="91" fillId="0" borderId="46" applyNumberFormat="0">
      <alignment horizontal="right"/>
    </xf>
    <xf numFmtId="0" fontId="34" fillId="0" borderId="0"/>
    <xf numFmtId="0" fontId="34" fillId="0" borderId="0"/>
    <xf numFmtId="0" fontId="22" fillId="0" borderId="0"/>
    <xf numFmtId="0" fontId="22" fillId="0" borderId="0"/>
    <xf numFmtId="0" fontId="22" fillId="0" borderId="0"/>
    <xf numFmtId="0" fontId="22" fillId="0" borderId="0"/>
    <xf numFmtId="0" fontId="8" fillId="0" borderId="0"/>
    <xf numFmtId="0" fontId="22" fillId="0" borderId="0"/>
    <xf numFmtId="0" fontId="92" fillId="0" borderId="0" applyNumberFormat="0" applyFill="0" applyBorder="0" applyProtection="0">
      <alignment vertical="top" wrapText="1"/>
    </xf>
    <xf numFmtId="0" fontId="22" fillId="0" borderId="0"/>
    <xf numFmtId="0" fontId="22" fillId="0" borderId="0"/>
    <xf numFmtId="0" fontId="22" fillId="0" borderId="0" applyNumberFormat="0" applyFont="0" applyFill="0" applyBorder="0" applyAlignment="0" applyProtection="0">
      <alignment vertical="top"/>
    </xf>
    <xf numFmtId="0" fontId="22" fillId="0" borderId="0"/>
    <xf numFmtId="0" fontId="22"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xf numFmtId="0" fontId="22" fillId="0" borderId="0"/>
    <xf numFmtId="0" fontId="22" fillId="0" borderId="0"/>
    <xf numFmtId="0" fontId="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 fillId="0" borderId="0"/>
    <xf numFmtId="0" fontId="8" fillId="0" borderId="0"/>
    <xf numFmtId="0" fontId="93" fillId="0" borderId="0"/>
    <xf numFmtId="0" fontId="92" fillId="0" borderId="0" applyNumberFormat="0" applyFill="0" applyBorder="0" applyProtection="0">
      <alignment vertical="top" wrapText="1"/>
    </xf>
    <xf numFmtId="0" fontId="22" fillId="0" borderId="0"/>
    <xf numFmtId="0" fontId="22" fillId="0" borderId="0"/>
    <xf numFmtId="0" fontId="22" fillId="0" borderId="0">
      <alignment vertical="center"/>
    </xf>
    <xf numFmtId="0" fontId="22" fillId="0" borderId="0" applyNumberFormat="0" applyFont="0" applyFill="0" applyBorder="0" applyAlignment="0" applyProtection="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wrapText="1"/>
    </xf>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3" fontId="94" fillId="0" borderId="0"/>
    <xf numFmtId="14" fontId="95" fillId="0" borderId="0" applyNumberFormat="0" applyFill="0" applyBorder="0" applyAlignment="0" applyProtection="0">
      <alignment horizontal="left"/>
    </xf>
    <xf numFmtId="0" fontId="22" fillId="0" borderId="8"/>
    <xf numFmtId="0" fontId="22" fillId="0" borderId="3"/>
    <xf numFmtId="0" fontId="90" fillId="0" borderId="0"/>
    <xf numFmtId="40" fontId="96" fillId="0" borderId="0" applyBorder="0">
      <alignment horizontal="right"/>
    </xf>
    <xf numFmtId="40" fontId="97" fillId="0" borderId="0"/>
    <xf numFmtId="205" fontId="22" fillId="0" borderId="0" applyFont="0" applyFill="0" applyBorder="0" applyAlignment="0" applyProtection="0"/>
    <xf numFmtId="205" fontId="22" fillId="0" borderId="0" applyFont="0" applyFill="0" applyBorder="0" applyAlignment="0" applyProtection="0"/>
    <xf numFmtId="205"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40" fontId="98" fillId="0" borderId="0" applyFont="0" applyFill="0" applyBorder="0" applyAlignment="0" applyProtection="0"/>
    <xf numFmtId="38" fontId="98" fillId="0" borderId="0" applyFont="0" applyFill="0" applyBorder="0" applyAlignment="0" applyProtection="0"/>
    <xf numFmtId="0" fontId="98" fillId="0" borderId="0" applyFont="0" applyFill="0" applyBorder="0" applyAlignment="0" applyProtection="0"/>
    <xf numFmtId="0" fontId="98" fillId="0" borderId="0" applyFont="0" applyFill="0" applyBorder="0" applyAlignment="0" applyProtection="0"/>
    <xf numFmtId="10" fontId="22" fillId="0" borderId="0" applyFont="0" applyFill="0" applyBorder="0" applyAlignment="0" applyProtection="0"/>
    <xf numFmtId="0" fontId="99" fillId="0" borderId="0"/>
    <xf numFmtId="187" fontId="22" fillId="0" borderId="0" applyFont="0" applyFill="0" applyBorder="0" applyAlignment="0" applyProtection="0"/>
    <xf numFmtId="189" fontId="22" fillId="0" borderId="0" applyFont="0" applyFill="0" applyBorder="0" applyAlignment="0" applyProtection="0"/>
    <xf numFmtId="191" fontId="100" fillId="0" borderId="0" applyFont="0" applyFill="0" applyBorder="0" applyAlignment="0" applyProtection="0"/>
    <xf numFmtId="190" fontId="100" fillId="0" borderId="0" applyFont="0" applyFill="0" applyBorder="0" applyAlignment="0" applyProtection="0"/>
    <xf numFmtId="0" fontId="74" fillId="0" borderId="0"/>
    <xf numFmtId="40" fontId="101" fillId="0" borderId="0" applyFont="0" applyFill="0" applyBorder="0" applyAlignment="0" applyProtection="0"/>
    <xf numFmtId="38" fontId="101" fillId="0" borderId="0" applyFont="0" applyFill="0" applyBorder="0" applyAlignment="0" applyProtection="0"/>
    <xf numFmtId="191" fontId="101" fillId="0" borderId="0" applyFont="0" applyFill="0" applyBorder="0" applyAlignment="0" applyProtection="0"/>
    <xf numFmtId="190" fontId="101" fillId="0" borderId="0" applyFont="0" applyFill="0" applyBorder="0" applyAlignment="0" applyProtection="0"/>
    <xf numFmtId="208" fontId="51" fillId="0" borderId="0" applyFont="0" applyFill="0" applyBorder="0" applyAlignment="0" applyProtection="0"/>
    <xf numFmtId="0" fontId="22" fillId="0" borderId="0" applyNumberFormat="0" applyFill="0" applyBorder="0" applyAlignment="0" applyProtection="0"/>
    <xf numFmtId="0" fontId="22" fillId="0" borderId="0"/>
    <xf numFmtId="0" fontId="107" fillId="0" borderId="0" applyNumberFormat="0" applyFill="0" applyBorder="0" applyAlignment="0" applyProtection="0">
      <alignment vertical="top"/>
      <protection locked="0"/>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7" fillId="0" borderId="0"/>
    <xf numFmtId="0" fontId="57" fillId="0" borderId="0"/>
    <xf numFmtId="0" fontId="22" fillId="0" borderId="0"/>
    <xf numFmtId="0" fontId="68" fillId="0" borderId="0" applyNumberFormat="0" applyFill="0" applyBorder="0" applyAlignment="0" applyProtection="0"/>
    <xf numFmtId="0" fontId="57" fillId="0" borderId="0"/>
    <xf numFmtId="0" fontId="22" fillId="0" borderId="0"/>
    <xf numFmtId="0" fontId="22" fillId="0" borderId="0"/>
    <xf numFmtId="0" fontId="22" fillId="0" borderId="0"/>
    <xf numFmtId="0" fontId="22" fillId="0" borderId="0"/>
    <xf numFmtId="0" fontId="22" fillId="0" borderId="0"/>
    <xf numFmtId="0" fontId="57" fillId="0" borderId="0"/>
    <xf numFmtId="0" fontId="5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8" fillId="0" borderId="0" applyNumberFormat="0" applyFill="0" applyBorder="0" applyAlignment="0" applyProtection="0"/>
    <xf numFmtId="0" fontId="108"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9" fillId="0" borderId="0"/>
    <xf numFmtId="213" fontId="110" fillId="0" borderId="0" applyFon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1" fillId="42"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1" fillId="45"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44"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1" fillId="44"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1" fillId="42"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48" borderId="0" applyNumberFormat="0" applyBorder="0" applyAlignment="0" applyProtection="0"/>
    <xf numFmtId="213" fontId="111" fillId="0" borderId="0" applyFont="0" applyFill="0" applyBorder="0" applyAlignment="0" applyProtection="0"/>
    <xf numFmtId="0" fontId="79" fillId="0" borderId="0" applyFont="0" applyFill="0" applyBorder="0" applyAlignment="0" applyProtection="0"/>
    <xf numFmtId="214" fontId="111" fillId="0" borderId="0" applyFont="0" applyFill="0" applyBorder="0" applyAlignment="0" applyProtection="0"/>
    <xf numFmtId="0" fontId="79" fillId="0" borderId="0" applyFont="0" applyFill="0" applyBorder="0" applyAlignment="0" applyProtection="0"/>
    <xf numFmtId="164" fontId="111" fillId="0" borderId="0" applyFont="0" applyFill="0" applyBorder="0" applyAlignment="0" applyProtection="0"/>
    <xf numFmtId="165" fontId="112" fillId="0" borderId="0" applyFont="0" applyFill="0" applyBorder="0" applyAlignment="0" applyProtection="0"/>
    <xf numFmtId="165" fontId="111" fillId="0" borderId="0" applyFont="0" applyFill="0" applyBorder="0" applyAlignment="0" applyProtection="0"/>
    <xf numFmtId="0" fontId="22" fillId="7" borderId="0">
      <alignment vertical="center"/>
    </xf>
    <xf numFmtId="0" fontId="113" fillId="0" borderId="0" applyNumberFormat="0" applyFill="0" applyBorder="0" applyAlignment="0" applyProtection="0">
      <alignment vertical="top"/>
      <protection locked="0"/>
    </xf>
    <xf numFmtId="192" fontId="56" fillId="0" borderId="3" applyAlignment="0" applyProtection="0"/>
    <xf numFmtId="0" fontId="111" fillId="0" borderId="0"/>
    <xf numFmtId="215" fontId="114" fillId="0" borderId="0" applyFill="0" applyBorder="0" applyAlignment="0"/>
    <xf numFmtId="170" fontId="114" fillId="0" borderId="0" applyFill="0" applyBorder="0" applyAlignment="0"/>
    <xf numFmtId="216" fontId="37" fillId="0" borderId="0" applyFill="0" applyBorder="0" applyAlignment="0"/>
    <xf numFmtId="217" fontId="37" fillId="0" borderId="0" applyFill="0" applyBorder="0" applyAlignment="0"/>
    <xf numFmtId="42" fontId="37" fillId="0" borderId="0" applyFill="0" applyBorder="0" applyAlignment="0"/>
    <xf numFmtId="218" fontId="37" fillId="0" borderId="0" applyFill="0" applyBorder="0" applyAlignment="0"/>
    <xf numFmtId="1" fontId="22" fillId="49" borderId="0">
      <alignment horizontal="center" vertical="center"/>
    </xf>
    <xf numFmtId="3" fontId="115" fillId="50" borderId="17" applyBorder="0">
      <protection hidden="1"/>
    </xf>
    <xf numFmtId="3" fontId="116" fillId="50" borderId="11" applyBorder="0">
      <alignment horizontal="left"/>
      <protection hidden="1"/>
    </xf>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35" fillId="31" borderId="27" applyNumberFormat="0" applyAlignment="0" applyProtection="0"/>
    <xf numFmtId="0" fontId="22" fillId="0" borderId="0" applyNumberFormat="0" applyFont="0" applyFill="0" applyBorder="0" applyProtection="0">
      <alignment horizontal="centerContinuous"/>
    </xf>
    <xf numFmtId="219" fontId="37" fillId="0" borderId="0"/>
    <xf numFmtId="43" fontId="22" fillId="0" borderId="0" applyFont="0" applyFill="0" applyBorder="0" applyAlignment="0" applyProtection="0"/>
    <xf numFmtId="208" fontId="30" fillId="0" borderId="0" applyFont="0" applyFill="0" applyBorder="0" applyAlignment="0" applyProtection="0"/>
    <xf numFmtId="188" fontId="30" fillId="0" borderId="0" applyFont="0" applyFill="0" applyBorder="0" applyAlignment="0" applyProtection="0"/>
    <xf numFmtId="164" fontId="30" fillId="0" borderId="0" applyFont="0" applyFill="0" applyBorder="0" applyAlignment="0" applyProtection="0"/>
    <xf numFmtId="165" fontId="30" fillId="0" borderId="0" applyFont="0" applyFill="0" applyBorder="0" applyAlignment="0" applyProtection="0"/>
    <xf numFmtId="164"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7"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30" fillId="0" borderId="0" applyFont="0" applyFill="0" applyBorder="0" applyAlignment="0" applyProtection="0"/>
    <xf numFmtId="43" fontId="22" fillId="0" borderId="0" applyFont="0" applyFill="0" applyBorder="0" applyAlignment="0" applyProtection="0"/>
    <xf numFmtId="167" fontId="22" fillId="0" borderId="0" applyFont="0" applyFill="0" applyBorder="0" applyAlignment="0" applyProtection="0"/>
    <xf numFmtId="0" fontId="2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11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2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2" fillId="0" borderId="0" applyFont="0" applyFill="0" applyBorder="0" applyAlignment="0" applyProtection="0"/>
    <xf numFmtId="167" fontId="22" fillId="0" borderId="0" applyFont="0" applyFill="0" applyBorder="0" applyAlignment="0" applyProtection="0"/>
    <xf numFmtId="220" fontId="37" fillId="0" borderId="0"/>
    <xf numFmtId="0" fontId="119" fillId="0" borderId="0"/>
    <xf numFmtId="184" fontId="84" fillId="0" borderId="0"/>
    <xf numFmtId="0" fontId="84" fillId="0" borderId="51"/>
    <xf numFmtId="0" fontId="84" fillId="0" borderId="51"/>
    <xf numFmtId="38" fontId="37" fillId="0" borderId="52">
      <alignment vertical="center"/>
    </xf>
    <xf numFmtId="180" fontId="22" fillId="0" borderId="0" applyFont="0" applyFill="0" applyBorder="0" applyAlignment="0" applyProtection="0"/>
    <xf numFmtId="181" fontId="22" fillId="0" borderId="0" applyFont="0" applyFill="0" applyBorder="0" applyAlignment="0" applyProtection="0"/>
    <xf numFmtId="212" fontId="120" fillId="0" borderId="53" applyNumberFormat="0" applyFont="0"/>
    <xf numFmtId="0" fontId="33" fillId="0" borderId="0" applyNumberFormat="0" applyFill="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22" fillId="0" borderId="54"/>
    <xf numFmtId="0" fontId="121" fillId="55" borderId="1">
      <alignment horizontal="center" vertical="center" wrapText="1"/>
    </xf>
    <xf numFmtId="0" fontId="122" fillId="0" borderId="0" applyNumberFormat="0" applyFill="0" applyBorder="0" applyAlignment="0" applyProtection="0">
      <alignment vertical="top"/>
      <protection locked="0"/>
    </xf>
    <xf numFmtId="221" fontId="123" fillId="0" borderId="45">
      <alignment horizontal="right"/>
    </xf>
    <xf numFmtId="221" fontId="123" fillId="0" borderId="45">
      <alignment horizontal="right"/>
    </xf>
    <xf numFmtId="0" fontId="124" fillId="0" borderId="8" applyNumberFormat="0" applyBorder="0"/>
    <xf numFmtId="0" fontId="41" fillId="56" borderId="0" applyFont="0" applyAlignment="0">
      <alignment vertical="center"/>
    </xf>
    <xf numFmtId="0" fontId="41" fillId="0" borderId="13">
      <alignment horizontal="left" vertical="center"/>
    </xf>
    <xf numFmtId="0" fontId="41" fillId="0" borderId="13">
      <alignment horizontal="left" vertical="center"/>
    </xf>
    <xf numFmtId="0" fontId="41" fillId="0" borderId="13">
      <alignment horizontal="left" vertical="center"/>
    </xf>
    <xf numFmtId="0" fontId="41" fillId="0" borderId="13">
      <alignment horizontal="left" vertical="center"/>
    </xf>
    <xf numFmtId="0" fontId="41" fillId="0" borderId="13">
      <alignment horizontal="left" vertical="center"/>
    </xf>
    <xf numFmtId="0" fontId="41" fillId="0" borderId="13">
      <alignment horizontal="left" vertical="center"/>
    </xf>
    <xf numFmtId="0" fontId="41" fillId="0" borderId="13">
      <alignment horizontal="left" vertical="center"/>
    </xf>
    <xf numFmtId="14" fontId="61" fillId="12" borderId="20">
      <alignment horizontal="center" vertical="center" wrapText="1"/>
    </xf>
    <xf numFmtId="15" fontId="22" fillId="49" borderId="0" applyBorder="0"/>
    <xf numFmtId="0" fontId="125" fillId="49" borderId="0" applyBorder="0" applyProtection="0"/>
    <xf numFmtId="0" fontId="126" fillId="49" borderId="0" applyBorder="0" applyProtection="0"/>
    <xf numFmtId="1" fontId="127" fillId="57" borderId="0" applyBorder="0" applyProtection="0"/>
    <xf numFmtId="0" fontId="22" fillId="49" borderId="0" applyBorder="0" applyProtection="0"/>
    <xf numFmtId="1" fontId="127" fillId="49" borderId="0" applyBorder="0" applyAlignment="0" applyProtection="0"/>
    <xf numFmtId="222" fontId="127" fillId="49" borderId="0" applyBorder="0" applyProtection="0"/>
    <xf numFmtId="10" fontId="127" fillId="49" borderId="0" applyBorder="0" applyProtection="0"/>
    <xf numFmtId="223" fontId="127" fillId="49" borderId="0" applyBorder="0" applyProtection="0"/>
    <xf numFmtId="0" fontId="128" fillId="58" borderId="0"/>
    <xf numFmtId="0" fontId="129" fillId="58" borderId="0"/>
    <xf numFmtId="0" fontId="128" fillId="58" borderId="0"/>
    <xf numFmtId="0" fontId="130" fillId="58" borderId="0"/>
    <xf numFmtId="15" fontId="22" fillId="0" borderId="0" applyFill="0" applyBorder="0"/>
    <xf numFmtId="0" fontId="22" fillId="0" borderId="0"/>
    <xf numFmtId="0" fontId="22" fillId="0" borderId="0" applyFill="0" applyBorder="0">
      <alignment horizontal="right"/>
    </xf>
    <xf numFmtId="1" fontId="22" fillId="0" borderId="55" applyFill="0" applyBorder="0" applyAlignment="0"/>
    <xf numFmtId="222" fontId="22" fillId="0" borderId="55" applyFill="0" applyBorder="0"/>
    <xf numFmtId="222" fontId="61" fillId="0" borderId="0" applyFill="0" applyBorder="0"/>
    <xf numFmtId="222" fontId="22" fillId="0" borderId="55" applyFill="0" applyBorder="0"/>
    <xf numFmtId="10" fontId="22" fillId="0" borderId="55" applyFont="0" applyBorder="0">
      <alignment horizontal="right"/>
    </xf>
    <xf numFmtId="224" fontId="22" fillId="0" borderId="0" applyFill="0" applyBorder="0">
      <alignment horizontal="right"/>
    </xf>
    <xf numFmtId="223" fontId="22" fillId="0" borderId="0" applyFont="0" applyFill="0" applyBorder="0" applyProtection="0"/>
    <xf numFmtId="0" fontId="131" fillId="0" borderId="0" applyNumberFormat="0" applyFill="0" applyBorder="0" applyAlignment="0" applyProtection="0">
      <alignment vertical="top"/>
      <protection locked="0"/>
    </xf>
    <xf numFmtId="10" fontId="28" fillId="11" borderId="1" applyNumberFormat="0" applyBorder="0" applyAlignment="0" applyProtection="0"/>
    <xf numFmtId="10" fontId="28" fillId="11" borderId="1" applyNumberFormat="0" applyBorder="0" applyAlignment="0" applyProtection="0"/>
    <xf numFmtId="10" fontId="28" fillId="11" borderId="1" applyNumberFormat="0" applyBorder="0" applyAlignment="0" applyProtection="0"/>
    <xf numFmtId="10" fontId="28" fillId="11" borderId="1" applyNumberFormat="0" applyBorder="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48" fillId="18" borderId="27" applyNumberFormat="0" applyAlignment="0" applyProtection="0"/>
    <xf numFmtId="0" fontId="61" fillId="0" borderId="10" applyBorder="0">
      <alignment horizontal="center" vertical="center"/>
    </xf>
    <xf numFmtId="0" fontId="132" fillId="0" borderId="0">
      <alignment horizontal="left" wrapText="1"/>
    </xf>
    <xf numFmtId="3" fontId="101" fillId="0" borderId="0" applyFill="0" applyBorder="0" applyAlignment="0" applyProtection="0">
      <alignment horizontal="right"/>
    </xf>
    <xf numFmtId="225" fontId="22" fillId="0" borderId="0" applyFont="0" applyFill="0" applyBorder="0" applyAlignment="0" applyProtection="0"/>
    <xf numFmtId="226" fontId="22" fillId="0" borderId="0" applyFont="0" applyFill="0" applyBorder="0" applyAlignment="0" applyProtection="0"/>
    <xf numFmtId="0" fontId="133" fillId="59" borderId="51"/>
    <xf numFmtId="0" fontId="133" fillId="59" borderId="51"/>
    <xf numFmtId="0" fontId="113"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3" fontId="134" fillId="49" borderId="17" applyBorder="0">
      <protection hidden="1"/>
    </xf>
    <xf numFmtId="3" fontId="135" fillId="49" borderId="17" applyBorder="0">
      <alignment horizontal="left"/>
    </xf>
    <xf numFmtId="0" fontId="22" fillId="60" borderId="0">
      <alignment horizontal="center" vertical="center"/>
      <protection locked="0"/>
    </xf>
    <xf numFmtId="227" fontId="132" fillId="0" borderId="0" applyFont="0" applyFill="0" applyBorder="0" applyAlignment="0" applyProtection="0"/>
    <xf numFmtId="228" fontId="132" fillId="0" borderId="0" applyFont="0" applyFill="0" applyBorder="0" applyAlignment="0" applyProtection="0"/>
    <xf numFmtId="0" fontId="22" fillId="0" borderId="0"/>
    <xf numFmtId="0" fontId="2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 fillId="0" borderId="0"/>
    <xf numFmtId="0" fontId="8" fillId="0" borderId="0"/>
    <xf numFmtId="0" fontId="22" fillId="0" borderId="0"/>
    <xf numFmtId="0" fontId="2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36" fillId="0" borderId="0"/>
    <xf numFmtId="0" fontId="22" fillId="0" borderId="0"/>
    <xf numFmtId="0" fontId="2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8" fillId="0" borderId="0"/>
    <xf numFmtId="0" fontId="22" fillId="0" borderId="0"/>
    <xf numFmtId="0" fontId="22" fillId="0" borderId="0"/>
    <xf numFmtId="0" fontId="8" fillId="0" borderId="0"/>
    <xf numFmtId="0" fontId="4" fillId="0" borderId="0"/>
    <xf numFmtId="0" fontId="8" fillId="0" borderId="0"/>
    <xf numFmtId="0" fontId="8" fillId="0" borderId="0"/>
    <xf numFmtId="0" fontId="8" fillId="0" borderId="0"/>
    <xf numFmtId="0" fontId="8" fillId="0" borderId="0"/>
    <xf numFmtId="0" fontId="22" fillId="0" borderId="0"/>
    <xf numFmtId="0" fontId="22" fillId="0" borderId="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0" fontId="54" fillId="34" borderId="33" applyNumberFormat="0" applyFont="0" applyAlignment="0" applyProtection="0"/>
    <xf numFmtId="38" fontId="137" fillId="0" borderId="0" applyFont="0" applyFill="0" applyBorder="0" applyAlignment="0" applyProtection="0"/>
    <xf numFmtId="38" fontId="138" fillId="0" borderId="0" applyFont="0" applyFill="0" applyBorder="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0" fontId="55" fillId="31" borderId="34" applyNumberFormat="0" applyAlignment="0" applyProtection="0"/>
    <xf numFmtId="40" fontId="139" fillId="51" borderId="0">
      <alignment horizontal="right"/>
    </xf>
    <xf numFmtId="40" fontId="139" fillId="51" borderId="0">
      <alignment horizontal="right"/>
    </xf>
    <xf numFmtId="0" fontId="140" fillId="51" borderId="0">
      <alignment horizontal="right"/>
    </xf>
    <xf numFmtId="0" fontId="141" fillId="51" borderId="6"/>
    <xf numFmtId="0" fontId="141" fillId="0" borderId="0" applyBorder="0">
      <alignment horizontal="centerContinuous"/>
    </xf>
    <xf numFmtId="0" fontId="142" fillId="0" borderId="0" applyBorder="0">
      <alignment horizontal="centerContinuous"/>
    </xf>
    <xf numFmtId="229" fontId="2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7" fillId="0" borderId="21" applyNumberFormat="0" applyBorder="0"/>
    <xf numFmtId="0" fontId="143" fillId="0" borderId="0" applyFont="0"/>
    <xf numFmtId="9" fontId="144" fillId="0" borderId="0" applyFont="0" applyFill="0" applyBorder="0" applyAlignment="0" applyProtection="0"/>
    <xf numFmtId="0" fontId="119" fillId="0" borderId="0"/>
    <xf numFmtId="0" fontId="84" fillId="0" borderId="0"/>
    <xf numFmtId="4" fontId="145" fillId="49" borderId="56" applyNumberFormat="0" applyProtection="0">
      <alignment vertical="center"/>
    </xf>
    <xf numFmtId="4" fontId="145" fillId="49" borderId="56" applyNumberFormat="0" applyProtection="0">
      <alignment vertical="center"/>
    </xf>
    <xf numFmtId="0" fontId="116" fillId="49" borderId="56" applyNumberFormat="0" applyProtection="0">
      <alignment horizontal="left" vertical="top" indent="1"/>
    </xf>
    <xf numFmtId="0" fontId="116" fillId="49" borderId="56" applyNumberFormat="0" applyProtection="0">
      <alignment horizontal="left" vertical="top" indent="1"/>
    </xf>
    <xf numFmtId="4" fontId="38" fillId="14" borderId="56" applyNumberFormat="0" applyProtection="0">
      <alignment horizontal="right" vertical="center"/>
    </xf>
    <xf numFmtId="4" fontId="38" fillId="14" borderId="56" applyNumberFormat="0" applyProtection="0">
      <alignment horizontal="right" vertical="center"/>
    </xf>
    <xf numFmtId="230" fontId="22" fillId="0" borderId="0" applyFont="0" applyFill="0" applyBorder="0" applyAlignment="0" applyProtection="0"/>
    <xf numFmtId="231" fontId="22" fillId="0" borderId="0" applyFont="0" applyFill="0" applyBorder="0" applyAlignment="0" applyProtection="0"/>
    <xf numFmtId="0" fontId="146" fillId="0" borderId="0" applyNumberFormat="0" applyFill="0" applyBorder="0" applyAlignment="0" applyProtection="0"/>
    <xf numFmtId="0" fontId="37" fillId="0" borderId="57"/>
    <xf numFmtId="0" fontId="147" fillId="31" borderId="58">
      <alignment horizontal="center"/>
    </xf>
    <xf numFmtId="0" fontId="148" fillId="0" borderId="0" applyNumberFormat="0" applyFill="0" applyBorder="0" applyAlignment="0" applyProtection="0">
      <alignment vertical="top"/>
      <protection locked="0"/>
    </xf>
    <xf numFmtId="0" fontId="61" fillId="0" borderId="59"/>
    <xf numFmtId="0" fontId="61" fillId="0" borderId="59"/>
    <xf numFmtId="0" fontId="22" fillId="0" borderId="0"/>
    <xf numFmtId="0" fontId="119" fillId="0" borderId="51"/>
    <xf numFmtId="0" fontId="119" fillId="0" borderId="51"/>
    <xf numFmtId="0" fontId="84" fillId="0" borderId="51"/>
    <xf numFmtId="0" fontId="84" fillId="0" borderId="51"/>
    <xf numFmtId="0" fontId="149" fillId="0" borderId="0" applyNumberFormat="0" applyBorder="0" applyAlignment="0">
      <alignment horizontal="justify" vertical="center" wrapText="1"/>
    </xf>
    <xf numFmtId="0" fontId="150" fillId="9" borderId="0">
      <alignment vertical="center" wrapText="1"/>
    </xf>
    <xf numFmtId="0" fontId="151" fillId="61" borderId="0"/>
    <xf numFmtId="0" fontId="135" fillId="0" borderId="0" applyFill="0" applyBorder="0" applyProtection="0">
      <alignment horizontal="left" vertical="top"/>
    </xf>
    <xf numFmtId="0" fontId="152" fillId="62" borderId="0"/>
    <xf numFmtId="0" fontId="153" fillId="62" borderId="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133" fillId="0" borderId="60"/>
    <xf numFmtId="0" fontId="154" fillId="0" borderId="60"/>
    <xf numFmtId="0" fontId="133" fillId="0" borderId="51"/>
    <xf numFmtId="0" fontId="133" fillId="0" borderId="51"/>
    <xf numFmtId="0" fontId="154" fillId="0" borderId="51"/>
    <xf numFmtId="0" fontId="154" fillId="0" borderId="51"/>
    <xf numFmtId="232" fontId="37" fillId="0" borderId="0"/>
    <xf numFmtId="233" fontId="37" fillId="0" borderId="0"/>
    <xf numFmtId="234" fontId="22" fillId="0" borderId="0" applyFont="0" applyFill="0" applyBorder="0" applyAlignment="0" applyProtection="0"/>
    <xf numFmtId="235" fontId="22" fillId="0" borderId="0" applyFont="0" applyFill="0" applyBorder="0" applyAlignment="0" applyProtection="0"/>
    <xf numFmtId="188" fontId="22" fillId="0" borderId="0" applyFont="0" applyFill="0" applyBorder="0" applyAlignment="0" applyProtection="0"/>
    <xf numFmtId="0" fontId="144" fillId="0" borderId="0" applyFont="0" applyFill="0" applyBorder="0" applyAlignment="0" applyProtection="0"/>
    <xf numFmtId="236" fontId="61" fillId="0" borderId="61" applyNumberFormat="0" applyAlignment="0"/>
    <xf numFmtId="237" fontId="37" fillId="0" borderId="0"/>
    <xf numFmtId="49" fontId="155" fillId="0" borderId="0" applyNumberFormat="0" applyFont="0" applyBorder="0" applyAlignment="0">
      <alignment vertical="center"/>
    </xf>
    <xf numFmtId="0" fontId="45" fillId="0" borderId="0" applyNumberFormat="0" applyFill="0" applyBorder="0" applyAlignment="0" applyProtection="0">
      <alignment vertical="top"/>
      <protection locked="0"/>
    </xf>
    <xf numFmtId="3" fontId="101" fillId="0" borderId="0">
      <alignment horizontal="right"/>
    </xf>
    <xf numFmtId="0" fontId="114" fillId="0" borderId="0"/>
    <xf numFmtId="49" fontId="156" fillId="0" borderId="0" applyNumberFormat="0" applyFont="0" applyBorder="0" applyAlignment="0">
      <alignment vertical="center"/>
    </xf>
    <xf numFmtId="49" fontId="157" fillId="0" borderId="0" applyNumberFormat="0" applyFont="0" applyBorder="0" applyAlignment="0">
      <alignment vertical="center"/>
    </xf>
    <xf numFmtId="43" fontId="158" fillId="0" borderId="0" applyFont="0" applyFill="0" applyBorder="0" applyAlignment="0" applyProtection="0"/>
    <xf numFmtId="38" fontId="159" fillId="0" borderId="0" applyFont="0" applyFill="0" applyBorder="0" applyAlignment="0" applyProtection="0"/>
    <xf numFmtId="0" fontId="159" fillId="0" borderId="0"/>
    <xf numFmtId="0" fontId="160" fillId="0" borderId="0"/>
    <xf numFmtId="3" fontId="101" fillId="0" borderId="0" applyBorder="0" applyProtection="0"/>
    <xf numFmtId="44" fontId="158" fillId="0" borderId="0" applyFont="0" applyFill="0" applyBorder="0" applyAlignment="0" applyProtection="0"/>
    <xf numFmtId="42" fontId="158" fillId="0" borderId="0" applyFont="0" applyFill="0" applyBorder="0" applyAlignment="0" applyProtection="0"/>
    <xf numFmtId="0" fontId="113" fillId="0" borderId="0" applyNumberFormat="0" applyFill="0" applyBorder="0" applyAlignment="0" applyProtection="0">
      <alignment vertical="top"/>
      <protection locked="0"/>
    </xf>
    <xf numFmtId="3" fontId="101" fillId="0" borderId="0" applyBorder="0" applyProtection="0">
      <alignment horizontal="right"/>
    </xf>
    <xf numFmtId="3" fontId="161" fillId="0" borderId="0" applyBorder="0" applyAlignment="0">
      <alignment horizontal="right"/>
      <protection locked="0"/>
    </xf>
    <xf numFmtId="3" fontId="162" fillId="0" borderId="0" applyBorder="0" applyAlignment="0">
      <alignment horizontal="right"/>
      <protection locked="0"/>
    </xf>
    <xf numFmtId="44" fontId="8" fillId="0" borderId="0" applyFont="0" applyFill="0" applyBorder="0" applyAlignment="0" applyProtection="0"/>
  </cellStyleXfs>
  <cellXfs count="726">
    <xf numFmtId="0" fontId="0" fillId="0" borderId="0" xfId="0"/>
    <xf numFmtId="0" fontId="0" fillId="2" borderId="0" xfId="0" applyFill="1"/>
    <xf numFmtId="0" fontId="3" fillId="2" borderId="0" xfId="0" applyFont="1" applyFill="1"/>
    <xf numFmtId="0" fontId="3" fillId="2" borderId="0" xfId="0" applyFont="1" applyFill="1" applyBorder="1"/>
    <xf numFmtId="0" fontId="0" fillId="2" borderId="0" xfId="0" applyFill="1" applyBorder="1"/>
    <xf numFmtId="2" fontId="0" fillId="2" borderId="0" xfId="0" applyNumberFormat="1" applyFill="1" applyBorder="1"/>
    <xf numFmtId="0" fontId="4" fillId="2" borderId="0" xfId="0" applyFont="1" applyFill="1" applyBorder="1"/>
    <xf numFmtId="2" fontId="4" fillId="2" borderId="0" xfId="0" applyNumberFormat="1" applyFont="1" applyFill="1" applyBorder="1"/>
    <xf numFmtId="168" fontId="5" fillId="2" borderId="0" xfId="0" applyNumberFormat="1" applyFont="1" applyFill="1" applyBorder="1"/>
    <xf numFmtId="2" fontId="4" fillId="2" borderId="0" xfId="0" applyNumberFormat="1" applyFont="1" applyFill="1" applyBorder="1" applyAlignment="1">
      <alignment horizontal="center"/>
    </xf>
    <xf numFmtId="0" fontId="0" fillId="0" borderId="6" xfId="0" applyBorder="1"/>
    <xf numFmtId="0" fontId="0" fillId="0" borderId="0" xfId="0" applyBorder="1"/>
    <xf numFmtId="2" fontId="0" fillId="0" borderId="0" xfId="0" applyNumberFormat="1"/>
    <xf numFmtId="9" fontId="4" fillId="2" borderId="0" xfId="2" applyFont="1" applyFill="1" applyBorder="1" applyAlignment="1">
      <alignment horizontal="center"/>
    </xf>
    <xf numFmtId="15" fontId="0" fillId="0" borderId="0" xfId="0" applyNumberFormat="1"/>
    <xf numFmtId="168" fontId="10" fillId="2" borderId="0" xfId="0" applyNumberFormat="1" applyFont="1" applyFill="1" applyBorder="1" applyAlignment="1">
      <alignment horizontal="center"/>
    </xf>
    <xf numFmtId="43" fontId="3" fillId="2" borderId="0" xfId="1" applyNumberFormat="1" applyFont="1" applyFill="1" applyBorder="1" applyAlignment="1">
      <alignment horizontal="center"/>
    </xf>
    <xf numFmtId="168" fontId="10" fillId="2" borderId="13" xfId="0" applyNumberFormat="1" applyFont="1" applyFill="1" applyBorder="1" applyAlignment="1">
      <alignment horizontal="center"/>
    </xf>
    <xf numFmtId="2" fontId="4" fillId="2" borderId="0" xfId="0" applyNumberFormat="1" applyFont="1" applyFill="1" applyBorder="1" applyAlignment="1">
      <alignment horizontal="right"/>
    </xf>
    <xf numFmtId="0" fontId="0" fillId="2" borderId="0" xfId="0" applyFill="1" applyBorder="1" applyAlignment="1">
      <alignment horizontal="center"/>
    </xf>
    <xf numFmtId="170" fontId="3" fillId="3" borderId="1" xfId="0" applyNumberFormat="1" applyFont="1" applyFill="1" applyBorder="1" applyAlignment="1">
      <alignment horizontal="center"/>
    </xf>
    <xf numFmtId="9" fontId="3" fillId="3" borderId="1" xfId="0" applyNumberFormat="1" applyFont="1" applyFill="1" applyBorder="1" applyAlignment="1">
      <alignment horizontal="center"/>
    </xf>
    <xf numFmtId="0" fontId="1" fillId="3" borderId="14" xfId="0" applyFont="1" applyFill="1" applyBorder="1" applyAlignment="1">
      <alignment horizontal="center"/>
    </xf>
    <xf numFmtId="0" fontId="3" fillId="3" borderId="1" xfId="0" applyFont="1" applyFill="1" applyBorder="1" applyAlignment="1">
      <alignment horizontal="center"/>
    </xf>
    <xf numFmtId="0" fontId="0" fillId="2" borderId="15" xfId="0" applyFill="1" applyBorder="1"/>
    <xf numFmtId="0" fontId="0" fillId="2" borderId="21" xfId="0" applyFill="1" applyBorder="1"/>
    <xf numFmtId="2" fontId="0" fillId="2" borderId="21" xfId="0" applyNumberFormat="1" applyFill="1" applyBorder="1"/>
    <xf numFmtId="0" fontId="0" fillId="2" borderId="22" xfId="0" applyFill="1" applyBorder="1"/>
    <xf numFmtId="0" fontId="0" fillId="2" borderId="16" xfId="0" applyFill="1" applyBorder="1"/>
    <xf numFmtId="0" fontId="0" fillId="2" borderId="18" xfId="0" applyFill="1" applyBorder="1"/>
    <xf numFmtId="0" fontId="3" fillId="2" borderId="16" xfId="0" applyFont="1" applyFill="1" applyBorder="1"/>
    <xf numFmtId="0" fontId="3" fillId="2" borderId="18" xfId="0" applyFont="1" applyFill="1" applyBorder="1"/>
    <xf numFmtId="0" fontId="0" fillId="2" borderId="23" xfId="0" applyFill="1" applyBorder="1"/>
    <xf numFmtId="0" fontId="0" fillId="2" borderId="24" xfId="0" applyFill="1" applyBorder="1"/>
    <xf numFmtId="9" fontId="1" fillId="2" borderId="0" xfId="2" applyFont="1" applyFill="1" applyBorder="1"/>
    <xf numFmtId="0" fontId="0" fillId="2" borderId="19" xfId="0" applyFill="1" applyBorder="1"/>
    <xf numFmtId="0" fontId="0" fillId="2" borderId="20" xfId="0" applyFill="1" applyBorder="1"/>
    <xf numFmtId="0" fontId="0" fillId="2" borderId="25" xfId="0" applyFill="1" applyBorder="1"/>
    <xf numFmtId="0" fontId="9" fillId="2" borderId="18" xfId="0" applyFont="1" applyFill="1" applyBorder="1"/>
    <xf numFmtId="0" fontId="11" fillId="2" borderId="0" xfId="0" applyFont="1" applyFill="1" applyBorder="1"/>
    <xf numFmtId="0" fontId="0" fillId="4" borderId="1" xfId="0" applyFill="1" applyBorder="1"/>
    <xf numFmtId="2" fontId="0" fillId="4" borderId="1" xfId="0" applyNumberFormat="1" applyFill="1" applyBorder="1"/>
    <xf numFmtId="0" fontId="0" fillId="0" borderId="2" xfId="0" applyBorder="1"/>
    <xf numFmtId="0" fontId="0" fillId="0" borderId="3" xfId="0" applyBorder="1"/>
    <xf numFmtId="0" fontId="0" fillId="0" borderId="4" xfId="0" applyBorder="1"/>
    <xf numFmtId="0" fontId="0" fillId="0" borderId="5" xfId="0" applyBorder="1"/>
    <xf numFmtId="2" fontId="0" fillId="0" borderId="6" xfId="0" applyNumberFormat="1" applyBorder="1"/>
    <xf numFmtId="0" fontId="0" fillId="0" borderId="9" xfId="0" applyBorder="1"/>
    <xf numFmtId="0" fontId="12" fillId="2" borderId="0" xfId="0" applyFont="1" applyFill="1" applyAlignment="1">
      <alignment horizontal="center"/>
    </xf>
    <xf numFmtId="0" fontId="2" fillId="2" borderId="0" xfId="0" applyFont="1" applyFill="1" applyAlignment="1">
      <alignment horizontal="center"/>
    </xf>
    <xf numFmtId="9" fontId="2" fillId="2" borderId="0" xfId="0" applyNumberFormat="1" applyFont="1" applyFill="1" applyAlignment="1">
      <alignment horizontal="center"/>
    </xf>
    <xf numFmtId="0" fontId="1" fillId="2" borderId="0" xfId="0" applyFont="1" applyFill="1" applyBorder="1" applyAlignment="1">
      <alignment horizontal="right"/>
    </xf>
    <xf numFmtId="43" fontId="14" fillId="2" borderId="0" xfId="1" applyNumberFormat="1" applyFont="1" applyFill="1" applyBorder="1" applyAlignment="1">
      <alignment horizontal="center"/>
    </xf>
    <xf numFmtId="2" fontId="15" fillId="2" borderId="0" xfId="0" applyNumberFormat="1" applyFont="1" applyFill="1" applyBorder="1" applyAlignment="1">
      <alignment horizontal="center"/>
    </xf>
    <xf numFmtId="43" fontId="15" fillId="2" borderId="0" xfId="1" applyNumberFormat="1" applyFont="1" applyFill="1" applyBorder="1" applyAlignment="1">
      <alignment horizontal="center"/>
    </xf>
    <xf numFmtId="168" fontId="10" fillId="2" borderId="0" xfId="0" applyNumberFormat="1" applyFont="1" applyFill="1" applyBorder="1" applyAlignment="1">
      <alignment horizontal="left"/>
    </xf>
    <xf numFmtId="43" fontId="4" fillId="2" borderId="0" xfId="0" applyNumberFormat="1" applyFont="1" applyFill="1" applyBorder="1"/>
    <xf numFmtId="0" fontId="6" fillId="6" borderId="0" xfId="0" applyFont="1" applyFill="1" applyBorder="1"/>
    <xf numFmtId="0" fontId="0" fillId="6" borderId="0" xfId="0" applyFill="1" applyBorder="1"/>
    <xf numFmtId="0" fontId="1" fillId="5" borderId="1" xfId="0" applyFont="1" applyFill="1" applyBorder="1"/>
    <xf numFmtId="0" fontId="16" fillId="6" borderId="0" xfId="0" applyFont="1" applyFill="1" applyBorder="1"/>
    <xf numFmtId="0" fontId="0" fillId="5" borderId="1" xfId="0" applyFill="1" applyBorder="1"/>
    <xf numFmtId="2" fontId="0" fillId="5" borderId="1" xfId="0" applyNumberFormat="1" applyFill="1" applyBorder="1"/>
    <xf numFmtId="2" fontId="0" fillId="6" borderId="0" xfId="0" applyNumberFormat="1" applyFill="1" applyBorder="1"/>
    <xf numFmtId="15" fontId="0" fillId="4" borderId="1" xfId="0" applyNumberFormat="1" applyFill="1" applyBorder="1"/>
    <xf numFmtId="1" fontId="0" fillId="4" borderId="1" xfId="0" applyNumberFormat="1" applyFill="1" applyBorder="1"/>
    <xf numFmtId="2" fontId="1" fillId="5" borderId="1" xfId="0" applyNumberFormat="1" applyFont="1" applyFill="1" applyBorder="1"/>
    <xf numFmtId="1" fontId="1" fillId="5" borderId="1" xfId="0" applyNumberFormat="1" applyFont="1" applyFill="1" applyBorder="1"/>
    <xf numFmtId="1" fontId="0" fillId="6" borderId="0" xfId="0" applyNumberFormat="1" applyFill="1" applyBorder="1"/>
    <xf numFmtId="172" fontId="0" fillId="4" borderId="1" xfId="2" applyNumberFormat="1" applyFont="1" applyFill="1" applyBorder="1"/>
    <xf numFmtId="1" fontId="17" fillId="2" borderId="0" xfId="0" applyNumberFormat="1" applyFont="1" applyFill="1" applyAlignment="1">
      <alignment horizontal="center"/>
    </xf>
    <xf numFmtId="2" fontId="4" fillId="2" borderId="0" xfId="0" applyNumberFormat="1" applyFont="1" applyFill="1" applyBorder="1" applyAlignment="1">
      <alignment horizontal="center" vertical="center"/>
    </xf>
    <xf numFmtId="9" fontId="3" fillId="2" borderId="0" xfId="0" applyNumberFormat="1" applyFont="1" applyFill="1" applyBorder="1"/>
    <xf numFmtId="43" fontId="1" fillId="2" borderId="0" xfId="0" applyNumberFormat="1" applyFont="1" applyFill="1" applyBorder="1" applyAlignment="1">
      <alignment horizontal="center"/>
    </xf>
    <xf numFmtId="38" fontId="3" fillId="2" borderId="0" xfId="0" applyNumberFormat="1" applyFont="1" applyFill="1" applyBorder="1"/>
    <xf numFmtId="9" fontId="3" fillId="2" borderId="0" xfId="2" applyFont="1" applyFill="1" applyBorder="1"/>
    <xf numFmtId="2" fontId="1" fillId="0" borderId="1" xfId="0" applyNumberFormat="1" applyFont="1" applyBorder="1" applyAlignment="1">
      <alignment horizontal="center" vertical="center"/>
    </xf>
    <xf numFmtId="0" fontId="3" fillId="2" borderId="0" xfId="0" applyFont="1" applyFill="1" applyBorder="1" applyAlignment="1">
      <alignment horizontal="center" vertical="center"/>
    </xf>
    <xf numFmtId="0" fontId="0" fillId="0" borderId="0" xfId="0" applyAlignment="1">
      <alignment horizontal="center" vertical="center"/>
    </xf>
    <xf numFmtId="0" fontId="0" fillId="0" borderId="1" xfId="0" applyBorder="1" applyAlignment="1">
      <alignment vertical="center"/>
    </xf>
    <xf numFmtId="0" fontId="0" fillId="0" borderId="1" xfId="0" applyBorder="1" applyAlignment="1">
      <alignment horizontal="center" vertical="center"/>
    </xf>
    <xf numFmtId="2" fontId="0" fillId="0" borderId="1" xfId="0" applyNumberFormat="1" applyBorder="1" applyAlignment="1">
      <alignment horizontal="center" vertical="center"/>
    </xf>
    <xf numFmtId="10" fontId="0" fillId="0" borderId="1" xfId="0" applyNumberFormat="1" applyBorder="1" applyAlignment="1">
      <alignment horizontal="center" vertical="center"/>
    </xf>
    <xf numFmtId="0" fontId="1" fillId="0" borderId="1" xfId="0" applyFont="1" applyBorder="1" applyAlignment="1">
      <alignment vertical="center"/>
    </xf>
    <xf numFmtId="10" fontId="1" fillId="0" borderId="1" xfId="0" applyNumberFormat="1" applyFont="1" applyBorder="1" applyAlignment="1">
      <alignment horizontal="center" vertical="center"/>
    </xf>
    <xf numFmtId="170" fontId="1" fillId="0" borderId="1" xfId="0" applyNumberFormat="1" applyFont="1" applyBorder="1" applyAlignment="1">
      <alignment horizontal="center" vertical="center"/>
    </xf>
    <xf numFmtId="171" fontId="0" fillId="2" borderId="0" xfId="0" applyNumberFormat="1" applyFill="1" applyBorder="1"/>
    <xf numFmtId="2" fontId="0" fillId="4" borderId="0" xfId="0" applyNumberFormat="1" applyFill="1" applyBorder="1"/>
    <xf numFmtId="0" fontId="1" fillId="0" borderId="1" xfId="0" applyFont="1" applyBorder="1"/>
    <xf numFmtId="2" fontId="1" fillId="0" borderId="1" xfId="0" applyNumberFormat="1" applyFont="1" applyBorder="1"/>
    <xf numFmtId="2" fontId="3" fillId="2" borderId="1" xfId="0" applyNumberFormat="1" applyFont="1" applyFill="1" applyBorder="1" applyAlignment="1">
      <alignment horizontal="center"/>
    </xf>
    <xf numFmtId="0" fontId="18" fillId="2" borderId="0" xfId="0" applyFont="1" applyFill="1" applyBorder="1"/>
    <xf numFmtId="0" fontId="18" fillId="2" borderId="0" xfId="0" applyFont="1" applyFill="1" applyBorder="1" applyAlignment="1">
      <alignment horizontal="right"/>
    </xf>
    <xf numFmtId="0" fontId="19" fillId="2" borderId="3" xfId="0" applyFont="1" applyFill="1" applyBorder="1" applyAlignment="1">
      <alignment horizontal="right"/>
    </xf>
    <xf numFmtId="15" fontId="20" fillId="2" borderId="1" xfId="0" applyNumberFormat="1" applyFont="1" applyFill="1" applyBorder="1"/>
    <xf numFmtId="9" fontId="4" fillId="2" borderId="0" xfId="0" applyNumberFormat="1" applyFont="1" applyFill="1" applyBorder="1" applyAlignment="1">
      <alignment horizontal="center" vertical="center"/>
    </xf>
    <xf numFmtId="0" fontId="4" fillId="2" borderId="16" xfId="0" applyFont="1" applyFill="1" applyBorder="1"/>
    <xf numFmtId="43" fontId="3" fillId="2" borderId="13" xfId="1" applyNumberFormat="1" applyFont="1" applyFill="1" applyBorder="1" applyAlignment="1">
      <alignment horizontal="right"/>
    </xf>
    <xf numFmtId="0" fontId="4" fillId="2" borderId="0" xfId="0" applyFont="1" applyFill="1" applyBorder="1" applyAlignment="1">
      <alignment horizontal="center" vertical="center"/>
    </xf>
    <xf numFmtId="1" fontId="13" fillId="2" borderId="0" xfId="0" applyNumberFormat="1" applyFont="1" applyFill="1" applyBorder="1" applyAlignment="1">
      <alignment horizontal="center" vertical="center"/>
    </xf>
    <xf numFmtId="168" fontId="5" fillId="2" borderId="0" xfId="0" applyNumberFormat="1" applyFont="1" applyFill="1" applyBorder="1" applyAlignment="1">
      <alignment horizontal="left" vertical="center"/>
    </xf>
    <xf numFmtId="9" fontId="4" fillId="2" borderId="0" xfId="2" applyFont="1" applyFill="1" applyBorder="1" applyAlignment="1">
      <alignment horizontal="center" vertical="center"/>
    </xf>
    <xf numFmtId="0" fontId="2" fillId="2" borderId="0" xfId="0" applyFont="1" applyFill="1" applyAlignment="1">
      <alignment horizontal="center" vertical="center" wrapText="1"/>
    </xf>
    <xf numFmtId="0" fontId="0" fillId="2" borderId="16" xfId="0" applyFill="1" applyBorder="1" applyAlignment="1">
      <alignment vertical="center" wrapText="1"/>
    </xf>
    <xf numFmtId="0" fontId="0" fillId="2" borderId="0" xfId="0" applyFill="1" applyAlignment="1">
      <alignment vertical="center" wrapText="1"/>
    </xf>
    <xf numFmtId="0" fontId="18" fillId="2" borderId="12" xfId="0" applyFont="1" applyFill="1" applyBorder="1" applyAlignment="1">
      <alignment horizontal="left" vertical="center" wrapText="1"/>
    </xf>
    <xf numFmtId="173" fontId="3" fillId="2" borderId="1" xfId="0" applyNumberFormat="1" applyFont="1" applyFill="1" applyBorder="1" applyAlignment="1">
      <alignment horizontal="center" vertical="center" wrapText="1"/>
    </xf>
    <xf numFmtId="0" fontId="18"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18" fillId="2" borderId="13" xfId="0" applyFont="1" applyFill="1" applyBorder="1" applyAlignment="1">
      <alignment horizontal="center" vertical="center" wrapText="1"/>
    </xf>
    <xf numFmtId="2" fontId="3" fillId="2" borderId="1" xfId="0" applyNumberFormat="1" applyFont="1" applyFill="1" applyBorder="1" applyAlignment="1">
      <alignment horizontal="center" vertical="center" wrapText="1"/>
    </xf>
    <xf numFmtId="0" fontId="18" fillId="2" borderId="13" xfId="0" applyFont="1" applyFill="1" applyBorder="1" applyAlignment="1">
      <alignment vertical="center" wrapText="1"/>
    </xf>
    <xf numFmtId="0" fontId="18" fillId="2" borderId="10" xfId="0" applyFont="1" applyFill="1" applyBorder="1" applyAlignment="1">
      <alignment horizontal="left" vertical="center" wrapText="1"/>
    </xf>
    <xf numFmtId="0" fontId="0" fillId="2" borderId="18" xfId="0" applyFill="1" applyBorder="1" applyAlignment="1">
      <alignment vertical="center" wrapText="1"/>
    </xf>
    <xf numFmtId="173" fontId="62" fillId="2" borderId="0" xfId="0" applyNumberFormat="1" applyFont="1" applyFill="1" applyBorder="1" applyAlignment="1">
      <alignment horizontal="center" vertical="center"/>
    </xf>
    <xf numFmtId="0" fontId="0" fillId="0" borderId="17" xfId="0" applyBorder="1"/>
    <xf numFmtId="172" fontId="0" fillId="2" borderId="0" xfId="2" applyNumberFormat="1" applyFont="1" applyFill="1"/>
    <xf numFmtId="43" fontId="7" fillId="2" borderId="0" xfId="1" applyNumberFormat="1" applyFont="1" applyFill="1" applyBorder="1" applyAlignment="1">
      <alignment horizontal="right" vertical="center"/>
    </xf>
    <xf numFmtId="169" fontId="21" fillId="2" borderId="0" xfId="0" applyNumberFormat="1" applyFont="1" applyFill="1" applyBorder="1" applyAlignment="1">
      <alignment horizontal="left" vertical="center"/>
    </xf>
    <xf numFmtId="2" fontId="0" fillId="2" borderId="0" xfId="0" applyNumberFormat="1" applyFill="1"/>
    <xf numFmtId="9" fontId="3" fillId="2" borderId="0" xfId="0" applyNumberFormat="1" applyFont="1" applyFill="1" applyBorder="1" applyAlignment="1">
      <alignment horizontal="right"/>
    </xf>
    <xf numFmtId="0" fontId="18" fillId="2" borderId="1" xfId="0" applyFont="1" applyFill="1" applyBorder="1" applyAlignment="1">
      <alignment horizontal="right" wrapText="1"/>
    </xf>
    <xf numFmtId="2" fontId="3" fillId="2" borderId="1" xfId="0" applyNumberFormat="1" applyFont="1" applyFill="1" applyBorder="1" applyAlignment="1">
      <alignment horizontal="center" vertical="center"/>
    </xf>
    <xf numFmtId="172" fontId="3" fillId="2" borderId="1"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wrapText="1"/>
    </xf>
    <xf numFmtId="0" fontId="65" fillId="2" borderId="1" xfId="0" applyFont="1" applyFill="1" applyBorder="1"/>
    <xf numFmtId="0" fontId="6" fillId="2" borderId="36" xfId="0" applyFont="1" applyFill="1" applyBorder="1"/>
    <xf numFmtId="0" fontId="1" fillId="0" borderId="1" xfId="0" applyFont="1" applyBorder="1" applyAlignment="1">
      <alignment horizontal="center" vertical="center"/>
    </xf>
    <xf numFmtId="9" fontId="0" fillId="2" borderId="0" xfId="0" applyNumberFormat="1" applyFill="1" applyAlignment="1">
      <alignment horizontal="center"/>
    </xf>
    <xf numFmtId="43" fontId="4" fillId="2" borderId="0" xfId="1" applyFont="1" applyFill="1" applyBorder="1" applyAlignment="1">
      <alignment horizontal="center" vertical="center"/>
    </xf>
    <xf numFmtId="43" fontId="4" fillId="0" borderId="0" xfId="1" applyFont="1" applyFill="1" applyBorder="1" applyAlignment="1">
      <alignment horizontal="center" vertical="center"/>
    </xf>
    <xf numFmtId="43" fontId="3" fillId="2" borderId="0" xfId="1" applyFont="1" applyFill="1" applyBorder="1" applyAlignment="1">
      <alignment horizontal="center" vertical="center"/>
    </xf>
    <xf numFmtId="9" fontId="65" fillId="2" borderId="1" xfId="0" applyNumberFormat="1" applyFont="1" applyFill="1" applyBorder="1" applyAlignment="1">
      <alignment horizontal="center"/>
    </xf>
    <xf numFmtId="1" fontId="65" fillId="2" borderId="36" xfId="0" applyNumberFormat="1" applyFont="1" applyFill="1" applyBorder="1" applyAlignment="1">
      <alignment horizontal="center"/>
    </xf>
    <xf numFmtId="43" fontId="20" fillId="3" borderId="0" xfId="1" applyFont="1" applyFill="1" applyBorder="1" applyAlignment="1">
      <alignment horizontal="center" vertical="center"/>
    </xf>
    <xf numFmtId="0" fontId="3" fillId="0" borderId="41" xfId="0" applyFont="1" applyBorder="1" applyAlignment="1">
      <alignment horizontal="center" vertical="center"/>
    </xf>
    <xf numFmtId="0" fontId="3" fillId="0" borderId="1" xfId="0" applyFont="1" applyBorder="1" applyAlignment="1">
      <alignment horizontal="center" vertical="center"/>
    </xf>
    <xf numFmtId="0" fontId="3" fillId="0" borderId="42" xfId="0" applyFont="1" applyBorder="1" applyAlignment="1">
      <alignment horizontal="center" vertical="center"/>
    </xf>
    <xf numFmtId="0" fontId="4" fillId="0" borderId="1" xfId="0" applyFont="1" applyBorder="1" applyAlignment="1">
      <alignment horizontal="center" vertical="center"/>
    </xf>
    <xf numFmtId="165" fontId="4" fillId="0" borderId="1" xfId="3" applyFont="1" applyBorder="1" applyAlignment="1">
      <alignment horizontal="center" vertical="center"/>
    </xf>
    <xf numFmtId="0" fontId="4" fillId="0" borderId="42" xfId="0" applyFont="1" applyBorder="1" applyAlignment="1">
      <alignment horizontal="center" vertical="center"/>
    </xf>
    <xf numFmtId="0" fontId="0" fillId="0" borderId="1" xfId="0" applyFill="1" applyBorder="1" applyAlignment="1">
      <alignment horizontal="center" vertical="center"/>
    </xf>
    <xf numFmtId="2" fontId="3" fillId="0" borderId="1" xfId="0" applyNumberFormat="1" applyFont="1" applyBorder="1" applyAlignment="1">
      <alignment horizontal="center" vertical="center"/>
    </xf>
    <xf numFmtId="2" fontId="67" fillId="0" borderId="43" xfId="0" applyNumberFormat="1" applyFont="1" applyBorder="1" applyAlignment="1">
      <alignment horizontal="center" vertical="center"/>
    </xf>
    <xf numFmtId="0" fontId="1" fillId="0" borderId="44" xfId="0" applyFont="1" applyBorder="1"/>
    <xf numFmtId="43" fontId="0" fillId="0" borderId="0" xfId="1" applyFont="1"/>
    <xf numFmtId="206" fontId="0" fillId="0" borderId="0" xfId="0" applyNumberFormat="1"/>
    <xf numFmtId="2" fontId="0" fillId="7" borderId="0" xfId="0" applyNumberFormat="1" applyFill="1"/>
    <xf numFmtId="17" fontId="0" fillId="0" borderId="0" xfId="0" applyNumberFormat="1"/>
    <xf numFmtId="0" fontId="0" fillId="0" borderId="0" xfId="0" applyAlignment="1">
      <alignment horizontal="center"/>
    </xf>
    <xf numFmtId="43" fontId="4" fillId="2" borderId="17" xfId="1" applyFont="1" applyFill="1" applyBorder="1" applyAlignment="1">
      <alignment horizontal="center" vertical="center"/>
    </xf>
    <xf numFmtId="43" fontId="4" fillId="0" borderId="17" xfId="1" applyFont="1" applyFill="1" applyBorder="1" applyAlignment="1">
      <alignment horizontal="center" vertical="center"/>
    </xf>
    <xf numFmtId="9" fontId="4" fillId="2" borderId="17" xfId="2" applyFont="1" applyFill="1" applyBorder="1" applyAlignment="1">
      <alignment horizontal="center" vertical="center"/>
    </xf>
    <xf numFmtId="43" fontId="4" fillId="3" borderId="17" xfId="1" applyFont="1" applyFill="1" applyBorder="1" applyAlignment="1">
      <alignment horizontal="center" vertical="center"/>
    </xf>
    <xf numFmtId="9" fontId="4" fillId="2" borderId="17" xfId="0" applyNumberFormat="1" applyFont="1" applyFill="1" applyBorder="1" applyAlignment="1">
      <alignment horizontal="center" vertical="center"/>
    </xf>
    <xf numFmtId="43" fontId="4" fillId="3" borderId="5" xfId="1" applyFont="1" applyFill="1" applyBorder="1" applyAlignment="1">
      <alignment horizontal="center" vertical="center"/>
    </xf>
    <xf numFmtId="168" fontId="5" fillId="2" borderId="6" xfId="0" applyNumberFormat="1" applyFont="1" applyFill="1" applyBorder="1"/>
    <xf numFmtId="2" fontId="4" fillId="2" borderId="17" xfId="0" applyNumberFormat="1" applyFont="1" applyFill="1" applyBorder="1" applyAlignment="1">
      <alignment horizontal="center" vertical="center"/>
    </xf>
    <xf numFmtId="2" fontId="4" fillId="2" borderId="17" xfId="0" applyNumberFormat="1" applyFont="1" applyFill="1" applyBorder="1" applyAlignment="1">
      <alignment horizontal="center"/>
    </xf>
    <xf numFmtId="2" fontId="4" fillId="2" borderId="17" xfId="0" applyNumberFormat="1" applyFont="1" applyFill="1" applyBorder="1" applyAlignment="1">
      <alignment horizontal="right"/>
    </xf>
    <xf numFmtId="9" fontId="4" fillId="2" borderId="17" xfId="2" applyFont="1" applyFill="1" applyBorder="1" applyAlignment="1">
      <alignment horizontal="center"/>
    </xf>
    <xf numFmtId="2" fontId="4" fillId="3" borderId="17" xfId="0" applyNumberFormat="1" applyFont="1" applyFill="1" applyBorder="1"/>
    <xf numFmtId="2" fontId="4" fillId="2" borderId="17" xfId="0" applyNumberFormat="1" applyFont="1" applyFill="1" applyBorder="1"/>
    <xf numFmtId="2" fontId="4" fillId="3" borderId="5" xfId="0" applyNumberFormat="1" applyFont="1" applyFill="1" applyBorder="1"/>
    <xf numFmtId="168" fontId="10" fillId="2" borderId="14" xfId="0" applyNumberFormat="1" applyFont="1" applyFill="1" applyBorder="1" applyAlignment="1">
      <alignment horizontal="center"/>
    </xf>
    <xf numFmtId="43" fontId="3" fillId="2" borderId="1" xfId="1" applyNumberFormat="1" applyFont="1" applyFill="1" applyBorder="1" applyAlignment="1">
      <alignment horizontal="right"/>
    </xf>
    <xf numFmtId="43" fontId="3" fillId="2" borderId="12" xfId="1" applyNumberFormat="1" applyFont="1" applyFill="1" applyBorder="1" applyAlignment="1">
      <alignment horizontal="right"/>
    </xf>
    <xf numFmtId="168" fontId="3" fillId="2" borderId="4" xfId="0" applyNumberFormat="1" applyFont="1" applyFill="1" applyBorder="1" applyAlignment="1">
      <alignment horizontal="left" vertical="center"/>
    </xf>
    <xf numFmtId="43" fontId="4" fillId="2" borderId="10" xfId="1" applyFont="1" applyFill="1" applyBorder="1" applyAlignment="1">
      <alignment horizontal="center" vertical="center"/>
    </xf>
    <xf numFmtId="0" fontId="3" fillId="2" borderId="10" xfId="0" applyFont="1" applyFill="1" applyBorder="1" applyAlignment="1">
      <alignment horizontal="center" vertical="center"/>
    </xf>
    <xf numFmtId="43" fontId="4" fillId="3" borderId="10" xfId="1" applyFont="1" applyFill="1" applyBorder="1" applyAlignment="1">
      <alignment horizontal="center" vertical="center"/>
    </xf>
    <xf numFmtId="9" fontId="4" fillId="2" borderId="10" xfId="0" applyNumberFormat="1" applyFont="1" applyFill="1" applyBorder="1" applyAlignment="1">
      <alignment horizontal="center" vertical="center"/>
    </xf>
    <xf numFmtId="168" fontId="3" fillId="2" borderId="6" xfId="0" applyNumberFormat="1" applyFont="1" applyFill="1" applyBorder="1" applyAlignment="1">
      <alignment horizontal="left" vertical="center"/>
    </xf>
    <xf numFmtId="0" fontId="3" fillId="2" borderId="17" xfId="0" applyFont="1" applyFill="1" applyBorder="1" applyAlignment="1">
      <alignment horizontal="center" vertical="center"/>
    </xf>
    <xf numFmtId="0" fontId="18" fillId="2" borderId="12"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2" borderId="10" xfId="0" applyFont="1" applyFill="1" applyBorder="1" applyAlignment="1">
      <alignment horizontal="center" vertical="center" wrapText="1"/>
    </xf>
    <xf numFmtId="9" fontId="7" fillId="2" borderId="1" xfId="0" applyNumberFormat="1" applyFont="1" applyFill="1" applyBorder="1" applyAlignment="1">
      <alignment horizontal="center"/>
    </xf>
    <xf numFmtId="1" fontId="7" fillId="2" borderId="36" xfId="0" applyNumberFormat="1" applyFont="1" applyFill="1" applyBorder="1" applyAlignment="1">
      <alignment horizontal="center"/>
    </xf>
    <xf numFmtId="15" fontId="102" fillId="2" borderId="1" xfId="0" applyNumberFormat="1" applyFont="1" applyFill="1" applyBorder="1"/>
    <xf numFmtId="0" fontId="0" fillId="2" borderId="0" xfId="0" applyFill="1" applyAlignment="1">
      <alignment horizontal="right"/>
    </xf>
    <xf numFmtId="0" fontId="1" fillId="0" borderId="6" xfId="0" applyFont="1" applyFill="1" applyBorder="1" applyAlignment="1">
      <alignment horizontal="center" vertical="center"/>
    </xf>
    <xf numFmtId="0" fontId="3" fillId="0" borderId="17" xfId="0" applyFont="1" applyFill="1" applyBorder="1" applyAlignment="1">
      <alignment horizontal="center" vertical="center"/>
    </xf>
    <xf numFmtId="2" fontId="10" fillId="0" borderId="17" xfId="0" applyNumberFormat="1" applyFont="1" applyFill="1" applyBorder="1" applyAlignment="1">
      <alignment horizontal="center" vertical="center" wrapText="1"/>
    </xf>
    <xf numFmtId="170" fontId="10" fillId="0" borderId="17" xfId="0" applyNumberFormat="1" applyFont="1" applyFill="1" applyBorder="1" applyAlignment="1">
      <alignment horizontal="center" vertical="center" wrapText="1"/>
    </xf>
    <xf numFmtId="0" fontId="3" fillId="0" borderId="10" xfId="0" applyFont="1" applyFill="1" applyBorder="1" applyAlignment="1">
      <alignment horizontal="center"/>
    </xf>
    <xf numFmtId="0" fontId="1" fillId="0" borderId="17"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0" xfId="0" applyFont="1"/>
    <xf numFmtId="0" fontId="6" fillId="0" borderId="1" xfId="0" applyFont="1" applyBorder="1" applyAlignment="1">
      <alignment horizontal="center"/>
    </xf>
    <xf numFmtId="0" fontId="65" fillId="0" borderId="1" xfId="0" applyFont="1" applyBorder="1"/>
    <xf numFmtId="0" fontId="65" fillId="0" borderId="1" xfId="0" applyFont="1" applyBorder="1" applyAlignment="1">
      <alignment horizontal="center"/>
    </xf>
    <xf numFmtId="206" fontId="65" fillId="0" borderId="1" xfId="0" applyNumberFormat="1" applyFont="1" applyBorder="1" applyAlignment="1"/>
    <xf numFmtId="206" fontId="6" fillId="0" borderId="1" xfId="0" applyNumberFormat="1" applyFont="1" applyBorder="1" applyAlignment="1"/>
    <xf numFmtId="2" fontId="0" fillId="3" borderId="0" xfId="0" applyNumberFormat="1" applyFill="1"/>
    <xf numFmtId="15" fontId="0" fillId="38" borderId="1" xfId="0" applyNumberFormat="1" applyFill="1" applyBorder="1"/>
    <xf numFmtId="1" fontId="0" fillId="38" borderId="1" xfId="0" applyNumberFormat="1" applyFill="1" applyBorder="1"/>
    <xf numFmtId="2" fontId="0" fillId="38" borderId="1" xfId="0" applyNumberFormat="1" applyFill="1" applyBorder="1"/>
    <xf numFmtId="2" fontId="0" fillId="3" borderId="1" xfId="0" applyNumberFormat="1" applyFill="1" applyBorder="1"/>
    <xf numFmtId="15" fontId="0" fillId="3" borderId="1" xfId="0" applyNumberFormat="1" applyFill="1" applyBorder="1"/>
    <xf numFmtId="1" fontId="0" fillId="3" borderId="1" xfId="0" applyNumberFormat="1" applyFill="1" applyBorder="1"/>
    <xf numFmtId="0" fontId="0" fillId="4" borderId="1" xfId="0" applyFill="1" applyBorder="1" applyAlignment="1">
      <alignment horizontal="center"/>
    </xf>
    <xf numFmtId="168" fontId="0" fillId="0" borderId="0" xfId="0" applyNumberFormat="1"/>
    <xf numFmtId="167" fontId="0" fillId="0" borderId="0" xfId="0" applyNumberFormat="1"/>
    <xf numFmtId="43" fontId="0" fillId="0" borderId="0" xfId="0" applyNumberFormat="1"/>
    <xf numFmtId="43" fontId="4" fillId="2" borderId="5" xfId="1" applyFont="1" applyFill="1" applyBorder="1" applyAlignment="1">
      <alignment horizontal="center" vertical="center"/>
    </xf>
    <xf numFmtId="2" fontId="4" fillId="2" borderId="5" xfId="0" applyNumberFormat="1" applyFont="1" applyFill="1" applyBorder="1"/>
    <xf numFmtId="0" fontId="0" fillId="0" borderId="10" xfId="0" applyBorder="1"/>
    <xf numFmtId="206" fontId="0" fillId="0" borderId="17" xfId="1" applyNumberFormat="1" applyFont="1" applyBorder="1"/>
    <xf numFmtId="0" fontId="0" fillId="0" borderId="47" xfId="0" applyBorder="1"/>
    <xf numFmtId="0" fontId="0" fillId="0" borderId="48" xfId="0" applyBorder="1"/>
    <xf numFmtId="0" fontId="0" fillId="0" borderId="49" xfId="0" applyBorder="1"/>
    <xf numFmtId="206" fontId="0" fillId="0" borderId="17" xfId="0" applyNumberFormat="1" applyBorder="1"/>
    <xf numFmtId="0" fontId="0" fillId="0" borderId="4" xfId="0" applyBorder="1" applyAlignment="1">
      <alignment horizontal="center" vertical="center" wrapText="1"/>
    </xf>
    <xf numFmtId="0" fontId="0" fillId="0" borderId="10" xfId="0" applyBorder="1" applyAlignment="1">
      <alignment horizontal="center" vertical="center" wrapText="1"/>
    </xf>
    <xf numFmtId="0" fontId="0" fillId="0" borderId="10" xfId="0" quotePrefix="1" applyBorder="1" applyAlignment="1">
      <alignment horizontal="center" vertical="center" wrapText="1"/>
    </xf>
    <xf numFmtId="0" fontId="0" fillId="0" borderId="2" xfId="0" applyBorder="1" applyAlignment="1">
      <alignment horizontal="center" vertical="center" wrapText="1"/>
    </xf>
    <xf numFmtId="207" fontId="0" fillId="0" borderId="6" xfId="0" applyNumberFormat="1" applyBorder="1"/>
    <xf numFmtId="207" fontId="0" fillId="0" borderId="17" xfId="0" applyNumberFormat="1" applyBorder="1"/>
    <xf numFmtId="206" fontId="0" fillId="0" borderId="48" xfId="0" applyNumberFormat="1" applyBorder="1"/>
    <xf numFmtId="207" fontId="0" fillId="0" borderId="10" xfId="0" applyNumberFormat="1" applyBorder="1"/>
    <xf numFmtId="206" fontId="0" fillId="0" borderId="10" xfId="1" applyNumberFormat="1" applyFont="1" applyBorder="1"/>
    <xf numFmtId="206" fontId="0" fillId="0" borderId="10" xfId="0" applyNumberFormat="1" applyBorder="1"/>
    <xf numFmtId="2" fontId="4" fillId="0" borderId="17" xfId="0" applyNumberFormat="1" applyFont="1" applyFill="1" applyBorder="1"/>
    <xf numFmtId="43" fontId="4" fillId="2" borderId="0" xfId="1" applyFont="1" applyFill="1" applyBorder="1"/>
    <xf numFmtId="0" fontId="4" fillId="0" borderId="42" xfId="0" applyFont="1" applyBorder="1" applyAlignment="1">
      <alignment vertical="center"/>
    </xf>
    <xf numFmtId="0" fontId="4" fillId="0" borderId="1" xfId="0" applyFont="1" applyBorder="1" applyAlignment="1">
      <alignment vertical="center"/>
    </xf>
    <xf numFmtId="43" fontId="0" fillId="0" borderId="17" xfId="1" applyFont="1" applyBorder="1"/>
    <xf numFmtId="43" fontId="0" fillId="0" borderId="5" xfId="1" applyFont="1" applyBorder="1"/>
    <xf numFmtId="43" fontId="0" fillId="0" borderId="48" xfId="1" applyFont="1" applyBorder="1"/>
    <xf numFmtId="0" fontId="1" fillId="0" borderId="17" xfId="0" applyFont="1" applyFill="1" applyBorder="1" applyAlignment="1">
      <alignment horizontal="center" vertical="center"/>
    </xf>
    <xf numFmtId="168" fontId="3" fillId="2" borderId="10" xfId="0" applyNumberFormat="1" applyFont="1" applyFill="1" applyBorder="1" applyAlignment="1">
      <alignment horizontal="left" vertical="center"/>
    </xf>
    <xf numFmtId="168" fontId="3" fillId="2" borderId="17" xfId="0" applyNumberFormat="1" applyFont="1" applyFill="1" applyBorder="1" applyAlignment="1">
      <alignment horizontal="left" vertical="center"/>
    </xf>
    <xf numFmtId="168" fontId="5" fillId="2" borderId="17" xfId="0" applyNumberFormat="1" applyFont="1" applyFill="1" applyBorder="1"/>
    <xf numFmtId="168" fontId="10" fillId="2" borderId="1" xfId="0" applyNumberFormat="1" applyFont="1" applyFill="1" applyBorder="1" applyAlignment="1">
      <alignment horizontal="center"/>
    </xf>
    <xf numFmtId="172" fontId="0" fillId="2" borderId="0" xfId="2" applyNumberFormat="1" applyFont="1" applyFill="1" applyBorder="1"/>
    <xf numFmtId="2" fontId="3" fillId="2" borderId="11" xfId="0" applyNumberFormat="1" applyFont="1" applyFill="1" applyBorder="1" applyAlignment="1">
      <alignment horizontal="center"/>
    </xf>
    <xf numFmtId="0" fontId="19" fillId="2" borderId="0" xfId="0" applyFont="1" applyFill="1" applyBorder="1" applyAlignment="1">
      <alignment horizontal="right"/>
    </xf>
    <xf numFmtId="169" fontId="21" fillId="2" borderId="12" xfId="0" applyNumberFormat="1" applyFont="1" applyFill="1" applyBorder="1" applyAlignment="1">
      <alignment horizontal="left" vertical="center"/>
    </xf>
    <xf numFmtId="173" fontId="62" fillId="2" borderId="13" xfId="0" applyNumberFormat="1" applyFont="1" applyFill="1" applyBorder="1" applyAlignment="1">
      <alignment horizontal="center" vertical="center"/>
    </xf>
    <xf numFmtId="2" fontId="4" fillId="2" borderId="1" xfId="0" applyNumberFormat="1" applyFont="1" applyFill="1" applyBorder="1" applyAlignment="1">
      <alignment horizontal="center" vertical="center" wrapText="1"/>
    </xf>
    <xf numFmtId="0" fontId="59" fillId="0" borderId="0" xfId="0" applyFont="1"/>
    <xf numFmtId="0" fontId="103" fillId="0" borderId="0" xfId="0" applyFont="1"/>
    <xf numFmtId="209" fontId="30" fillId="0" borderId="0" xfId="432" applyNumberFormat="1" applyFont="1"/>
    <xf numFmtId="0" fontId="0" fillId="0" borderId="0" xfId="0" applyAlignment="1">
      <alignment vertical="center" wrapText="1"/>
    </xf>
    <xf numFmtId="209" fontId="30" fillId="0" borderId="0" xfId="432" applyNumberFormat="1" applyFont="1" applyAlignment="1">
      <alignment vertical="center"/>
    </xf>
    <xf numFmtId="209" fontId="30" fillId="0" borderId="0" xfId="432" applyNumberFormat="1" applyFont="1" applyAlignment="1">
      <alignment vertical="center" wrapText="1"/>
    </xf>
    <xf numFmtId="209" fontId="104" fillId="0" borderId="0" xfId="432" applyNumberFormat="1" applyFont="1" applyAlignment="1">
      <alignment wrapText="1"/>
    </xf>
    <xf numFmtId="209" fontId="104" fillId="0" borderId="0" xfId="432" applyNumberFormat="1" applyFont="1"/>
    <xf numFmtId="165" fontId="30" fillId="0" borderId="0" xfId="432" applyNumberFormat="1" applyFont="1"/>
    <xf numFmtId="0" fontId="105" fillId="0" borderId="0" xfId="0" applyFont="1" applyFill="1" applyAlignment="1">
      <alignment horizontal="left"/>
    </xf>
    <xf numFmtId="0" fontId="106" fillId="0" borderId="17" xfId="0" applyNumberFormat="1" applyFont="1" applyFill="1" applyBorder="1" applyAlignment="1">
      <alignment horizontal="center"/>
    </xf>
    <xf numFmtId="210" fontId="30" fillId="0" borderId="17" xfId="432" applyNumberFormat="1" applyFont="1" applyBorder="1" applyAlignment="1">
      <alignment vertical="center"/>
    </xf>
    <xf numFmtId="209" fontId="30" fillId="0" borderId="17" xfId="432" applyNumberFormat="1" applyFont="1" applyBorder="1"/>
    <xf numFmtId="210" fontId="30" fillId="0" borderId="17" xfId="432" applyNumberFormat="1" applyFont="1" applyBorder="1"/>
    <xf numFmtId="209" fontId="30" fillId="0" borderId="6" xfId="432" applyNumberFormat="1" applyFont="1" applyBorder="1"/>
    <xf numFmtId="0" fontId="106" fillId="0" borderId="17" xfId="0" applyFont="1" applyFill="1" applyBorder="1" applyAlignment="1">
      <alignment horizontal="center"/>
    </xf>
    <xf numFmtId="210" fontId="30" fillId="0" borderId="17" xfId="432" applyNumberFormat="1" applyFont="1" applyFill="1" applyBorder="1" applyAlignment="1">
      <alignment vertical="center"/>
    </xf>
    <xf numFmtId="209" fontId="30" fillId="0" borderId="17" xfId="432" applyNumberFormat="1" applyFont="1" applyFill="1" applyBorder="1"/>
    <xf numFmtId="210" fontId="30" fillId="0" borderId="17" xfId="432" applyNumberFormat="1" applyFont="1" applyFill="1" applyBorder="1"/>
    <xf numFmtId="209" fontId="30" fillId="0" borderId="6" xfId="432" applyNumberFormat="1" applyFont="1" applyFill="1" applyBorder="1"/>
    <xf numFmtId="0" fontId="0" fillId="0" borderId="5" xfId="0" applyFill="1" applyBorder="1" applyAlignment="1"/>
    <xf numFmtId="209" fontId="30" fillId="0" borderId="0" xfId="432" applyNumberFormat="1" applyFont="1" applyFill="1"/>
    <xf numFmtId="0" fontId="0" fillId="0" borderId="0" xfId="0" applyFill="1"/>
    <xf numFmtId="0" fontId="106" fillId="39" borderId="17" xfId="0" applyNumberFormat="1" applyFont="1" applyFill="1" applyBorder="1" applyAlignment="1">
      <alignment horizontal="center"/>
    </xf>
    <xf numFmtId="210" fontId="30" fillId="39" borderId="17" xfId="432" applyNumberFormat="1" applyFont="1" applyFill="1" applyBorder="1" applyAlignment="1">
      <alignment vertical="center"/>
    </xf>
    <xf numFmtId="209" fontId="30" fillId="39" borderId="17" xfId="432" applyNumberFormat="1" applyFont="1" applyFill="1" applyBorder="1"/>
    <xf numFmtId="210" fontId="30" fillId="39" borderId="17" xfId="432" applyNumberFormat="1" applyFont="1" applyFill="1" applyBorder="1"/>
    <xf numFmtId="209" fontId="60" fillId="39" borderId="0" xfId="0" applyNumberFormat="1" applyFont="1" applyFill="1"/>
    <xf numFmtId="209" fontId="60" fillId="39" borderId="6" xfId="432" applyNumberFormat="1" applyFont="1" applyFill="1" applyBorder="1"/>
    <xf numFmtId="209" fontId="30" fillId="39" borderId="0" xfId="432" applyNumberFormat="1" applyFont="1" applyFill="1"/>
    <xf numFmtId="0" fontId="0" fillId="39" borderId="0" xfId="0" applyFill="1"/>
    <xf numFmtId="0" fontId="106" fillId="40" borderId="17" xfId="0" applyFont="1" applyFill="1" applyBorder="1" applyAlignment="1">
      <alignment horizontal="center"/>
    </xf>
    <xf numFmtId="210" fontId="30" fillId="40" borderId="17" xfId="432" applyNumberFormat="1" applyFont="1" applyFill="1" applyBorder="1" applyAlignment="1">
      <alignment vertical="center"/>
    </xf>
    <xf numFmtId="209" fontId="30" fillId="40" borderId="17" xfId="432" applyNumberFormat="1" applyFont="1" applyFill="1" applyBorder="1"/>
    <xf numFmtId="210" fontId="30" fillId="40" borderId="17" xfId="432" applyNumberFormat="1" applyFont="1" applyFill="1" applyBorder="1"/>
    <xf numFmtId="0" fontId="0" fillId="40" borderId="0" xfId="0" applyFill="1"/>
    <xf numFmtId="209" fontId="30" fillId="40" borderId="6" xfId="432" applyNumberFormat="1" applyFont="1" applyFill="1" applyBorder="1"/>
    <xf numFmtId="209" fontId="30" fillId="40" borderId="0" xfId="432" applyNumberFormat="1" applyFont="1" applyFill="1"/>
    <xf numFmtId="209" fontId="30" fillId="0" borderId="1" xfId="432" applyNumberFormat="1" applyFont="1" applyBorder="1" applyAlignment="1">
      <alignment wrapText="1"/>
    </xf>
    <xf numFmtId="209" fontId="30" fillId="0" borderId="1" xfId="432" applyNumberFormat="1" applyFont="1" applyBorder="1"/>
    <xf numFmtId="0" fontId="106" fillId="0" borderId="11" xfId="0" applyFont="1" applyFill="1" applyBorder="1" applyAlignment="1">
      <alignment horizontal="center"/>
    </xf>
    <xf numFmtId="210" fontId="30" fillId="0" borderId="11" xfId="432" applyNumberFormat="1" applyFont="1" applyBorder="1" applyAlignment="1">
      <alignment vertical="center"/>
    </xf>
    <xf numFmtId="210" fontId="30" fillId="0" borderId="11" xfId="432" applyNumberFormat="1" applyFont="1" applyBorder="1"/>
    <xf numFmtId="209" fontId="30" fillId="0" borderId="11" xfId="432" applyNumberFormat="1" applyFont="1" applyBorder="1"/>
    <xf numFmtId="0" fontId="59" fillId="0" borderId="50" xfId="0" applyFont="1" applyBorder="1"/>
    <xf numFmtId="210" fontId="59" fillId="0" borderId="50" xfId="432" applyNumberFormat="1" applyFont="1" applyBorder="1"/>
    <xf numFmtId="209" fontId="59" fillId="0" borderId="50" xfId="432" applyNumberFormat="1" applyFont="1" applyBorder="1"/>
    <xf numFmtId="209" fontId="59" fillId="0" borderId="0" xfId="432" applyNumberFormat="1" applyFont="1"/>
    <xf numFmtId="211" fontId="30" fillId="0" borderId="0" xfId="99" applyNumberFormat="1" applyFont="1"/>
    <xf numFmtId="212" fontId="30" fillId="0" borderId="0" xfId="432" applyNumberFormat="1" applyFont="1"/>
    <xf numFmtId="2" fontId="4" fillId="2" borderId="11" xfId="0" applyNumberFormat="1" applyFont="1" applyFill="1" applyBorder="1"/>
    <xf numFmtId="43" fontId="3" fillId="2" borderId="0" xfId="0" applyNumberFormat="1" applyFont="1" applyFill="1"/>
    <xf numFmtId="167" fontId="3" fillId="2" borderId="0" xfId="0" applyNumberFormat="1" applyFont="1" applyFill="1"/>
    <xf numFmtId="167" fontId="0" fillId="2" borderId="0" xfId="0" applyNumberFormat="1" applyFill="1"/>
    <xf numFmtId="0" fontId="0" fillId="0" borderId="62" xfId="0" applyBorder="1" applyAlignment="1">
      <alignment horizontal="center"/>
    </xf>
    <xf numFmtId="0" fontId="0" fillId="0" borderId="63" xfId="0" applyBorder="1" applyAlignment="1">
      <alignment horizontal="center"/>
    </xf>
    <xf numFmtId="0" fontId="0" fillId="63" borderId="1" xfId="0" applyFill="1" applyBorder="1"/>
    <xf numFmtId="2" fontId="0" fillId="63" borderId="1" xfId="0" applyNumberFormat="1" applyFill="1" applyBorder="1"/>
    <xf numFmtId="206" fontId="1" fillId="0" borderId="0" xfId="0" applyNumberFormat="1" applyFont="1"/>
    <xf numFmtId="0" fontId="163" fillId="0" borderId="17" xfId="0" applyFont="1" applyBorder="1" applyAlignment="1">
      <alignment horizontal="center"/>
    </xf>
    <xf numFmtId="0" fontId="163" fillId="0" borderId="5" xfId="0" applyFont="1" applyBorder="1" applyAlignment="1">
      <alignment horizontal="center"/>
    </xf>
    <xf numFmtId="0" fontId="0" fillId="0" borderId="6" xfId="0" applyBorder="1" applyAlignment="1">
      <alignment horizontal="right"/>
    </xf>
    <xf numFmtId="0" fontId="0" fillId="0" borderId="64" xfId="0" applyBorder="1"/>
    <xf numFmtId="0" fontId="0" fillId="0" borderId="43" xfId="0" applyBorder="1"/>
    <xf numFmtId="0" fontId="0" fillId="0" borderId="43" xfId="0" applyBorder="1" applyAlignment="1">
      <alignment horizontal="center" vertical="center" wrapText="1"/>
    </xf>
    <xf numFmtId="0" fontId="0" fillId="0" borderId="65" xfId="0" applyBorder="1" applyAlignment="1">
      <alignment horizontal="center" vertical="center" wrapText="1"/>
    </xf>
    <xf numFmtId="238" fontId="3" fillId="2" borderId="0" xfId="1" applyNumberFormat="1" applyFont="1" applyFill="1" applyBorder="1" applyAlignment="1">
      <alignment horizontal="center"/>
    </xf>
    <xf numFmtId="238" fontId="15" fillId="2" borderId="0" xfId="1" applyNumberFormat="1" applyFont="1" applyFill="1" applyBorder="1" applyAlignment="1">
      <alignment horizontal="center"/>
    </xf>
    <xf numFmtId="238" fontId="4" fillId="2" borderId="0" xfId="1" applyNumberFormat="1" applyFont="1" applyFill="1" applyBorder="1"/>
    <xf numFmtId="9" fontId="0" fillId="2" borderId="0" xfId="0" applyNumberFormat="1" applyFill="1"/>
    <xf numFmtId="43" fontId="4" fillId="2" borderId="2" xfId="1" applyFont="1" applyFill="1" applyBorder="1" applyAlignment="1">
      <alignment horizontal="center" vertical="center"/>
    </xf>
    <xf numFmtId="168" fontId="5" fillId="2" borderId="11" xfId="0" applyNumberFormat="1" applyFont="1" applyFill="1" applyBorder="1"/>
    <xf numFmtId="2" fontId="4" fillId="2" borderId="11" xfId="0" applyNumberFormat="1" applyFont="1" applyFill="1" applyBorder="1" applyAlignment="1">
      <alignment horizontal="center" vertical="center"/>
    </xf>
    <xf numFmtId="2" fontId="4" fillId="2" borderId="11" xfId="0" applyNumberFormat="1" applyFont="1" applyFill="1" applyBorder="1" applyAlignment="1">
      <alignment horizontal="center"/>
    </xf>
    <xf numFmtId="2" fontId="4" fillId="2" borderId="11" xfId="0" applyNumberFormat="1" applyFont="1" applyFill="1" applyBorder="1" applyAlignment="1">
      <alignment horizontal="right"/>
    </xf>
    <xf numFmtId="9" fontId="4" fillId="2" borderId="11" xfId="2" applyFont="1" applyFill="1" applyBorder="1" applyAlignment="1">
      <alignment horizontal="center"/>
    </xf>
    <xf numFmtId="2" fontId="4" fillId="0" borderId="11" xfId="0" applyNumberFormat="1" applyFont="1" applyFill="1" applyBorder="1"/>
    <xf numFmtId="2" fontId="4" fillId="2" borderId="7" xfId="0" applyNumberFormat="1" applyFont="1" applyFill="1" applyBorder="1"/>
    <xf numFmtId="0" fontId="7" fillId="2" borderId="1" xfId="0" applyFont="1" applyFill="1" applyBorder="1"/>
    <xf numFmtId="2" fontId="3" fillId="2" borderId="0" xfId="0" applyNumberFormat="1" applyFont="1" applyFill="1" applyBorder="1" applyAlignment="1">
      <alignment horizontal="center"/>
    </xf>
    <xf numFmtId="43" fontId="0" fillId="2" borderId="0" xfId="0" applyNumberFormat="1" applyFill="1" applyBorder="1"/>
    <xf numFmtId="43" fontId="0" fillId="2" borderId="0" xfId="0" applyNumberFormat="1" applyFill="1"/>
    <xf numFmtId="167" fontId="164" fillId="2" borderId="0" xfId="0" applyNumberFormat="1" applyFont="1" applyFill="1"/>
    <xf numFmtId="0" fontId="164" fillId="2" borderId="0" xfId="0" applyFont="1" applyFill="1"/>
    <xf numFmtId="43" fontId="0" fillId="64" borderId="17" xfId="1" applyFont="1" applyFill="1" applyBorder="1"/>
    <xf numFmtId="43" fontId="0" fillId="65" borderId="17" xfId="1" applyFont="1" applyFill="1" applyBorder="1"/>
    <xf numFmtId="43" fontId="0" fillId="65" borderId="48" xfId="1" applyFont="1" applyFill="1" applyBorder="1"/>
    <xf numFmtId="43" fontId="0" fillId="66" borderId="17" xfId="1" applyFont="1" applyFill="1" applyBorder="1"/>
    <xf numFmtId="43" fontId="20" fillId="2" borderId="10" xfId="1" applyFont="1" applyFill="1" applyBorder="1" applyAlignment="1">
      <alignment horizontal="center" vertical="center"/>
    </xf>
    <xf numFmtId="43" fontId="20" fillId="2" borderId="17" xfId="1" applyFont="1" applyFill="1" applyBorder="1" applyAlignment="1">
      <alignment horizontal="center" vertical="center"/>
    </xf>
    <xf numFmtId="43" fontId="0" fillId="0" borderId="0" xfId="0" applyNumberFormat="1" applyBorder="1"/>
    <xf numFmtId="43" fontId="0" fillId="0" borderId="20" xfId="0" applyNumberFormat="1" applyBorder="1"/>
    <xf numFmtId="0" fontId="0" fillId="7" borderId="66" xfId="0" applyFill="1" applyBorder="1" applyAlignment="1">
      <alignment horizontal="center"/>
    </xf>
    <xf numFmtId="0" fontId="0" fillId="7" borderId="21" xfId="0" applyFill="1" applyBorder="1" applyAlignment="1">
      <alignment horizontal="center"/>
    </xf>
    <xf numFmtId="0" fontId="0" fillId="7" borderId="67" xfId="0" applyFill="1" applyBorder="1" applyAlignment="1">
      <alignment horizontal="center"/>
    </xf>
    <xf numFmtId="0" fontId="0" fillId="7" borderId="68" xfId="0" applyFill="1" applyBorder="1" applyAlignment="1">
      <alignment horizontal="center"/>
    </xf>
    <xf numFmtId="0" fontId="0" fillId="0" borderId="69" xfId="0" applyBorder="1"/>
    <xf numFmtId="43" fontId="0" fillId="0" borderId="70" xfId="1" applyFont="1" applyBorder="1"/>
    <xf numFmtId="0" fontId="0" fillId="0" borderId="71" xfId="0" applyBorder="1"/>
    <xf numFmtId="43" fontId="0" fillId="0" borderId="72" xfId="1" applyFont="1" applyBorder="1"/>
    <xf numFmtId="0" fontId="4" fillId="0" borderId="1" xfId="0" applyFont="1" applyBorder="1" applyAlignment="1">
      <alignment vertical="center" wrapText="1"/>
    </xf>
    <xf numFmtId="0" fontId="3" fillId="0" borderId="1" xfId="0" applyFont="1" applyBorder="1" applyAlignment="1">
      <alignment horizontal="center" vertical="center" wrapText="1"/>
    </xf>
    <xf numFmtId="43" fontId="0" fillId="67" borderId="5" xfId="1" applyFont="1" applyFill="1" applyBorder="1"/>
    <xf numFmtId="43" fontId="30" fillId="0" borderId="17" xfId="432" applyNumberFormat="1" applyFont="1" applyBorder="1"/>
    <xf numFmtId="165" fontId="30" fillId="0" borderId="17" xfId="432" applyNumberFormat="1" applyFont="1" applyBorder="1"/>
    <xf numFmtId="165" fontId="30" fillId="0" borderId="6" xfId="432" applyNumberFormat="1" applyFont="1" applyBorder="1"/>
    <xf numFmtId="168" fontId="3" fillId="5" borderId="6" xfId="0" applyNumberFormat="1" applyFont="1" applyFill="1" applyBorder="1" applyAlignment="1">
      <alignment horizontal="left" vertical="center"/>
    </xf>
    <xf numFmtId="210" fontId="30" fillId="5" borderId="17" xfId="432" applyNumberFormat="1" applyFont="1" applyFill="1" applyBorder="1" applyAlignment="1">
      <alignment vertical="center"/>
    </xf>
    <xf numFmtId="165" fontId="30" fillId="5" borderId="17" xfId="432" applyNumberFormat="1" applyFont="1" applyFill="1" applyBorder="1"/>
    <xf numFmtId="165" fontId="30" fillId="5" borderId="6" xfId="432" applyNumberFormat="1" applyFont="1" applyFill="1" applyBorder="1"/>
    <xf numFmtId="165" fontId="59" fillId="0" borderId="50" xfId="432" applyNumberFormat="1" applyFont="1" applyBorder="1"/>
    <xf numFmtId="0" fontId="0" fillId="0" borderId="1" xfId="0" applyBorder="1"/>
    <xf numFmtId="0" fontId="166" fillId="0" borderId="1" xfId="0" applyFont="1" applyBorder="1"/>
    <xf numFmtId="43" fontId="166" fillId="0" borderId="1" xfId="0" applyNumberFormat="1" applyFont="1" applyBorder="1"/>
    <xf numFmtId="2" fontId="166" fillId="0" borderId="1" xfId="0" applyNumberFormat="1" applyFont="1" applyBorder="1"/>
    <xf numFmtId="170" fontId="166" fillId="0" borderId="1" xfId="0" applyNumberFormat="1" applyFont="1" applyBorder="1"/>
    <xf numFmtId="9" fontId="167" fillId="0" borderId="1" xfId="0" applyNumberFormat="1" applyFont="1" applyBorder="1"/>
    <xf numFmtId="2" fontId="167" fillId="0" borderId="1" xfId="0" applyNumberFormat="1" applyFont="1" applyBorder="1" applyAlignment="1">
      <alignment horizontal="right"/>
    </xf>
    <xf numFmtId="0" fontId="168" fillId="0" borderId="1" xfId="0" applyFont="1" applyBorder="1"/>
    <xf numFmtId="43" fontId="168" fillId="0" borderId="1" xfId="0" applyNumberFormat="1" applyFont="1" applyBorder="1"/>
    <xf numFmtId="0" fontId="168" fillId="5" borderId="1" xfId="0" applyFont="1" applyFill="1" applyBorder="1"/>
    <xf numFmtId="43" fontId="168" fillId="5" borderId="1" xfId="0" applyNumberFormat="1" applyFont="1" applyFill="1" applyBorder="1"/>
    <xf numFmtId="0" fontId="166" fillId="0" borderId="0" xfId="0" applyFont="1"/>
    <xf numFmtId="0" fontId="166" fillId="0" borderId="0" xfId="0" applyFont="1" applyAlignment="1">
      <alignment wrapText="1"/>
    </xf>
    <xf numFmtId="0" fontId="169" fillId="3" borderId="1" xfId="0" applyFont="1" applyFill="1" applyBorder="1" applyAlignment="1">
      <alignment horizontal="center" wrapText="1"/>
    </xf>
    <xf numFmtId="168" fontId="169" fillId="2" borderId="6" xfId="0" applyNumberFormat="1" applyFont="1" applyFill="1" applyBorder="1" applyAlignment="1">
      <alignment horizontal="left" vertical="center"/>
    </xf>
    <xf numFmtId="43" fontId="166" fillId="0" borderId="0" xfId="0" applyNumberFormat="1" applyFont="1"/>
    <xf numFmtId="15" fontId="166" fillId="0" borderId="0" xfId="0" applyNumberFormat="1" applyFont="1"/>
    <xf numFmtId="239" fontId="0" fillId="0" borderId="0" xfId="0" applyNumberFormat="1"/>
    <xf numFmtId="239" fontId="0" fillId="0" borderId="1" xfId="0" applyNumberFormat="1" applyBorder="1"/>
    <xf numFmtId="10" fontId="166" fillId="0" borderId="1" xfId="2" applyNumberFormat="1" applyFont="1" applyBorder="1"/>
    <xf numFmtId="43" fontId="168" fillId="0" borderId="1" xfId="2" applyNumberFormat="1" applyFont="1" applyBorder="1"/>
    <xf numFmtId="168" fontId="165" fillId="68" borderId="1" xfId="0" applyNumberFormat="1" applyFont="1" applyFill="1" applyBorder="1"/>
    <xf numFmtId="0" fontId="168" fillId="3" borderId="1" xfId="0" applyFont="1" applyFill="1" applyBorder="1" applyAlignment="1">
      <alignment horizontal="center" vertical="center" wrapText="1"/>
    </xf>
    <xf numFmtId="0" fontId="169" fillId="3" borderId="1" xfId="0" applyFont="1" applyFill="1" applyBorder="1" applyAlignment="1">
      <alignment horizontal="center" vertical="center" wrapText="1"/>
    </xf>
    <xf numFmtId="2" fontId="41" fillId="3" borderId="1" xfId="0" applyNumberFormat="1" applyFont="1" applyFill="1" applyBorder="1" applyAlignment="1">
      <alignment horizontal="center" vertical="center" wrapText="1"/>
    </xf>
    <xf numFmtId="170" fontId="41" fillId="3" borderId="1" xfId="0" applyNumberFormat="1" applyFont="1" applyFill="1" applyBorder="1" applyAlignment="1">
      <alignment horizontal="center" vertical="center" wrapText="1"/>
    </xf>
    <xf numFmtId="0" fontId="168" fillId="3" borderId="1" xfId="0" applyFont="1" applyFill="1" applyBorder="1" applyAlignment="1">
      <alignment horizontal="center" wrapText="1"/>
    </xf>
    <xf numFmtId="168" fontId="169" fillId="2" borderId="1" xfId="0" applyNumberFormat="1" applyFont="1" applyFill="1" applyBorder="1" applyAlignment="1">
      <alignment horizontal="left" vertical="center"/>
    </xf>
    <xf numFmtId="9" fontId="166" fillId="0" borderId="1" xfId="2" applyNumberFormat="1" applyFont="1" applyBorder="1"/>
    <xf numFmtId="2" fontId="168" fillId="0" borderId="1" xfId="0" applyNumberFormat="1" applyFont="1" applyBorder="1"/>
    <xf numFmtId="0" fontId="165" fillId="68" borderId="1" xfId="0" applyFont="1" applyFill="1" applyBorder="1" applyAlignment="1">
      <alignment horizontal="center"/>
    </xf>
    <xf numFmtId="0" fontId="171" fillId="5" borderId="1" xfId="0" applyFont="1" applyFill="1" applyBorder="1" applyAlignment="1">
      <alignment horizontal="center"/>
    </xf>
    <xf numFmtId="0" fontId="168" fillId="5" borderId="1" xfId="0" applyFont="1" applyFill="1" applyBorder="1" applyAlignment="1"/>
    <xf numFmtId="0" fontId="168" fillId="5" borderId="1" xfId="0" applyFont="1" applyFill="1" applyBorder="1" applyAlignment="1">
      <alignment horizontal="center" wrapText="1"/>
    </xf>
    <xf numFmtId="240" fontId="168" fillId="5" borderId="1" xfId="0" applyNumberFormat="1" applyFont="1" applyFill="1" applyBorder="1" applyAlignment="1">
      <alignment horizontal="center"/>
    </xf>
    <xf numFmtId="0" fontId="166" fillId="0" borderId="1" xfId="0" applyFont="1" applyFill="1" applyBorder="1" applyAlignment="1"/>
    <xf numFmtId="0" fontId="6" fillId="0" borderId="14" xfId="0" applyFont="1" applyBorder="1" applyAlignment="1">
      <alignment horizontal="center"/>
    </xf>
    <xf numFmtId="0" fontId="166" fillId="0" borderId="15" xfId="0" applyFont="1" applyBorder="1"/>
    <xf numFmtId="0" fontId="166" fillId="0" borderId="21" xfId="0" applyFont="1" applyBorder="1"/>
    <xf numFmtId="0" fontId="166" fillId="0" borderId="22" xfId="0" applyFont="1" applyBorder="1"/>
    <xf numFmtId="0" fontId="166" fillId="0" borderId="16" xfId="0" applyFont="1" applyBorder="1"/>
    <xf numFmtId="0" fontId="173" fillId="0" borderId="18" xfId="0" applyFont="1" applyBorder="1" applyAlignment="1">
      <alignment horizontal="center"/>
    </xf>
    <xf numFmtId="0" fontId="166" fillId="0" borderId="18" xfId="0" applyFont="1" applyBorder="1" applyAlignment="1">
      <alignment horizontal="left" wrapText="1"/>
    </xf>
    <xf numFmtId="0" fontId="166" fillId="0" borderId="0" xfId="0" applyFont="1" applyBorder="1" applyAlignment="1">
      <alignment vertical="top" wrapText="1"/>
    </xf>
    <xf numFmtId="0" fontId="174" fillId="0" borderId="0" xfId="0" applyFont="1" applyBorder="1" applyAlignment="1">
      <alignment horizontal="center" vertical="top" wrapText="1"/>
    </xf>
    <xf numFmtId="0" fontId="166" fillId="0" borderId="0" xfId="0" applyFont="1" applyBorder="1" applyAlignment="1">
      <alignment horizontal="center" vertical="top" wrapText="1"/>
    </xf>
    <xf numFmtId="0" fontId="166" fillId="0" borderId="18" xfId="0" applyFont="1" applyBorder="1"/>
    <xf numFmtId="0" fontId="166" fillId="0" borderId="2" xfId="0" applyFont="1" applyBorder="1" applyAlignment="1">
      <alignment vertical="center" wrapText="1"/>
    </xf>
    <xf numFmtId="242" fontId="166" fillId="0" borderId="4" xfId="0" applyNumberFormat="1" applyFont="1" applyBorder="1" applyAlignment="1">
      <alignment horizontal="center" vertical="center" wrapText="1"/>
    </xf>
    <xf numFmtId="0" fontId="166" fillId="0" borderId="12" xfId="0" applyFont="1" applyBorder="1" applyAlignment="1">
      <alignment vertical="top" wrapText="1"/>
    </xf>
    <xf numFmtId="0" fontId="174" fillId="0" borderId="14" xfId="0" applyFont="1" applyBorder="1" applyAlignment="1">
      <alignment horizontal="center" vertical="top" wrapText="1"/>
    </xf>
    <xf numFmtId="0" fontId="166" fillId="0" borderId="5" xfId="0" applyFont="1" applyBorder="1" applyAlignment="1">
      <alignment vertical="center" wrapText="1"/>
    </xf>
    <xf numFmtId="241" fontId="166" fillId="0" borderId="6" xfId="0" applyNumberFormat="1" applyFont="1" applyBorder="1" applyAlignment="1">
      <alignment horizontal="center" vertical="center" wrapText="1"/>
    </xf>
    <xf numFmtId="0" fontId="166" fillId="0" borderId="2" xfId="0" applyFont="1" applyBorder="1" applyAlignment="1">
      <alignment vertical="top" wrapText="1"/>
    </xf>
    <xf numFmtId="2" fontId="166" fillId="0" borderId="4" xfId="0" applyNumberFormat="1" applyFont="1" applyBorder="1" applyAlignment="1">
      <alignment horizontal="center" vertical="top" wrapText="1"/>
    </xf>
    <xf numFmtId="0" fontId="166" fillId="0" borderId="5" xfId="0" applyFont="1" applyFill="1" applyBorder="1" applyAlignment="1">
      <alignment vertical="top" wrapText="1"/>
    </xf>
    <xf numFmtId="0" fontId="166" fillId="0" borderId="6" xfId="0" applyFont="1" applyBorder="1" applyAlignment="1">
      <alignment horizontal="center" vertical="top" wrapText="1"/>
    </xf>
    <xf numFmtId="0" fontId="166" fillId="0" borderId="5" xfId="0" applyFont="1" applyBorder="1" applyAlignment="1">
      <alignment vertical="top" wrapText="1"/>
    </xf>
    <xf numFmtId="2" fontId="166" fillId="0" borderId="6" xfId="0" applyNumberFormat="1" applyFont="1" applyBorder="1" applyAlignment="1">
      <alignment horizontal="center" vertical="top" wrapText="1"/>
    </xf>
    <xf numFmtId="0" fontId="166" fillId="0" borderId="7" xfId="0" applyFont="1" applyBorder="1" applyAlignment="1">
      <alignment vertical="center" wrapText="1"/>
    </xf>
    <xf numFmtId="241" fontId="166" fillId="0" borderId="9" xfId="0" applyNumberFormat="1" applyFont="1" applyBorder="1" applyAlignment="1">
      <alignment horizontal="center" vertical="center" wrapText="1"/>
    </xf>
    <xf numFmtId="0" fontId="166" fillId="0" borderId="0" xfId="0" applyNumberFormat="1" applyFont="1" applyBorder="1" applyAlignment="1">
      <alignment vertical="top" wrapText="1"/>
    </xf>
    <xf numFmtId="0" fontId="166" fillId="0" borderId="7" xfId="0" applyFont="1" applyBorder="1" applyAlignment="1">
      <alignment vertical="top" wrapText="1"/>
    </xf>
    <xf numFmtId="2" fontId="78" fillId="0" borderId="9" xfId="0" applyNumberFormat="1" applyFont="1" applyFill="1" applyBorder="1" applyAlignment="1">
      <alignment horizontal="center" vertical="top" wrapText="1"/>
    </xf>
    <xf numFmtId="0" fontId="166" fillId="0" borderId="14" xfId="0" applyFont="1" applyBorder="1" applyAlignment="1">
      <alignment vertical="top" wrapText="1"/>
    </xf>
    <xf numFmtId="0" fontId="166" fillId="0" borderId="19" xfId="0" applyFont="1" applyBorder="1"/>
    <xf numFmtId="15" fontId="166" fillId="0" borderId="20" xfId="0" applyNumberFormat="1" applyFont="1" applyBorder="1"/>
    <xf numFmtId="0" fontId="166" fillId="0" borderId="20" xfId="0" applyFont="1" applyBorder="1"/>
    <xf numFmtId="0" fontId="166" fillId="0" borderId="25" xfId="0" applyFont="1" applyBorder="1"/>
    <xf numFmtId="2" fontId="166" fillId="0" borderId="4" xfId="0" applyNumberFormat="1" applyFont="1" applyBorder="1" applyAlignment="1">
      <alignment horizontal="center" vertical="center" wrapText="1"/>
    </xf>
    <xf numFmtId="0" fontId="166" fillId="0" borderId="6" xfId="0" applyFont="1" applyBorder="1" applyAlignment="1">
      <alignment horizontal="center" vertical="center" wrapText="1"/>
    </xf>
    <xf numFmtId="2" fontId="166" fillId="0" borderId="9" xfId="0" applyNumberFormat="1" applyFont="1" applyBorder="1" applyAlignment="1">
      <alignment horizontal="center" vertical="center" wrapText="1"/>
    </xf>
    <xf numFmtId="0" fontId="0" fillId="0" borderId="3" xfId="0" applyBorder="1" applyAlignment="1">
      <alignment horizontal="left" wrapText="1"/>
    </xf>
    <xf numFmtId="9" fontId="167" fillId="0" borderId="1" xfId="2" applyFont="1" applyBorder="1"/>
    <xf numFmtId="0" fontId="167" fillId="0" borderId="1" xfId="0" applyFont="1" applyBorder="1" applyAlignment="1">
      <alignment horizontal="right"/>
    </xf>
    <xf numFmtId="0" fontId="168" fillId="0" borderId="1" xfId="0" applyFont="1" applyFill="1" applyBorder="1" applyAlignment="1"/>
    <xf numFmtId="208" fontId="168" fillId="0" borderId="1" xfId="0" applyNumberFormat="1" applyFont="1" applyFill="1" applyBorder="1" applyAlignment="1">
      <alignment horizontal="center"/>
    </xf>
    <xf numFmtId="10" fontId="171" fillId="0" borderId="1" xfId="0" applyNumberFormat="1" applyFont="1" applyFill="1" applyBorder="1" applyAlignment="1">
      <alignment horizontal="center"/>
    </xf>
    <xf numFmtId="9" fontId="171" fillId="0" borderId="1" xfId="0" applyNumberFormat="1" applyFont="1" applyFill="1" applyBorder="1" applyAlignment="1">
      <alignment horizontal="center"/>
    </xf>
    <xf numFmtId="10" fontId="167" fillId="0" borderId="1" xfId="2" applyNumberFormat="1" applyFont="1" applyBorder="1"/>
    <xf numFmtId="9" fontId="167" fillId="0" borderId="1" xfId="2" applyNumberFormat="1" applyFont="1" applyBorder="1"/>
    <xf numFmtId="10" fontId="167" fillId="0" borderId="1" xfId="2" applyNumberFormat="1" applyFont="1" applyFill="1" applyBorder="1"/>
    <xf numFmtId="9" fontId="167" fillId="0" borderId="1" xfId="2" applyFont="1" applyBorder="1" applyAlignment="1">
      <alignment horizontal="right"/>
    </xf>
    <xf numFmtId="168" fontId="3" fillId="5" borderId="1" xfId="0" applyNumberFormat="1" applyFont="1" applyFill="1" applyBorder="1" applyAlignment="1">
      <alignment horizontal="left" vertical="center"/>
    </xf>
    <xf numFmtId="168" fontId="3" fillId="2" borderId="1" xfId="0" applyNumberFormat="1" applyFont="1" applyFill="1" applyBorder="1" applyAlignment="1">
      <alignment horizontal="left" vertical="center"/>
    </xf>
    <xf numFmtId="43" fontId="30" fillId="0" borderId="1" xfId="432" applyNumberFormat="1" applyFont="1" applyBorder="1"/>
    <xf numFmtId="0" fontId="175" fillId="7" borderId="0" xfId="0" applyFont="1" applyFill="1" applyProtection="1">
      <protection hidden="1"/>
    </xf>
    <xf numFmtId="168" fontId="165" fillId="2" borderId="1" xfId="0" applyNumberFormat="1" applyFont="1" applyFill="1" applyBorder="1"/>
    <xf numFmtId="0" fontId="177" fillId="0" borderId="0" xfId="0" applyFont="1"/>
    <xf numFmtId="0" fontId="178" fillId="0" borderId="0" xfId="0" applyFont="1"/>
    <xf numFmtId="43" fontId="179" fillId="3" borderId="1" xfId="1" applyFont="1" applyFill="1" applyBorder="1" applyAlignment="1">
      <alignment horizontal="center" vertical="center" wrapText="1"/>
    </xf>
    <xf numFmtId="43" fontId="178" fillId="0" borderId="0" xfId="0" applyNumberFormat="1" applyFont="1"/>
    <xf numFmtId="43" fontId="177" fillId="0" borderId="0" xfId="0" applyNumberFormat="1" applyFont="1"/>
    <xf numFmtId="43" fontId="179" fillId="3" borderId="1" xfId="1" applyFont="1" applyFill="1" applyBorder="1" applyAlignment="1">
      <alignment horizontal="right" vertical="center" wrapText="1"/>
    </xf>
    <xf numFmtId="0" fontId="178" fillId="3" borderId="1" xfId="0" applyFont="1" applyFill="1" applyBorder="1"/>
    <xf numFmtId="0" fontId="180" fillId="3" borderId="1" xfId="0" applyFont="1" applyFill="1" applyBorder="1" applyAlignment="1">
      <alignment horizontal="right"/>
    </xf>
    <xf numFmtId="0" fontId="170" fillId="0" borderId="1" xfId="0" applyFont="1" applyFill="1" applyBorder="1" applyAlignment="1">
      <alignment horizontal="right"/>
    </xf>
    <xf numFmtId="9" fontId="170" fillId="0" borderId="1" xfId="0" applyNumberFormat="1" applyFont="1" applyFill="1" applyBorder="1" applyAlignment="1">
      <alignment horizontal="right"/>
    </xf>
    <xf numFmtId="10" fontId="177" fillId="0" borderId="0" xfId="2" applyNumberFormat="1" applyFont="1"/>
    <xf numFmtId="43" fontId="0" fillId="0" borderId="0" xfId="0" applyNumberFormat="1" applyFont="1"/>
    <xf numFmtId="9" fontId="178" fillId="0" borderId="0" xfId="0" applyNumberFormat="1" applyFont="1"/>
    <xf numFmtId="0" fontId="178" fillId="0" borderId="1" xfId="0" applyFont="1" applyBorder="1"/>
    <xf numFmtId="43" fontId="178" fillId="0" borderId="1" xfId="1" applyFont="1" applyBorder="1"/>
    <xf numFmtId="10" fontId="178" fillId="0" borderId="1" xfId="2" applyNumberFormat="1" applyFont="1" applyBorder="1"/>
    <xf numFmtId="243" fontId="178" fillId="0" borderId="1" xfId="0" applyNumberFormat="1" applyFont="1" applyBorder="1" applyAlignment="1">
      <alignment vertical="center"/>
    </xf>
    <xf numFmtId="15" fontId="178" fillId="0" borderId="0" xfId="0" applyNumberFormat="1" applyFont="1"/>
    <xf numFmtId="0" fontId="178" fillId="0" borderId="0" xfId="0" applyFont="1" applyAlignment="1">
      <alignment wrapText="1"/>
    </xf>
    <xf numFmtId="0" fontId="178" fillId="64" borderId="0" xfId="0" applyFont="1" applyFill="1"/>
    <xf numFmtId="9" fontId="170" fillId="67" borderId="1" xfId="0" applyNumberFormat="1" applyFont="1" applyFill="1" applyBorder="1" applyAlignment="1">
      <alignment horizontal="right"/>
    </xf>
    <xf numFmtId="43" fontId="166" fillId="67" borderId="1" xfId="0" applyNumberFormat="1" applyFont="1" applyFill="1" applyBorder="1"/>
    <xf numFmtId="9" fontId="167" fillId="67" borderId="1" xfId="2" applyFont="1" applyFill="1" applyBorder="1" applyAlignment="1">
      <alignment horizontal="right"/>
    </xf>
    <xf numFmtId="9" fontId="167" fillId="67" borderId="1" xfId="0" applyNumberFormat="1" applyFont="1" applyFill="1" applyBorder="1"/>
    <xf numFmtId="9" fontId="167" fillId="67" borderId="1" xfId="2" applyFont="1" applyFill="1" applyBorder="1"/>
    <xf numFmtId="43" fontId="168" fillId="67" borderId="1" xfId="0" applyNumberFormat="1" applyFont="1" applyFill="1" applyBorder="1"/>
    <xf numFmtId="43" fontId="166" fillId="0" borderId="0" xfId="1" applyFont="1"/>
    <xf numFmtId="0" fontId="181" fillId="4" borderId="1" xfId="0" applyFont="1" applyFill="1" applyBorder="1" applyAlignment="1">
      <alignment horizontal="center"/>
    </xf>
    <xf numFmtId="15" fontId="181" fillId="2" borderId="1" xfId="0" applyNumberFormat="1" applyFont="1" applyFill="1" applyBorder="1"/>
    <xf numFmtId="15" fontId="181" fillId="4" borderId="1" xfId="0" applyNumberFormat="1" applyFont="1" applyFill="1" applyBorder="1"/>
    <xf numFmtId="0" fontId="182" fillId="0" borderId="1" xfId="0" applyFont="1" applyBorder="1"/>
    <xf numFmtId="0" fontId="181" fillId="0" borderId="0" xfId="0" applyFont="1"/>
    <xf numFmtId="0" fontId="175" fillId="2" borderId="0" xfId="0" applyFont="1" applyFill="1" applyProtection="1">
      <protection hidden="1"/>
    </xf>
    <xf numFmtId="1" fontId="181" fillId="4" borderId="1" xfId="0" applyNumberFormat="1" applyFont="1" applyFill="1" applyBorder="1"/>
    <xf numFmtId="9" fontId="181" fillId="4" borderId="1" xfId="2" applyFont="1" applyFill="1" applyBorder="1"/>
    <xf numFmtId="2" fontId="181" fillId="4" borderId="1" xfId="0" applyNumberFormat="1" applyFont="1" applyFill="1" applyBorder="1"/>
    <xf numFmtId="2" fontId="182" fillId="0" borderId="1" xfId="0" applyNumberFormat="1" applyFont="1" applyBorder="1"/>
    <xf numFmtId="0" fontId="181" fillId="4" borderId="0" xfId="0" applyFont="1" applyFill="1" applyBorder="1" applyAlignment="1">
      <alignment horizontal="center"/>
    </xf>
    <xf numFmtId="2" fontId="181" fillId="2" borderId="0" xfId="0" applyNumberFormat="1" applyFont="1" applyFill="1"/>
    <xf numFmtId="43" fontId="181" fillId="2" borderId="0" xfId="0" applyNumberFormat="1" applyFont="1" applyFill="1"/>
    <xf numFmtId="43" fontId="181" fillId="64" borderId="0" xfId="0" applyNumberFormat="1" applyFont="1" applyFill="1"/>
    <xf numFmtId="43" fontId="181" fillId="0" borderId="0" xfId="0" applyNumberFormat="1" applyFont="1"/>
    <xf numFmtId="43" fontId="181" fillId="2" borderId="0" xfId="1313" applyNumberFormat="1" applyFont="1" applyFill="1"/>
    <xf numFmtId="43" fontId="181" fillId="0" borderId="0" xfId="1313" applyNumberFormat="1" applyFont="1"/>
    <xf numFmtId="10" fontId="168" fillId="0" borderId="1" xfId="2" applyNumberFormat="1" applyFont="1" applyBorder="1"/>
    <xf numFmtId="0" fontId="183" fillId="0" borderId="0" xfId="0" applyFont="1"/>
    <xf numFmtId="0" fontId="183" fillId="0" borderId="1" xfId="0" applyFont="1" applyBorder="1"/>
    <xf numFmtId="243" fontId="178" fillId="0" borderId="0" xfId="0" applyNumberFormat="1" applyFont="1" applyBorder="1" applyAlignment="1">
      <alignment vertical="center"/>
    </xf>
    <xf numFmtId="43" fontId="178" fillId="0" borderId="0" xfId="1" applyFont="1" applyBorder="1"/>
    <xf numFmtId="10" fontId="178" fillId="0" borderId="0" xfId="2" applyNumberFormat="1" applyFont="1" applyBorder="1"/>
    <xf numFmtId="9" fontId="178" fillId="0" borderId="1" xfId="2" applyFont="1" applyBorder="1"/>
    <xf numFmtId="172" fontId="167" fillId="0" borderId="1" xfId="2" applyNumberFormat="1" applyFont="1" applyBorder="1" applyAlignment="1">
      <alignment horizontal="right"/>
    </xf>
    <xf numFmtId="10" fontId="167" fillId="67" borderId="1" xfId="2" applyNumberFormat="1" applyFont="1" applyFill="1" applyBorder="1"/>
    <xf numFmtId="43" fontId="168" fillId="67" borderId="1" xfId="2" applyNumberFormat="1" applyFont="1" applyFill="1" applyBorder="1"/>
    <xf numFmtId="0" fontId="166" fillId="67" borderId="0" xfId="0" applyFont="1" applyFill="1"/>
    <xf numFmtId="9" fontId="167" fillId="67" borderId="1" xfId="2" applyNumberFormat="1" applyFont="1" applyFill="1" applyBorder="1"/>
    <xf numFmtId="165" fontId="30" fillId="64" borderId="1" xfId="432" applyNumberFormat="1" applyFont="1" applyFill="1" applyBorder="1"/>
    <xf numFmtId="15" fontId="168" fillId="5" borderId="1" xfId="0" applyNumberFormat="1" applyFont="1" applyFill="1" applyBorder="1" applyAlignment="1">
      <alignment horizontal="center" vertical="center" wrapText="1"/>
    </xf>
    <xf numFmtId="10" fontId="178" fillId="0" borderId="0" xfId="0" applyNumberFormat="1" applyFont="1"/>
    <xf numFmtId="10" fontId="0" fillId="0" borderId="0" xfId="0" applyNumberFormat="1"/>
    <xf numFmtId="0" fontId="184" fillId="70" borderId="1" xfId="0" applyFont="1" applyFill="1" applyBorder="1" applyAlignment="1">
      <alignment horizontal="center" vertical="center"/>
    </xf>
    <xf numFmtId="17" fontId="184" fillId="70" borderId="1" xfId="0" applyNumberFormat="1" applyFont="1" applyFill="1" applyBorder="1" applyAlignment="1">
      <alignment horizontal="center" vertical="center"/>
    </xf>
    <xf numFmtId="0" fontId="185" fillId="0" borderId="1" xfId="0" applyFont="1" applyBorder="1" applyAlignment="1">
      <alignment horizontal="center" vertical="center"/>
    </xf>
    <xf numFmtId="0" fontId="185" fillId="0" borderId="1" xfId="0" applyFont="1" applyBorder="1" applyAlignment="1">
      <alignment horizontal="center" vertical="center" wrapText="1"/>
    </xf>
    <xf numFmtId="0" fontId="185" fillId="0" borderId="1" xfId="0" applyFont="1" applyBorder="1" applyAlignment="1">
      <alignment vertical="center"/>
    </xf>
    <xf numFmtId="0" fontId="185" fillId="0" borderId="1" xfId="0" applyFont="1" applyFill="1" applyBorder="1" applyAlignment="1">
      <alignment horizontal="right" vertical="center"/>
    </xf>
    <xf numFmtId="0" fontId="185" fillId="71" borderId="1" xfId="0" applyFont="1" applyFill="1" applyBorder="1" applyAlignment="1">
      <alignment horizontal="right" vertical="center"/>
    </xf>
    <xf numFmtId="0" fontId="187" fillId="0" borderId="1" xfId="0" applyFont="1" applyBorder="1" applyAlignment="1">
      <alignment horizontal="right" vertical="center"/>
    </xf>
    <xf numFmtId="10" fontId="188" fillId="0" borderId="1" xfId="0" applyNumberFormat="1" applyFont="1" applyBorder="1" applyAlignment="1">
      <alignment horizontal="right" vertical="center"/>
    </xf>
    <xf numFmtId="0" fontId="186" fillId="0" borderId="1" xfId="0" applyFont="1" applyBorder="1" applyAlignment="1">
      <alignment vertical="center"/>
    </xf>
    <xf numFmtId="2" fontId="186" fillId="0" borderId="1" xfId="0" applyNumberFormat="1" applyFont="1" applyBorder="1" applyAlignment="1">
      <alignment horizontal="right" vertical="center"/>
    </xf>
    <xf numFmtId="2" fontId="185" fillId="71" borderId="1" xfId="0" applyNumberFormat="1" applyFont="1" applyFill="1" applyBorder="1" applyAlignment="1">
      <alignment horizontal="right" vertical="center"/>
    </xf>
    <xf numFmtId="0" fontId="186" fillId="0" borderId="1" xfId="0" applyFont="1" applyBorder="1" applyAlignment="1">
      <alignment horizontal="right" vertical="center"/>
    </xf>
    <xf numFmtId="0" fontId="189" fillId="0" borderId="1" xfId="0" applyFont="1" applyBorder="1" applyAlignment="1">
      <alignment horizontal="right" vertical="center"/>
    </xf>
    <xf numFmtId="10" fontId="186" fillId="0" borderId="1" xfId="2" applyNumberFormat="1" applyFont="1" applyBorder="1" applyAlignment="1">
      <alignment horizontal="right" vertical="center"/>
    </xf>
    <xf numFmtId="0" fontId="0" fillId="0" borderId="1" xfId="0" applyFill="1" applyBorder="1" applyAlignment="1">
      <alignment vertical="center"/>
    </xf>
    <xf numFmtId="2" fontId="0" fillId="0" borderId="1" xfId="0" applyNumberFormat="1" applyBorder="1" applyAlignment="1">
      <alignment vertical="center"/>
    </xf>
    <xf numFmtId="168" fontId="165" fillId="70" borderId="1" xfId="0" applyNumberFormat="1" applyFont="1" applyFill="1" applyBorder="1"/>
    <xf numFmtId="0" fontId="1" fillId="5" borderId="0" xfId="0" applyFont="1" applyFill="1"/>
    <xf numFmtId="2" fontId="1" fillId="5" borderId="0" xfId="0" applyNumberFormat="1" applyFont="1" applyFill="1"/>
    <xf numFmtId="0" fontId="0" fillId="5" borderId="0" xfId="0" applyFill="1"/>
    <xf numFmtId="2" fontId="177" fillId="0" borderId="1" xfId="2" applyNumberFormat="1" applyFont="1" applyBorder="1"/>
    <xf numFmtId="2" fontId="178" fillId="0" borderId="0" xfId="0" applyNumberFormat="1" applyFont="1"/>
    <xf numFmtId="43" fontId="179" fillId="3" borderId="1" xfId="1" applyFont="1" applyFill="1" applyBorder="1" applyAlignment="1">
      <alignment horizontal="left" vertical="center" wrapText="1"/>
    </xf>
    <xf numFmtId="212" fontId="0" fillId="0" borderId="0" xfId="1" applyNumberFormat="1" applyFont="1"/>
    <xf numFmtId="0" fontId="0" fillId="73" borderId="0" xfId="0" applyFill="1"/>
    <xf numFmtId="0" fontId="190" fillId="70" borderId="0" xfId="0" applyFont="1" applyFill="1" applyAlignment="1">
      <alignment horizontal="right" vertical="center"/>
    </xf>
    <xf numFmtId="244" fontId="194" fillId="70" borderId="0" xfId="0" applyNumberFormat="1" applyFont="1" applyFill="1" applyAlignment="1">
      <alignment horizontal="right" vertical="center"/>
    </xf>
    <xf numFmtId="170" fontId="12" fillId="70" borderId="1" xfId="0" applyNumberFormat="1" applyFont="1" applyFill="1" applyBorder="1" applyAlignment="1">
      <alignment horizontal="center"/>
    </xf>
    <xf numFmtId="9" fontId="12" fillId="70" borderId="1" xfId="0" applyNumberFormat="1" applyFont="1" applyFill="1" applyBorder="1" applyAlignment="1">
      <alignment horizontal="center"/>
    </xf>
    <xf numFmtId="0" fontId="190" fillId="70" borderId="14" xfId="0" applyFont="1" applyFill="1" applyBorder="1" applyAlignment="1">
      <alignment horizontal="center"/>
    </xf>
    <xf numFmtId="0" fontId="2" fillId="70" borderId="18" xfId="0" applyFont="1" applyFill="1" applyBorder="1"/>
    <xf numFmtId="0" fontId="12" fillId="70" borderId="1" xfId="0" applyFont="1" applyFill="1" applyBorder="1" applyAlignment="1">
      <alignment horizontal="center"/>
    </xf>
    <xf numFmtId="0" fontId="12" fillId="70" borderId="18" xfId="0" applyFont="1" applyFill="1" applyBorder="1"/>
    <xf numFmtId="0" fontId="196" fillId="73" borderId="0" xfId="0" applyFont="1" applyFill="1" applyBorder="1"/>
    <xf numFmtId="0" fontId="18" fillId="73" borderId="0" xfId="0" applyFont="1" applyFill="1" applyBorder="1"/>
    <xf numFmtId="0" fontId="197" fillId="73" borderId="0" xfId="0" applyFont="1" applyFill="1" applyBorder="1"/>
    <xf numFmtId="2" fontId="18" fillId="73" borderId="0" xfId="0" applyNumberFormat="1" applyFont="1" applyFill="1" applyBorder="1"/>
    <xf numFmtId="0" fontId="198" fillId="70" borderId="1" xfId="0" applyFont="1" applyFill="1" applyBorder="1"/>
    <xf numFmtId="0" fontId="198" fillId="70" borderId="0" xfId="0" applyFont="1" applyFill="1" applyBorder="1"/>
    <xf numFmtId="0" fontId="198" fillId="70" borderId="0" xfId="0" applyFont="1" applyFill="1"/>
    <xf numFmtId="9" fontId="198" fillId="70" borderId="1" xfId="0" applyNumberFormat="1" applyFont="1" applyFill="1" applyBorder="1"/>
    <xf numFmtId="0" fontId="198" fillId="70" borderId="1" xfId="0" applyFont="1" applyFill="1" applyBorder="1" applyAlignment="1">
      <alignment horizontal="left" vertical="center"/>
    </xf>
    <xf numFmtId="243" fontId="198" fillId="70" borderId="1" xfId="0" applyNumberFormat="1" applyFont="1" applyFill="1" applyBorder="1" applyAlignment="1">
      <alignment horizontal="right" vertical="center"/>
    </xf>
    <xf numFmtId="0" fontId="198" fillId="70" borderId="1" xfId="0" applyFont="1" applyFill="1" applyBorder="1" applyAlignment="1">
      <alignment horizontal="left" vertical="center" wrapText="1"/>
    </xf>
    <xf numFmtId="0" fontId="165" fillId="70" borderId="1" xfId="0" applyFont="1" applyFill="1" applyBorder="1" applyAlignment="1">
      <alignment horizontal="center" vertical="center"/>
    </xf>
    <xf numFmtId="168" fontId="165" fillId="70" borderId="1" xfId="0" applyNumberFormat="1" applyFont="1" applyFill="1" applyBorder="1" applyAlignment="1">
      <alignment horizontal="right"/>
    </xf>
    <xf numFmtId="168" fontId="165" fillId="70" borderId="1" xfId="0" applyNumberFormat="1" applyFont="1" applyFill="1" applyBorder="1" applyAlignment="1">
      <alignment horizontal="center"/>
    </xf>
    <xf numFmtId="43" fontId="178" fillId="2" borderId="1" xfId="1" applyFont="1" applyFill="1" applyBorder="1"/>
    <xf numFmtId="43" fontId="178" fillId="74" borderId="1" xfId="1" applyFont="1" applyFill="1" applyBorder="1"/>
    <xf numFmtId="43" fontId="198" fillId="70" borderId="1" xfId="1" applyFont="1" applyFill="1" applyBorder="1"/>
    <xf numFmtId="9" fontId="178" fillId="75" borderId="1" xfId="2" applyFont="1" applyFill="1" applyBorder="1"/>
    <xf numFmtId="0" fontId="168" fillId="0" borderId="1" xfId="0" applyFont="1" applyFill="1" applyBorder="1" applyAlignment="1">
      <alignment horizontal="left" indent="1"/>
    </xf>
    <xf numFmtId="9" fontId="167" fillId="0" borderId="1" xfId="2" applyFont="1" applyFill="1" applyBorder="1" applyAlignment="1">
      <alignment horizontal="left" indent="1"/>
    </xf>
    <xf numFmtId="0" fontId="166" fillId="0" borderId="1" xfId="0" applyFont="1" applyFill="1" applyBorder="1" applyAlignment="1">
      <alignment horizontal="left" indent="1"/>
    </xf>
    <xf numFmtId="0" fontId="168" fillId="5" borderId="1" xfId="0" applyFont="1" applyFill="1" applyBorder="1" applyAlignment="1">
      <alignment horizontal="left" indent="1"/>
    </xf>
    <xf numFmtId="10" fontId="167" fillId="0" borderId="1" xfId="2" applyNumberFormat="1" applyFont="1" applyBorder="1" applyAlignment="1">
      <alignment horizontal="right"/>
    </xf>
    <xf numFmtId="0" fontId="194" fillId="70" borderId="0" xfId="0" applyFont="1" applyFill="1" applyAlignment="1">
      <alignment horizontal="left" vertical="center"/>
    </xf>
    <xf numFmtId="0" fontId="199" fillId="0" borderId="0" xfId="0" applyFont="1"/>
    <xf numFmtId="212" fontId="199" fillId="0" borderId="0" xfId="1" applyNumberFormat="1" applyFont="1"/>
    <xf numFmtId="0" fontId="200" fillId="0" borderId="0" xfId="0" applyFont="1" applyBorder="1"/>
    <xf numFmtId="212" fontId="200" fillId="0" borderId="13" xfId="1" applyNumberFormat="1" applyFont="1" applyBorder="1"/>
    <xf numFmtId="0" fontId="200" fillId="0" borderId="0" xfId="0" applyFont="1"/>
    <xf numFmtId="212" fontId="200" fillId="0" borderId="0" xfId="1" applyNumberFormat="1" applyFont="1"/>
    <xf numFmtId="0" fontId="199" fillId="0" borderId="0" xfId="0" applyFont="1" applyAlignment="1">
      <alignment wrapText="1"/>
    </xf>
    <xf numFmtId="212" fontId="199" fillId="0" borderId="0" xfId="1" applyNumberFormat="1" applyFont="1" applyAlignment="1">
      <alignment vertical="center"/>
    </xf>
    <xf numFmtId="43" fontId="199" fillId="0" borderId="0" xfId="1" applyNumberFormat="1" applyFont="1"/>
    <xf numFmtId="9" fontId="199" fillId="0" borderId="0" xfId="0" applyNumberFormat="1" applyFont="1"/>
    <xf numFmtId="2" fontId="199" fillId="0" borderId="0" xfId="0" applyNumberFormat="1" applyFont="1"/>
    <xf numFmtId="43" fontId="199" fillId="0" borderId="0" xfId="0" applyNumberFormat="1" applyFont="1"/>
    <xf numFmtId="172" fontId="167" fillId="0" borderId="1" xfId="0" applyNumberFormat="1" applyFont="1" applyBorder="1"/>
    <xf numFmtId="168" fontId="3" fillId="72" borderId="6" xfId="0" applyNumberFormat="1" applyFont="1" applyFill="1" applyBorder="1" applyAlignment="1">
      <alignment horizontal="left" vertical="center"/>
    </xf>
    <xf numFmtId="0" fontId="0" fillId="72" borderId="0" xfId="0" applyFill="1"/>
    <xf numFmtId="0" fontId="1" fillId="0" borderId="13" xfId="0" applyFont="1" applyBorder="1"/>
    <xf numFmtId="0" fontId="0" fillId="0" borderId="13" xfId="0" applyBorder="1"/>
    <xf numFmtId="2" fontId="0" fillId="0" borderId="0" xfId="0" applyNumberFormat="1" applyAlignment="1">
      <alignment horizontal="center"/>
    </xf>
    <xf numFmtId="2" fontId="1" fillId="0" borderId="13" xfId="0" applyNumberFormat="1" applyFont="1" applyBorder="1" applyAlignment="1">
      <alignment horizontal="center"/>
    </xf>
    <xf numFmtId="0" fontId="1" fillId="0" borderId="13" xfId="0" applyFont="1" applyBorder="1" applyAlignment="1">
      <alignment horizontal="center"/>
    </xf>
    <xf numFmtId="1" fontId="0" fillId="2" borderId="1" xfId="0" applyNumberFormat="1" applyFont="1" applyFill="1" applyBorder="1"/>
    <xf numFmtId="1" fontId="0" fillId="4" borderId="1" xfId="0" applyNumberFormat="1" applyFont="1" applyFill="1" applyBorder="1"/>
    <xf numFmtId="9" fontId="0" fillId="2" borderId="1" xfId="2" applyFont="1" applyFill="1" applyBorder="1"/>
    <xf numFmtId="9" fontId="0" fillId="4" borderId="1" xfId="2" applyFont="1" applyFill="1" applyBorder="1"/>
    <xf numFmtId="2" fontId="0" fillId="2" borderId="1" xfId="0" applyNumberFormat="1" applyFont="1" applyFill="1" applyBorder="1"/>
    <xf numFmtId="2" fontId="0" fillId="64" borderId="1" xfId="0" applyNumberFormat="1" applyFont="1" applyFill="1" applyBorder="1"/>
    <xf numFmtId="2" fontId="0" fillId="4" borderId="1" xfId="0" applyNumberFormat="1" applyFont="1" applyFill="1" applyBorder="1"/>
    <xf numFmtId="0" fontId="168" fillId="0" borderId="0" xfId="0" applyFont="1" applyBorder="1"/>
    <xf numFmtId="0" fontId="168" fillId="0" borderId="0" xfId="0" applyFont="1"/>
    <xf numFmtId="0" fontId="166" fillId="0" borderId="0" xfId="0" applyFont="1" applyAlignment="1">
      <alignment horizontal="left"/>
    </xf>
    <xf numFmtId="0" fontId="166" fillId="0" borderId="0" xfId="0" applyFont="1" applyBorder="1" applyAlignment="1">
      <alignment horizontal="left"/>
    </xf>
    <xf numFmtId="212" fontId="4" fillId="0" borderId="0" xfId="1" applyNumberFormat="1" applyFont="1" applyBorder="1" applyAlignment="1"/>
    <xf numFmtId="43" fontId="201" fillId="0" borderId="1" xfId="0" applyNumberFormat="1" applyFont="1" applyBorder="1"/>
    <xf numFmtId="10" fontId="202" fillId="0" borderId="1" xfId="2" applyNumberFormat="1" applyFont="1" applyBorder="1"/>
    <xf numFmtId="43" fontId="201" fillId="0" borderId="1" xfId="2" applyNumberFormat="1" applyFont="1" applyBorder="1"/>
    <xf numFmtId="43" fontId="203" fillId="0" borderId="1" xfId="0" applyNumberFormat="1" applyFont="1" applyBorder="1"/>
    <xf numFmtId="9" fontId="202" fillId="0" borderId="1" xfId="2" applyNumberFormat="1" applyFont="1" applyBorder="1"/>
    <xf numFmtId="2" fontId="204" fillId="0" borderId="1" xfId="2" applyNumberFormat="1" applyFont="1" applyBorder="1"/>
    <xf numFmtId="43" fontId="201" fillId="5" borderId="1" xfId="0" applyNumberFormat="1" applyFont="1" applyFill="1" applyBorder="1"/>
    <xf numFmtId="43" fontId="203" fillId="0" borderId="0" xfId="1" applyFont="1"/>
    <xf numFmtId="2" fontId="203" fillId="0" borderId="1" xfId="0" applyNumberFormat="1" applyFont="1" applyBorder="1"/>
    <xf numFmtId="0" fontId="165" fillId="70" borderId="0" xfId="0" applyFont="1" applyFill="1" applyBorder="1"/>
    <xf numFmtId="10" fontId="166" fillId="0" borderId="1" xfId="0" applyNumberFormat="1" applyFont="1" applyBorder="1" applyAlignment="1">
      <alignment horizontal="center"/>
    </xf>
    <xf numFmtId="2" fontId="205" fillId="0" borderId="1" xfId="0" applyNumberFormat="1" applyFont="1" applyBorder="1"/>
    <xf numFmtId="208" fontId="166" fillId="0" borderId="0" xfId="0" applyNumberFormat="1" applyFont="1"/>
    <xf numFmtId="0" fontId="206" fillId="70" borderId="1" xfId="0" applyFont="1" applyFill="1" applyBorder="1" applyAlignment="1">
      <alignment horizontal="right"/>
    </xf>
    <xf numFmtId="0" fontId="206" fillId="70" borderId="1" xfId="0" applyFont="1" applyFill="1" applyBorder="1" applyAlignment="1">
      <alignment horizontal="center"/>
    </xf>
    <xf numFmtId="10" fontId="207" fillId="0" borderId="1" xfId="0" applyNumberFormat="1" applyFont="1" applyBorder="1" applyAlignment="1">
      <alignment horizontal="center"/>
    </xf>
    <xf numFmtId="2" fontId="166" fillId="0" borderId="1" xfId="0" applyNumberFormat="1" applyFont="1" applyBorder="1" applyAlignment="1">
      <alignment horizontal="center"/>
    </xf>
    <xf numFmtId="0" fontId="166" fillId="0" borderId="1" xfId="0" applyFont="1" applyBorder="1" applyAlignment="1">
      <alignment horizontal="center"/>
    </xf>
    <xf numFmtId="0" fontId="203" fillId="0" borderId="1" xfId="0" applyFont="1" applyFill="1" applyBorder="1" applyAlignment="1">
      <alignment horizontal="left" indent="2"/>
    </xf>
    <xf numFmtId="0" fontId="203" fillId="0" borderId="1" xfId="0" applyFont="1" applyBorder="1" applyAlignment="1">
      <alignment horizontal="center"/>
    </xf>
    <xf numFmtId="0" fontId="203" fillId="0" borderId="1" xfId="0" applyFont="1" applyBorder="1" applyAlignment="1">
      <alignment horizontal="left" indent="2"/>
    </xf>
    <xf numFmtId="10" fontId="166" fillId="4" borderId="1" xfId="2" applyNumberFormat="1" applyFont="1" applyFill="1" applyBorder="1" applyAlignment="1">
      <alignment horizontal="center"/>
    </xf>
    <xf numFmtId="2" fontId="168" fillId="5" borderId="1" xfId="0" applyNumberFormat="1" applyFont="1" applyFill="1" applyBorder="1" applyAlignment="1">
      <alignment horizontal="center"/>
    </xf>
    <xf numFmtId="9" fontId="168" fillId="5" borderId="1" xfId="2" applyFont="1" applyFill="1" applyBorder="1" applyAlignment="1">
      <alignment horizontal="center"/>
    </xf>
    <xf numFmtId="10" fontId="168" fillId="5" borderId="1" xfId="0" applyNumberFormat="1" applyFont="1" applyFill="1" applyBorder="1" applyAlignment="1">
      <alignment horizontal="center"/>
    </xf>
    <xf numFmtId="10" fontId="205" fillId="0" borderId="1" xfId="0" applyNumberFormat="1" applyFont="1" applyBorder="1" applyAlignment="1">
      <alignment horizontal="center"/>
    </xf>
    <xf numFmtId="172" fontId="178" fillId="0" borderId="0" xfId="0" applyNumberFormat="1" applyFont="1"/>
    <xf numFmtId="10" fontId="202" fillId="0" borderId="1" xfId="2" applyNumberFormat="1" applyFont="1" applyBorder="1" applyAlignment="1">
      <alignment horizontal="right"/>
    </xf>
    <xf numFmtId="172" fontId="202" fillId="0" borderId="1" xfId="2" applyNumberFormat="1" applyFont="1" applyBorder="1" applyAlignment="1">
      <alignment horizontal="right"/>
    </xf>
    <xf numFmtId="9" fontId="202" fillId="0" borderId="1" xfId="0" applyNumberFormat="1" applyFont="1" applyBorder="1"/>
    <xf numFmtId="9" fontId="202" fillId="0" borderId="1" xfId="2" applyFont="1" applyBorder="1" applyAlignment="1">
      <alignment horizontal="right"/>
    </xf>
    <xf numFmtId="9" fontId="202" fillId="0" borderId="1" xfId="2" applyFont="1" applyBorder="1"/>
    <xf numFmtId="10" fontId="208" fillId="0" borderId="0" xfId="0" applyNumberFormat="1" applyFont="1" applyBorder="1" applyAlignment="1">
      <alignment horizontal="center" vertical="top" wrapText="1"/>
    </xf>
    <xf numFmtId="212" fontId="208" fillId="0" borderId="0" xfId="1" applyNumberFormat="1" applyFont="1" applyBorder="1" applyAlignment="1">
      <alignment horizontal="center" wrapText="1"/>
    </xf>
    <xf numFmtId="212" fontId="209" fillId="76" borderId="0" xfId="1" applyNumberFormat="1" applyFont="1" applyFill="1" applyBorder="1" applyAlignment="1">
      <alignment horizontal="center" wrapText="1"/>
    </xf>
    <xf numFmtId="9" fontId="209" fillId="76" borderId="0" xfId="0" applyNumberFormat="1" applyFont="1" applyFill="1" applyBorder="1" applyAlignment="1">
      <alignment horizontal="center" vertical="top" wrapText="1"/>
    </xf>
    <xf numFmtId="212" fontId="0" fillId="0" borderId="0" xfId="0" applyNumberFormat="1"/>
    <xf numFmtId="212" fontId="208" fillId="0" borderId="0" xfId="1" applyNumberFormat="1" applyFont="1" applyFill="1" applyBorder="1" applyAlignment="1">
      <alignment horizontal="center" wrapText="1"/>
    </xf>
    <xf numFmtId="2" fontId="186" fillId="0" borderId="0" xfId="0" applyNumberFormat="1" applyFont="1" applyFill="1" applyBorder="1" applyAlignment="1">
      <alignment horizontal="right" vertical="center"/>
    </xf>
    <xf numFmtId="9" fontId="183" fillId="2" borderId="0" xfId="0" applyNumberFormat="1" applyFont="1" applyFill="1" applyAlignment="1">
      <alignment horizontal="center"/>
    </xf>
    <xf numFmtId="0" fontId="191" fillId="0" borderId="0" xfId="0" applyFont="1" applyFill="1" applyBorder="1" applyAlignment="1">
      <alignment horizontal="center" vertical="center" wrapText="1"/>
    </xf>
    <xf numFmtId="0" fontId="191" fillId="0" borderId="0" xfId="0" applyFont="1" applyFill="1" applyBorder="1" applyAlignment="1">
      <alignment horizontal="left" vertical="center" wrapText="1"/>
    </xf>
    <xf numFmtId="2" fontId="191" fillId="0" borderId="0" xfId="0" applyNumberFormat="1" applyFont="1" applyFill="1" applyBorder="1" applyAlignment="1">
      <alignment horizontal="center" vertical="center" wrapText="1"/>
    </xf>
    <xf numFmtId="2" fontId="192" fillId="0" borderId="0" xfId="0" applyNumberFormat="1" applyFont="1" applyFill="1" applyBorder="1" applyAlignment="1">
      <alignment horizontal="center" vertical="center" wrapText="1"/>
    </xf>
    <xf numFmtId="0" fontId="191" fillId="0" borderId="0" xfId="0" applyFont="1" applyFill="1" applyBorder="1" applyAlignment="1">
      <alignment vertical="center" wrapText="1"/>
    </xf>
    <xf numFmtId="2" fontId="193" fillId="0" borderId="0" xfId="0" applyNumberFormat="1" applyFont="1" applyFill="1" applyBorder="1" applyAlignment="1">
      <alignment horizontal="center" vertical="center" wrapText="1"/>
    </xf>
    <xf numFmtId="2" fontId="4" fillId="0" borderId="0" xfId="0" applyNumberFormat="1" applyFont="1" applyFill="1" applyBorder="1" applyAlignment="1">
      <alignment horizontal="center" vertical="center"/>
    </xf>
    <xf numFmtId="2" fontId="193" fillId="0" borderId="0" xfId="2" applyNumberFormat="1" applyFont="1" applyFill="1" applyBorder="1" applyAlignment="1">
      <alignment horizontal="center" vertical="center" wrapText="1"/>
    </xf>
    <xf numFmtId="2" fontId="4" fillId="0" borderId="0" xfId="0" applyNumberFormat="1" applyFont="1" applyBorder="1" applyAlignment="1">
      <alignment horizontal="center" vertical="center"/>
    </xf>
    <xf numFmtId="2" fontId="0" fillId="0" borderId="0" xfId="0" applyNumberFormat="1" applyBorder="1" applyAlignment="1">
      <alignment horizontal="center"/>
    </xf>
    <xf numFmtId="10" fontId="183" fillId="0" borderId="1" xfId="2" applyNumberFormat="1" applyFont="1" applyBorder="1"/>
    <xf numFmtId="10" fontId="210" fillId="77" borderId="1" xfId="2" applyNumberFormat="1" applyFont="1" applyFill="1" applyBorder="1"/>
    <xf numFmtId="43" fontId="180" fillId="3" borderId="1" xfId="1" applyFont="1" applyFill="1" applyBorder="1" applyAlignment="1">
      <alignment horizontal="left" vertical="center" wrapText="1"/>
    </xf>
    <xf numFmtId="43" fontId="180" fillId="3" borderId="1" xfId="1" applyFont="1" applyFill="1" applyBorder="1" applyAlignment="1">
      <alignment horizontal="center" vertical="center" wrapText="1"/>
    </xf>
    <xf numFmtId="43" fontId="177" fillId="37" borderId="1" xfId="1" applyFont="1" applyFill="1" applyBorder="1" applyAlignment="1">
      <alignment horizontal="center" vertical="center" wrapText="1"/>
    </xf>
    <xf numFmtId="43" fontId="179" fillId="37" borderId="1" xfId="1" applyFont="1" applyFill="1" applyBorder="1" applyAlignment="1">
      <alignment horizontal="center" vertical="center" wrapText="1"/>
    </xf>
    <xf numFmtId="43" fontId="177" fillId="2" borderId="1" xfId="1" applyFont="1" applyFill="1" applyBorder="1" applyAlignment="1">
      <alignment horizontal="center" vertical="center" wrapText="1"/>
    </xf>
    <xf numFmtId="43" fontId="179" fillId="2" borderId="1" xfId="1" applyFont="1" applyFill="1" applyBorder="1" applyAlignment="1">
      <alignment horizontal="center" vertical="center" wrapText="1"/>
    </xf>
    <xf numFmtId="43" fontId="177" fillId="2" borderId="1" xfId="1" applyFont="1" applyFill="1" applyBorder="1" applyAlignment="1">
      <alignment horizontal="center" vertical="center"/>
    </xf>
    <xf numFmtId="43" fontId="177" fillId="37" borderId="1" xfId="1" applyFont="1" applyFill="1" applyBorder="1" applyAlignment="1">
      <alignment horizontal="center" vertical="center"/>
    </xf>
    <xf numFmtId="43" fontId="177" fillId="0" borderId="1" xfId="1" applyFont="1" applyFill="1" applyBorder="1" applyAlignment="1">
      <alignment horizontal="center" vertical="center" wrapText="1"/>
    </xf>
    <xf numFmtId="10" fontId="211" fillId="0" borderId="0" xfId="0" applyNumberFormat="1" applyFont="1"/>
    <xf numFmtId="10" fontId="212" fillId="0" borderId="0" xfId="2" applyNumberFormat="1" applyFont="1"/>
    <xf numFmtId="172" fontId="179" fillId="0" borderId="1" xfId="2" applyNumberFormat="1" applyFont="1" applyBorder="1" applyAlignment="1">
      <alignment horizontal="center"/>
    </xf>
    <xf numFmtId="10" fontId="27" fillId="3" borderId="1" xfId="2" applyNumberFormat="1" applyFont="1" applyFill="1" applyBorder="1" applyAlignment="1">
      <alignment horizontal="center" vertical="center" wrapText="1"/>
    </xf>
    <xf numFmtId="43" fontId="179" fillId="78" borderId="1" xfId="1" applyFont="1" applyFill="1" applyBorder="1" applyAlignment="1">
      <alignment horizontal="center" vertical="center" wrapText="1"/>
    </xf>
    <xf numFmtId="43" fontId="177" fillId="78" borderId="1" xfId="1" applyFont="1" applyFill="1" applyBorder="1" applyAlignment="1">
      <alignment horizontal="center" vertical="center" wrapText="1"/>
    </xf>
    <xf numFmtId="2" fontId="179" fillId="78" borderId="1" xfId="1" applyNumberFormat="1" applyFont="1" applyFill="1" applyBorder="1" applyAlignment="1">
      <alignment horizontal="center" vertical="center" wrapText="1"/>
    </xf>
    <xf numFmtId="172" fontId="179" fillId="78" borderId="1" xfId="2" applyNumberFormat="1" applyFont="1" applyFill="1" applyBorder="1" applyAlignment="1">
      <alignment horizontal="center"/>
    </xf>
    <xf numFmtId="212" fontId="177" fillId="0" borderId="0" xfId="0" applyNumberFormat="1" applyFont="1"/>
    <xf numFmtId="0" fontId="172" fillId="0" borderId="1" xfId="0" applyFont="1" applyBorder="1" applyAlignment="1">
      <alignment horizontal="center" vertical="top" wrapText="1"/>
    </xf>
    <xf numFmtId="0" fontId="166" fillId="0" borderId="1" xfId="0" applyFont="1" applyBorder="1" applyAlignment="1">
      <alignment horizontal="center" vertical="top" wrapText="1"/>
    </xf>
    <xf numFmtId="170" fontId="10" fillId="3" borderId="10" xfId="0" applyNumberFormat="1" applyFont="1" applyFill="1" applyBorder="1" applyAlignment="1">
      <alignment horizontal="center" vertical="center" wrapText="1"/>
    </xf>
    <xf numFmtId="170" fontId="10" fillId="3" borderId="11" xfId="0" applyNumberFormat="1" applyFont="1" applyFill="1" applyBorder="1" applyAlignment="1">
      <alignment horizontal="center" vertical="center" wrapText="1"/>
    </xf>
    <xf numFmtId="0" fontId="1" fillId="3" borderId="10" xfId="0" applyFont="1" applyFill="1" applyBorder="1" applyAlignment="1">
      <alignment horizontal="center" vertical="center"/>
    </xf>
    <xf numFmtId="0" fontId="1" fillId="3" borderId="11" xfId="0" applyFont="1" applyFill="1" applyBorder="1" applyAlignment="1">
      <alignment horizontal="center" vertical="center"/>
    </xf>
    <xf numFmtId="0" fontId="3" fillId="3" borderId="10" xfId="0" applyFont="1" applyFill="1" applyBorder="1" applyAlignment="1">
      <alignment horizontal="center" vertical="center" wrapText="1"/>
    </xf>
    <xf numFmtId="0" fontId="3" fillId="3" borderId="11" xfId="0" applyFont="1" applyFill="1" applyBorder="1" applyAlignment="1">
      <alignment horizontal="center" vertical="center"/>
    </xf>
    <xf numFmtId="2" fontId="10" fillId="3" borderId="10" xfId="0" applyNumberFormat="1" applyFont="1" applyFill="1" applyBorder="1" applyAlignment="1">
      <alignment horizontal="center" vertical="center" wrapText="1"/>
    </xf>
    <xf numFmtId="2" fontId="10" fillId="3" borderId="11" xfId="0" applyNumberFormat="1" applyFont="1" applyFill="1" applyBorder="1" applyAlignment="1">
      <alignment horizontal="center" vertical="center" wrapText="1"/>
    </xf>
    <xf numFmtId="0" fontId="3" fillId="3" borderId="10" xfId="0" applyFont="1" applyFill="1" applyBorder="1" applyAlignment="1">
      <alignment horizontal="center" vertical="center"/>
    </xf>
    <xf numFmtId="0" fontId="1" fillId="3"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170" fontId="12" fillId="70" borderId="10" xfId="0" applyNumberFormat="1" applyFont="1" applyFill="1" applyBorder="1" applyAlignment="1">
      <alignment horizontal="center" vertical="center" wrapText="1"/>
    </xf>
    <xf numFmtId="170" fontId="12" fillId="70" borderId="11" xfId="0" applyNumberFormat="1" applyFont="1" applyFill="1" applyBorder="1" applyAlignment="1">
      <alignment horizontal="center" vertical="center" wrapText="1"/>
    </xf>
    <xf numFmtId="0" fontId="190" fillId="70" borderId="10" xfId="0" applyFont="1" applyFill="1" applyBorder="1" applyAlignment="1">
      <alignment horizontal="center" vertical="center"/>
    </xf>
    <xf numFmtId="0" fontId="190" fillId="70" borderId="11" xfId="0" applyFont="1" applyFill="1" applyBorder="1" applyAlignment="1">
      <alignment horizontal="center" vertical="center"/>
    </xf>
    <xf numFmtId="0" fontId="12" fillId="70" borderId="10" xfId="0" applyFont="1" applyFill="1" applyBorder="1" applyAlignment="1">
      <alignment horizontal="center" vertical="center"/>
    </xf>
    <xf numFmtId="0" fontId="12" fillId="70" borderId="11" xfId="0" applyFont="1" applyFill="1" applyBorder="1" applyAlignment="1">
      <alignment horizontal="center" vertical="center"/>
    </xf>
    <xf numFmtId="2" fontId="12" fillId="70" borderId="10" xfId="0" applyNumberFormat="1" applyFont="1" applyFill="1" applyBorder="1" applyAlignment="1">
      <alignment horizontal="center" vertical="center" wrapText="1"/>
    </xf>
    <xf numFmtId="2" fontId="12" fillId="70" borderId="11" xfId="0" applyNumberFormat="1" applyFont="1" applyFill="1" applyBorder="1" applyAlignment="1">
      <alignment horizontal="center" vertical="center" wrapText="1"/>
    </xf>
    <xf numFmtId="0" fontId="190" fillId="70" borderId="10" xfId="0" applyFont="1" applyFill="1" applyBorder="1" applyAlignment="1">
      <alignment horizontal="center" vertical="center" wrapText="1"/>
    </xf>
    <xf numFmtId="0" fontId="190" fillId="70" borderId="11" xfId="0" applyFont="1" applyFill="1" applyBorder="1" applyAlignment="1">
      <alignment horizontal="center" vertical="center" wrapText="1"/>
    </xf>
    <xf numFmtId="0" fontId="0" fillId="0" borderId="4" xfId="0" applyBorder="1" applyAlignment="1">
      <alignment horizontal="center" wrapText="1"/>
    </xf>
    <xf numFmtId="0" fontId="0" fillId="0" borderId="47" xfId="0" applyBorder="1" applyAlignment="1">
      <alignment horizontal="center" wrapText="1"/>
    </xf>
    <xf numFmtId="0" fontId="0" fillId="0" borderId="10" xfId="0" applyBorder="1" applyAlignment="1">
      <alignment horizontal="center" wrapText="1"/>
    </xf>
    <xf numFmtId="0" fontId="0" fillId="0" borderId="48" xfId="0" applyBorder="1" applyAlignment="1">
      <alignment horizontal="center" wrapText="1"/>
    </xf>
    <xf numFmtId="0" fontId="0" fillId="0" borderId="2" xfId="0" applyBorder="1" applyAlignment="1">
      <alignment horizontal="center" wrapText="1"/>
    </xf>
    <xf numFmtId="0" fontId="0" fillId="0" borderId="49" xfId="0" applyBorder="1" applyAlignment="1">
      <alignment horizontal="center" wrapText="1"/>
    </xf>
    <xf numFmtId="0" fontId="0" fillId="0" borderId="1" xfId="0" applyBorder="1" applyAlignment="1">
      <alignment horizontal="center" wrapText="1"/>
    </xf>
    <xf numFmtId="0" fontId="165" fillId="70" borderId="10" xfId="0" applyFont="1" applyFill="1" applyBorder="1" applyAlignment="1">
      <alignment horizontal="left" vertical="center"/>
    </xf>
    <xf numFmtId="0" fontId="165" fillId="70" borderId="11" xfId="0" applyFont="1" applyFill="1" applyBorder="1" applyAlignment="1">
      <alignment horizontal="left" vertical="center"/>
    </xf>
    <xf numFmtId="0" fontId="170" fillId="0" borderId="1" xfId="0" applyFont="1" applyFill="1" applyBorder="1" applyAlignment="1">
      <alignment horizontal="right"/>
    </xf>
    <xf numFmtId="15" fontId="167" fillId="0" borderId="12" xfId="0" applyNumberFormat="1" applyFont="1" applyFill="1" applyBorder="1" applyAlignment="1">
      <alignment horizontal="right" wrapText="1"/>
    </xf>
    <xf numFmtId="15" fontId="167" fillId="0" borderId="13" xfId="0" applyNumberFormat="1" applyFont="1" applyFill="1" applyBorder="1" applyAlignment="1">
      <alignment horizontal="right" wrapText="1"/>
    </xf>
    <xf numFmtId="15" fontId="167" fillId="0" borderId="14" xfId="0" applyNumberFormat="1" applyFont="1" applyFill="1" applyBorder="1" applyAlignment="1">
      <alignment horizontal="right" wrapText="1"/>
    </xf>
    <xf numFmtId="15" fontId="165" fillId="68" borderId="12" xfId="0" applyNumberFormat="1" applyFont="1" applyFill="1" applyBorder="1" applyAlignment="1">
      <alignment horizontal="center"/>
    </xf>
    <xf numFmtId="15" fontId="165" fillId="68" borderId="13" xfId="0" applyNumberFormat="1" applyFont="1" applyFill="1" applyBorder="1" applyAlignment="1">
      <alignment horizontal="center"/>
    </xf>
    <xf numFmtId="15" fontId="165" fillId="68" borderId="14" xfId="0" applyNumberFormat="1" applyFont="1" applyFill="1" applyBorder="1" applyAlignment="1">
      <alignment horizontal="center"/>
    </xf>
    <xf numFmtId="168" fontId="165" fillId="68" borderId="1" xfId="0" applyNumberFormat="1" applyFont="1" applyFill="1" applyBorder="1" applyAlignment="1">
      <alignment horizontal="center"/>
    </xf>
    <xf numFmtId="0" fontId="167" fillId="0" borderId="1" xfId="0" applyFont="1" applyFill="1" applyBorder="1" applyAlignment="1">
      <alignment horizontal="right"/>
    </xf>
    <xf numFmtId="0" fontId="165" fillId="68" borderId="1" xfId="0" applyFont="1" applyFill="1" applyBorder="1" applyAlignment="1">
      <alignment horizontal="center"/>
    </xf>
    <xf numFmtId="0" fontId="29" fillId="0" borderId="12" xfId="0" applyFont="1" applyFill="1" applyBorder="1" applyAlignment="1">
      <alignment horizontal="right"/>
    </xf>
    <xf numFmtId="0" fontId="29" fillId="0" borderId="13" xfId="0" applyFont="1" applyFill="1" applyBorder="1" applyAlignment="1">
      <alignment horizontal="right"/>
    </xf>
    <xf numFmtId="0" fontId="29" fillId="0" borderId="14" xfId="0" applyFont="1" applyFill="1" applyBorder="1" applyAlignment="1">
      <alignment horizontal="right"/>
    </xf>
    <xf numFmtId="43" fontId="176" fillId="68" borderId="1" xfId="1" applyFont="1" applyFill="1" applyBorder="1" applyAlignment="1">
      <alignment horizontal="center" vertical="center" wrapText="1"/>
    </xf>
    <xf numFmtId="43" fontId="179" fillId="69" borderId="1" xfId="1" applyFont="1" applyFill="1" applyBorder="1" applyAlignment="1">
      <alignment horizontal="center" vertical="center"/>
    </xf>
    <xf numFmtId="0" fontId="180" fillId="3" borderId="1" xfId="0" applyFont="1" applyFill="1" applyBorder="1" applyAlignment="1">
      <alignment horizontal="right"/>
    </xf>
    <xf numFmtId="0" fontId="1" fillId="0" borderId="0" xfId="0" applyFont="1" applyBorder="1" applyAlignment="1">
      <alignment horizontal="center" vertical="center"/>
    </xf>
    <xf numFmtId="0" fontId="6" fillId="0" borderId="38" xfId="0" applyFont="1" applyBorder="1" applyAlignment="1">
      <alignment horizontal="center" vertical="center"/>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1" xfId="0" applyFont="1" applyBorder="1" applyAlignment="1">
      <alignment horizontal="center" vertical="center"/>
    </xf>
    <xf numFmtId="0" fontId="6" fillId="0" borderId="1" xfId="0" applyFont="1" applyBorder="1" applyAlignment="1">
      <alignment horizontal="center" vertical="center"/>
    </xf>
    <xf numFmtId="0" fontId="6" fillId="0" borderId="42" xfId="0" applyFont="1" applyBorder="1" applyAlignment="1">
      <alignment horizontal="center" vertical="center"/>
    </xf>
    <xf numFmtId="0" fontId="3" fillId="0" borderId="41" xfId="0" applyFont="1" applyBorder="1" applyAlignment="1">
      <alignment horizontal="right" vertical="center"/>
    </xf>
    <xf numFmtId="0" fontId="3" fillId="0" borderId="1" xfId="0" applyFont="1" applyBorder="1" applyAlignment="1">
      <alignment horizontal="right" vertical="center"/>
    </xf>
    <xf numFmtId="0" fontId="3" fillId="0" borderId="73" xfId="0" applyFont="1" applyBorder="1" applyAlignment="1">
      <alignment horizontal="right" vertical="center"/>
    </xf>
    <xf numFmtId="0" fontId="3" fillId="0" borderId="50" xfId="0" applyFont="1" applyBorder="1" applyAlignment="1">
      <alignment horizontal="right" vertical="center"/>
    </xf>
    <xf numFmtId="0" fontId="3" fillId="0" borderId="64" xfId="0" applyFont="1" applyBorder="1" applyAlignment="1">
      <alignment horizontal="right" vertical="center"/>
    </xf>
    <xf numFmtId="0" fontId="6" fillId="0" borderId="1" xfId="0" applyFont="1" applyBorder="1" applyAlignment="1">
      <alignment horizontal="center"/>
    </xf>
    <xf numFmtId="0" fontId="195" fillId="73" borderId="0" xfId="0" applyFont="1" applyFill="1" applyAlignment="1">
      <alignment horizontal="left" vertical="center"/>
    </xf>
    <xf numFmtId="0" fontId="186" fillId="0" borderId="0" xfId="0" applyFont="1" applyAlignment="1">
      <alignment wrapText="1"/>
    </xf>
    <xf numFmtId="0" fontId="213" fillId="0" borderId="0" xfId="0" applyFont="1"/>
    <xf numFmtId="0" fontId="214" fillId="0" borderId="0" xfId="0" applyFont="1"/>
    <xf numFmtId="0" fontId="215" fillId="0" borderId="0" xfId="0" applyFont="1"/>
  </cellXfs>
  <cellStyles count="1314">
    <cellStyle name=" 1" xfId="433"/>
    <cellStyle name=" 2" xfId="434"/>
    <cellStyle name="." xfId="203"/>
    <cellStyle name="??" xfId="204"/>
    <cellStyle name="??                          " xfId="205"/>
    <cellStyle name="?? [0.00]_laroux" xfId="206"/>
    <cellStyle name="???? [0.00]_laroux" xfId="207"/>
    <cellStyle name="???????Tubes-B" xfId="435"/>
    <cellStyle name="????_laroux" xfId="208"/>
    <cellStyle name="??[0]_770 Detail (2)_770 Sum (2)81" xfId="209"/>
    <cellStyle name="??_??" xfId="210"/>
    <cellStyle name="_1008.1 Expense Disallowed u s 40 (ia)" xfId="436"/>
    <cellStyle name="_1008.1 Expense Disallowed u s 40 (ia)_2233 Financials" xfId="437"/>
    <cellStyle name="_1008.1 Expense Disallowed u s 40 (ia)_2233 Financials " xfId="438"/>
    <cellStyle name="_1008.1 Expense Disallowed u s 40 (ia)_2233 Financials _~5642633" xfId="439"/>
    <cellStyle name="_1008.1 Expense Disallowed u s 40 (ia)_2233 Financials _2231.2 Financials (In Mn)" xfId="440"/>
    <cellStyle name="_1008.1 Expense Disallowed u s 40 (ia)_2233 Financials _2231.2 Financials (In Mn)_~5642633" xfId="441"/>
    <cellStyle name="_1008.1 Expense Disallowed u s 40 (ia)_2233 Financials _2231.2 Financials (In Mn)_Plan 2011-12 ITNL" xfId="442"/>
    <cellStyle name="_1008.1 Expense Disallowed u s 40 (ia)_2233 Financials _2231.2 Financials (In Mn)_Soft Close December 10 StandAlone Vaibhav" xfId="443"/>
    <cellStyle name="_1008.1 Expense Disallowed u s 40 (ia)_2233 Financials _2231.2 Financials (In Mn)_Soft Close November 10 StandAlone Vaibhav" xfId="444"/>
    <cellStyle name="_1008.1 Expense Disallowed u s 40 (ia)_2233 Financials _2231.2 Financials (In Mn)_Soft Close October '10 SPV1" xfId="445"/>
    <cellStyle name="_1008.1 Expense Disallowed u s 40 (ia)_2233 Financials _2231.2 Financials (In Mn)_Soft Close October '10 SPV1_Soft Close December 10 StandAlone Vaibhav" xfId="446"/>
    <cellStyle name="_1008.1 Expense Disallowed u s 40 (ia)_2233 Financials _BSPL" xfId="447"/>
    <cellStyle name="_1008.1 Expense Disallowed u s 40 (ia)_2233 Financials _CNTL Nov,11 (SCA)" xfId="448"/>
    <cellStyle name="_1008.1 Expense Disallowed u s 40 (ia)_2233 Financials _Plan 2011-12 ITNL" xfId="449"/>
    <cellStyle name="_1008.1 Expense Disallowed u s 40 (ia)_2233 Financials _revenue summary budgeted-r" xfId="450"/>
    <cellStyle name="_1008.1 Expense Disallowed u s 40 (ia)_2233 Financials _Tax Computation" xfId="451"/>
    <cellStyle name="_1008.1 Expense Disallowed u s 40 (ia)_2233 Financials 280109" xfId="452"/>
    <cellStyle name="_1008.1 Expense Disallowed u s 40 (ia)_2233 Financials 280109_~5642633" xfId="453"/>
    <cellStyle name="_1008.1 Expense Disallowed u s 40 (ia)_2233 Financials 280109_2231.2 Financials (In Mn)" xfId="454"/>
    <cellStyle name="_1008.1 Expense Disallowed u s 40 (ia)_2233 Financials 280109_2231.2 Financials (In Mn)_~5642633" xfId="455"/>
    <cellStyle name="_1008.1 Expense Disallowed u s 40 (ia)_2233 Financials 280109_2231.2 Financials (In Mn)_Plan 2011-12 ITNL" xfId="456"/>
    <cellStyle name="_1008.1 Expense Disallowed u s 40 (ia)_2233 Financials 280109_2231.2 Financials (In Mn)_Soft Close December 10 StandAlone Vaibhav" xfId="457"/>
    <cellStyle name="_1008.1 Expense Disallowed u s 40 (ia)_2233 Financials 280109_2231.2 Financials (In Mn)_Soft Close November 10 StandAlone Vaibhav" xfId="458"/>
    <cellStyle name="_1008.1 Expense Disallowed u s 40 (ia)_2233 Financials 280109_2231.2 Financials (In Mn)_Soft Close October '10 SPV1" xfId="459"/>
    <cellStyle name="_1008.1 Expense Disallowed u s 40 (ia)_2233 Financials 280109_2231.2 Financials (In Mn)_Soft Close October '10 SPV1_Soft Close December 10 StandAlone Vaibhav" xfId="460"/>
    <cellStyle name="_1008.1 Expense Disallowed u s 40 (ia)_2233 Financials 280109_BSPL" xfId="461"/>
    <cellStyle name="_1008.1 Expense Disallowed u s 40 (ia)_2233 Financials 280109_CNTL Nov,11 (SCA)" xfId="462"/>
    <cellStyle name="_1008.1 Expense Disallowed u s 40 (ia)_2233 Financials 280109_Plan 2011-12 ITNL" xfId="463"/>
    <cellStyle name="_1008.1 Expense Disallowed u s 40 (ia)_2233 Financials 280109_revenue summary budgeted-r" xfId="464"/>
    <cellStyle name="_1008.1 Expense Disallowed u s 40 (ia)_2233 Financials 280109_Tax Computation" xfId="465"/>
    <cellStyle name="_1008.1 Expense Disallowed u s 40 (ia)_2233 Financials_~5642633" xfId="466"/>
    <cellStyle name="_1008.1 Expense Disallowed u s 40 (ia)_2233 Financials_2231.2 Financials (In Mn)" xfId="467"/>
    <cellStyle name="_1008.1 Expense Disallowed u s 40 (ia)_2233 Financials_2231.2 Financials (In Mn)_~5642633" xfId="468"/>
    <cellStyle name="_1008.1 Expense Disallowed u s 40 (ia)_2233 Financials_2231.2 Financials (In Mn)_Plan 2011-12 ITNL" xfId="469"/>
    <cellStyle name="_1008.1 Expense Disallowed u s 40 (ia)_2233 Financials_2231.2 Financials (In Mn)_Soft Close December 10 StandAlone Vaibhav" xfId="470"/>
    <cellStyle name="_1008.1 Expense Disallowed u s 40 (ia)_2233 Financials_2231.2 Financials (In Mn)_Soft Close November 10 StandAlone Vaibhav" xfId="471"/>
    <cellStyle name="_1008.1 Expense Disallowed u s 40 (ia)_2233 Financials_2231.2 Financials (In Mn)_Soft Close October '10 SPV1" xfId="472"/>
    <cellStyle name="_1008.1 Expense Disallowed u s 40 (ia)_2233 Financials_2231.2 Financials (In Mn)_Soft Close October '10 SPV1_Soft Close December 10 StandAlone Vaibhav" xfId="473"/>
    <cellStyle name="_1008.1 Expense Disallowed u s 40 (ia)_2233 Financials_BSPL" xfId="474"/>
    <cellStyle name="_1008.1 Expense Disallowed u s 40 (ia)_2233 Financials_CNTL Nov,11 (SCA)" xfId="475"/>
    <cellStyle name="_1008.1 Expense Disallowed u s 40 (ia)_2233 Financials_Plan 2011-12 ITNL" xfId="476"/>
    <cellStyle name="_1008.1 Expense Disallowed u s 40 (ia)_2233 Financials_revenue summary budgeted-r" xfId="477"/>
    <cellStyle name="_1008.1 Expense Disallowed u s 40 (ia)_2233 Financials_Tax Computation" xfId="478"/>
    <cellStyle name="_1008.1 Expense Disallowed u s 40 (ia)_7300.2 All Tax Audit Annexures" xfId="479"/>
    <cellStyle name="_1008.1 Expense Disallowed u s 40 (ia)_7300.2 All Tax Audit Annexures_Book1" xfId="480"/>
    <cellStyle name="_1008.1 Expense Disallowed u s 40 (ia)_7300.2 All Tax Audit Annexures_Book1_CNTL Nov,11 (SCA)" xfId="481"/>
    <cellStyle name="_1008.1 Expense Disallowed u s 40 (ia)_7300.2 All Tax Audit Annexures_CNTL Nov,11 (SCA)" xfId="482"/>
    <cellStyle name="_1008.1 Expense Disallowed u s 40 (ia)_Book1" xfId="483"/>
    <cellStyle name="_1008.1 Expense Disallowed u s 40 (ia)_Book1_~5642633" xfId="484"/>
    <cellStyle name="_1008.1 Expense Disallowed u s 40 (ia)_Book1_BSPL" xfId="485"/>
    <cellStyle name="_1008.1 Expense Disallowed u s 40 (ia)_Book1_CNTL Nov,11 (SCA)" xfId="486"/>
    <cellStyle name="_1008.1 Expense Disallowed u s 40 (ia)_Book1_Plan 2011-12 ITNL" xfId="487"/>
    <cellStyle name="_1008.1 Expense Disallowed u s 40 (ia)_Book1_Soft Close December 10 StandAlone Vaibhav" xfId="488"/>
    <cellStyle name="_1008.1 Expense Disallowed u s 40 (ia)_Book1_Soft Close November 10 StandAlone Vaibhav" xfId="489"/>
    <cellStyle name="_1008.1 Expense Disallowed u s 40 (ia)_Book1_Soft Close October '10 SPV1" xfId="490"/>
    <cellStyle name="_1008.1 Expense Disallowed u s 40 (ia)_Book1_Soft Close October '10 SPV1_Soft Close December 10 StandAlone Vaibhav" xfId="491"/>
    <cellStyle name="_1008.1 Expense Disallowed u s 40 (ia)_Book1_Tax Computation" xfId="492"/>
    <cellStyle name="_1008.1 Expense Disallowed u s 40 (ia)_BSPL" xfId="493"/>
    <cellStyle name="_1008.1 Expense Disallowed u s 40 (ia)_BSPL-3" xfId="494"/>
    <cellStyle name="_1008.1 Expense Disallowed u s 40 (ia)_CNTL Nov,11 (SCA)" xfId="495"/>
    <cellStyle name="_1008.1 Expense Disallowed u s 40 (ia)_Debtors" xfId="496"/>
    <cellStyle name="_1008.1 Expense Disallowed u s 40 (ia)_Debtors_~5642633" xfId="497"/>
    <cellStyle name="_1008.1 Expense Disallowed u s 40 (ia)_Debtors_Plan 2011-12 ITNL" xfId="498"/>
    <cellStyle name="_1008.1 Expense Disallowed u s 40 (ia)_Debtors_Soft Close December 10 StandAlone Vaibhav" xfId="499"/>
    <cellStyle name="_1008.1 Expense Disallowed u s 40 (ia)_Debtors_Soft Close November 10 StandAlone Vaibhav" xfId="500"/>
    <cellStyle name="_1008.1 Expense Disallowed u s 40 (ia)_Debtors_Soft Close October '10 SPV1" xfId="501"/>
    <cellStyle name="_1008.1 Expense Disallowed u s 40 (ia)_Debtors_Soft Close October '10 SPV1_Soft Close December 10 StandAlone Vaibhav" xfId="502"/>
    <cellStyle name="_1008.1 Expense Disallowed u s 40 (ia)_Deferred Tax working1" xfId="503"/>
    <cellStyle name="_1008.1 Expense Disallowed u s 40 (ia)_Deferred Tax working1_~5642633" xfId="504"/>
    <cellStyle name="_1008.1 Expense Disallowed u s 40 (ia)_Deferred Tax working1_BSPL" xfId="505"/>
    <cellStyle name="_1008.1 Expense Disallowed u s 40 (ia)_Deferred Tax working1_CNTL Nov,11 (SCA)" xfId="506"/>
    <cellStyle name="_1008.1 Expense Disallowed u s 40 (ia)_Deferred Tax working1_Plan 2011-12 ITNL" xfId="507"/>
    <cellStyle name="_1008.1 Expense Disallowed u s 40 (ia)_Deferred Tax working1_Soft Close December 10 StandAlone Vaibhav" xfId="508"/>
    <cellStyle name="_1008.1 Expense Disallowed u s 40 (ia)_Deferred Tax working1_Soft Close November 10 StandAlone Vaibhav" xfId="509"/>
    <cellStyle name="_1008.1 Expense Disallowed u s 40 (ia)_Deferred Tax working1_Soft Close October '10 SPV1" xfId="510"/>
    <cellStyle name="_1008.1 Expense Disallowed u s 40 (ia)_Deferred Tax working1_Soft Close October '10 SPV1_Soft Close December 10 StandAlone Vaibhav" xfId="511"/>
    <cellStyle name="_1008.1 Expense Disallowed u s 40 (ia)_DTL" xfId="512"/>
    <cellStyle name="_1008.1 Expense Disallowed u s 40 (ia)_DTL_~5642633" xfId="513"/>
    <cellStyle name="_1008.1 Expense Disallowed u s 40 (ia)_DTL_2231.2 Financials (In Mn)" xfId="514"/>
    <cellStyle name="_1008.1 Expense Disallowed u s 40 (ia)_DTL_2231.2 Financials (In Mn)_~5642633" xfId="515"/>
    <cellStyle name="_1008.1 Expense Disallowed u s 40 (ia)_DTL_2231.2 Financials (In Mn)_Plan 2011-12 ITNL" xfId="516"/>
    <cellStyle name="_1008.1 Expense Disallowed u s 40 (ia)_DTL_2231.2 Financials (In Mn)_Soft Close December 10 StandAlone Vaibhav" xfId="517"/>
    <cellStyle name="_1008.1 Expense Disallowed u s 40 (ia)_DTL_2231.2 Financials (In Mn)_Soft Close November 10 StandAlone Vaibhav" xfId="518"/>
    <cellStyle name="_1008.1 Expense Disallowed u s 40 (ia)_DTL_2231.2 Financials (In Mn)_Soft Close October '10 SPV1" xfId="519"/>
    <cellStyle name="_1008.1 Expense Disallowed u s 40 (ia)_DTL_2231.2 Financials (In Mn)_Soft Close October '10 SPV1_Soft Close December 10 StandAlone Vaibhav" xfId="520"/>
    <cellStyle name="_1008.1 Expense Disallowed u s 40 (ia)_DTL_BSPL" xfId="521"/>
    <cellStyle name="_1008.1 Expense Disallowed u s 40 (ia)_DTL_CNTL Nov,11 (SCA)" xfId="522"/>
    <cellStyle name="_1008.1 Expense Disallowed u s 40 (ia)_DTL_Plan 2011-12 ITNL" xfId="523"/>
    <cellStyle name="_1008.1 Expense Disallowed u s 40 (ia)_DTL_revenue summary budgeted-r" xfId="524"/>
    <cellStyle name="_1008.1 Expense Disallowed u s 40 (ia)_DTL_Tax Computation" xfId="525"/>
    <cellStyle name="_1008.1 Expense Disallowed u s 40 (ia)_E- Financial Format NKEL" xfId="526"/>
    <cellStyle name="_1008.1 Expense Disallowed u s 40 (ia)_FA" xfId="527"/>
    <cellStyle name="_1008.1 Expense Disallowed u s 40 (ia)_Investment" xfId="528"/>
    <cellStyle name="_1008.1 Expense Disallowed u s 40 (ia)_Investment_~5642633" xfId="529"/>
    <cellStyle name="_1008.1 Expense Disallowed u s 40 (ia)_Investment_2231.2 Financials (In Mn)" xfId="530"/>
    <cellStyle name="_1008.1 Expense Disallowed u s 40 (ia)_Investment_2231.2 Financials (In Mn)_~5642633" xfId="531"/>
    <cellStyle name="_1008.1 Expense Disallowed u s 40 (ia)_Investment_2231.2 Financials (In Mn)_Plan 2011-12 ITNL" xfId="532"/>
    <cellStyle name="_1008.1 Expense Disallowed u s 40 (ia)_Investment_2231.2 Financials (In Mn)_Soft Close December 10 StandAlone Vaibhav" xfId="533"/>
    <cellStyle name="_1008.1 Expense Disallowed u s 40 (ia)_Investment_2231.2 Financials (In Mn)_Soft Close November 10 StandAlone Vaibhav" xfId="534"/>
    <cellStyle name="_1008.1 Expense Disallowed u s 40 (ia)_Investment_2231.2 Financials (In Mn)_Soft Close October '10 SPV1" xfId="535"/>
    <cellStyle name="_1008.1 Expense Disallowed u s 40 (ia)_Investment_2231.2 Financials (In Mn)_Soft Close October '10 SPV1_Soft Close December 10 StandAlone Vaibhav" xfId="536"/>
    <cellStyle name="_1008.1 Expense Disallowed u s 40 (ia)_Investment_BSPL" xfId="537"/>
    <cellStyle name="_1008.1 Expense Disallowed u s 40 (ia)_Investment_CNTL Nov,11 (SCA)" xfId="538"/>
    <cellStyle name="_1008.1 Expense Disallowed u s 40 (ia)_Investment_Plan 2011-12 ITNL" xfId="539"/>
    <cellStyle name="_1008.1 Expense Disallowed u s 40 (ia)_Investment_revenue summary budgeted-r" xfId="540"/>
    <cellStyle name="_1008.1 Expense Disallowed u s 40 (ia)_Investment_Tax Computation" xfId="541"/>
    <cellStyle name="_1008.1 Expense Disallowed u s 40 (ia)_Projected NKEL SCA" xfId="542"/>
    <cellStyle name="_1008.1 Expense Disallowed u s 40 (ia)_Provision for Taxation March 10" xfId="543"/>
    <cellStyle name="_1008.1 Expense Disallowed u s 40 (ia)_Tax Computation" xfId="544"/>
    <cellStyle name="_1008.1 Expense Disallowed u s 40 (ia)_TAx workings1" xfId="545"/>
    <cellStyle name="_1008.1 Expense Disallowed u s 40 (ia)_TAx workings1_~5642633" xfId="546"/>
    <cellStyle name="_1008.1 Expense Disallowed u s 40 (ia)_TAx workings1_BSPL" xfId="547"/>
    <cellStyle name="_1008.1 Expense Disallowed u s 40 (ia)_TAx workings1_CNTL Nov,11 (SCA)" xfId="548"/>
    <cellStyle name="_1008.1 Expense Disallowed u s 40 (ia)_TAx workings1_Plan 2011-12 ITNL" xfId="549"/>
    <cellStyle name="_1008.1 Expense Disallowed u s 40 (ia)_TAx workings1_Soft Close December 10 StandAlone Vaibhav" xfId="550"/>
    <cellStyle name="_1008.1 Expense Disallowed u s 40 (ia)_TAx workings1_Soft Close November 10 StandAlone Vaibhav" xfId="551"/>
    <cellStyle name="_1008.1 Expense Disallowed u s 40 (ia)_TAx workings1_Soft Close October '10 SPV1" xfId="552"/>
    <cellStyle name="_1008.1 Expense Disallowed u s 40 (ia)_TAx workings1_Soft Close October '10 SPV1_Soft Close December 10 StandAlone Vaibhav" xfId="553"/>
    <cellStyle name="_27 template" xfId="554"/>
    <cellStyle name="_27 template_2233 Financials" xfId="555"/>
    <cellStyle name="_27 template_2233 Financials " xfId="556"/>
    <cellStyle name="_27 template_2233 Financials _~5642633" xfId="557"/>
    <cellStyle name="_27 template_2233 Financials _2231.2 Financials (In Mn)" xfId="558"/>
    <cellStyle name="_27 template_2233 Financials _2231.2 Financials (In Mn)_~5642633" xfId="559"/>
    <cellStyle name="_27 template_2233 Financials _2231.2 Financials (In Mn)_Plan 2011-12 ITNL" xfId="560"/>
    <cellStyle name="_27 template_2233 Financials _2231.2 Financials (In Mn)_Soft Close December 10 StandAlone Vaibhav" xfId="561"/>
    <cellStyle name="_27 template_2233 Financials _2231.2 Financials (In Mn)_Soft Close November 10 StandAlone Vaibhav" xfId="562"/>
    <cellStyle name="_27 template_2233 Financials _2231.2 Financials (In Mn)_Soft Close October '10 SPV1" xfId="563"/>
    <cellStyle name="_27 template_2233 Financials _2231.2 Financials (In Mn)_Soft Close October '10 SPV1_Soft Close December 10 StandAlone Vaibhav" xfId="564"/>
    <cellStyle name="_27 template_2233 Financials _BSPL" xfId="565"/>
    <cellStyle name="_27 template_2233 Financials _CNTL Nov,11 (SCA)" xfId="566"/>
    <cellStyle name="_27 template_2233 Financials _Plan 2011-12 ITNL" xfId="567"/>
    <cellStyle name="_27 template_2233 Financials _revenue summary budgeted-r" xfId="568"/>
    <cellStyle name="_27 template_2233 Financials _Tax Computation" xfId="569"/>
    <cellStyle name="_27 template_2233 Financials 280109" xfId="570"/>
    <cellStyle name="_27 template_2233 Financials 280109_~5642633" xfId="571"/>
    <cellStyle name="_27 template_2233 Financials 280109_2231.2 Financials (In Mn)" xfId="572"/>
    <cellStyle name="_27 template_2233 Financials 280109_2231.2 Financials (In Mn)_~5642633" xfId="573"/>
    <cellStyle name="_27 template_2233 Financials 280109_2231.2 Financials (In Mn)_Plan 2011-12 ITNL" xfId="574"/>
    <cellStyle name="_27 template_2233 Financials 280109_2231.2 Financials (In Mn)_Soft Close December 10 StandAlone Vaibhav" xfId="575"/>
    <cellStyle name="_27 template_2233 Financials 280109_2231.2 Financials (In Mn)_Soft Close November 10 StandAlone Vaibhav" xfId="576"/>
    <cellStyle name="_27 template_2233 Financials 280109_2231.2 Financials (In Mn)_Soft Close October '10 SPV1" xfId="577"/>
    <cellStyle name="_27 template_2233 Financials 280109_2231.2 Financials (In Mn)_Soft Close October '10 SPV1_Soft Close December 10 StandAlone Vaibhav" xfId="578"/>
    <cellStyle name="_27 template_2233 Financials 280109_BSPL" xfId="579"/>
    <cellStyle name="_27 template_2233 Financials 280109_CNTL Nov,11 (SCA)" xfId="580"/>
    <cellStyle name="_27 template_2233 Financials 280109_Plan 2011-12 ITNL" xfId="581"/>
    <cellStyle name="_27 template_2233 Financials 280109_revenue summary budgeted-r" xfId="582"/>
    <cellStyle name="_27 template_2233 Financials 280109_Tax Computation" xfId="583"/>
    <cellStyle name="_27 template_2233 Financials_~5642633" xfId="584"/>
    <cellStyle name="_27 template_2233 Financials_2231.2 Financials (In Mn)" xfId="585"/>
    <cellStyle name="_27 template_2233 Financials_2231.2 Financials (In Mn)_~5642633" xfId="586"/>
    <cellStyle name="_27 template_2233 Financials_2231.2 Financials (In Mn)_Plan 2011-12 ITNL" xfId="587"/>
    <cellStyle name="_27 template_2233 Financials_2231.2 Financials (In Mn)_Soft Close December 10 StandAlone Vaibhav" xfId="588"/>
    <cellStyle name="_27 template_2233 Financials_2231.2 Financials (In Mn)_Soft Close November 10 StandAlone Vaibhav" xfId="589"/>
    <cellStyle name="_27 template_2233 Financials_2231.2 Financials (In Mn)_Soft Close October '10 SPV1" xfId="590"/>
    <cellStyle name="_27 template_2233 Financials_2231.2 Financials (In Mn)_Soft Close October '10 SPV1_Soft Close December 10 StandAlone Vaibhav" xfId="591"/>
    <cellStyle name="_27 template_2233 Financials_BSPL" xfId="592"/>
    <cellStyle name="_27 template_2233 Financials_CNTL Nov,11 (SCA)" xfId="593"/>
    <cellStyle name="_27 template_2233 Financials_Plan 2011-12 ITNL" xfId="594"/>
    <cellStyle name="_27 template_2233 Financials_revenue summary budgeted-r" xfId="595"/>
    <cellStyle name="_27 template_2233 Financials_Tax Computation" xfId="596"/>
    <cellStyle name="_27 template_7300.2 All Tax Audit Annexures" xfId="597"/>
    <cellStyle name="_27 template_7300.2 All Tax Audit Annexures_Book1" xfId="598"/>
    <cellStyle name="_27 template_7300.2 All Tax Audit Annexures_Book1_CNTL Nov,11 (SCA)" xfId="599"/>
    <cellStyle name="_27 template_7300.2 All Tax Audit Annexures_CNTL Nov,11 (SCA)" xfId="600"/>
    <cellStyle name="_27 template_Book1" xfId="601"/>
    <cellStyle name="_27 template_Book1_~5642633" xfId="602"/>
    <cellStyle name="_27 template_Book1_BSPL" xfId="603"/>
    <cellStyle name="_27 template_Book1_CNTL Nov,11 (SCA)" xfId="604"/>
    <cellStyle name="_27 template_Book1_Plan 2011-12 ITNL" xfId="605"/>
    <cellStyle name="_27 template_Book1_Soft Close December 10 StandAlone Vaibhav" xfId="606"/>
    <cellStyle name="_27 template_Book1_Soft Close November 10 StandAlone Vaibhav" xfId="607"/>
    <cellStyle name="_27 template_Book1_Soft Close October '10 SPV1" xfId="608"/>
    <cellStyle name="_27 template_Book1_Soft Close October '10 SPV1_Soft Close December 10 StandAlone Vaibhav" xfId="609"/>
    <cellStyle name="_27 template_Book1_Tax Computation" xfId="610"/>
    <cellStyle name="_27 template_BSPL" xfId="611"/>
    <cellStyle name="_27 template_BSPL-3" xfId="612"/>
    <cellStyle name="_27 template_CNTL Nov,11 (SCA)" xfId="613"/>
    <cellStyle name="_27 template_Debtors" xfId="614"/>
    <cellStyle name="_27 template_Debtors_~5642633" xfId="615"/>
    <cellStyle name="_27 template_Debtors_Plan 2011-12 ITNL" xfId="616"/>
    <cellStyle name="_27 template_Debtors_Soft Close December 10 StandAlone Vaibhav" xfId="617"/>
    <cellStyle name="_27 template_Debtors_Soft Close November 10 StandAlone Vaibhav" xfId="618"/>
    <cellStyle name="_27 template_Debtors_Soft Close October '10 SPV1" xfId="619"/>
    <cellStyle name="_27 template_Debtors_Soft Close October '10 SPV1_Soft Close December 10 StandAlone Vaibhav" xfId="620"/>
    <cellStyle name="_27 template_Deferred Tax working1" xfId="621"/>
    <cellStyle name="_27 template_Deferred Tax working1_~5642633" xfId="622"/>
    <cellStyle name="_27 template_Deferred Tax working1_BSPL" xfId="623"/>
    <cellStyle name="_27 template_Deferred Tax working1_CNTL Nov,11 (SCA)" xfId="624"/>
    <cellStyle name="_27 template_Deferred Tax working1_Plan 2011-12 ITNL" xfId="625"/>
    <cellStyle name="_27 template_Deferred Tax working1_Soft Close December 10 StandAlone Vaibhav" xfId="626"/>
    <cellStyle name="_27 template_Deferred Tax working1_Soft Close November 10 StandAlone Vaibhav" xfId="627"/>
    <cellStyle name="_27 template_Deferred Tax working1_Soft Close October '10 SPV1" xfId="628"/>
    <cellStyle name="_27 template_Deferred Tax working1_Soft Close October '10 SPV1_Soft Close December 10 StandAlone Vaibhav" xfId="629"/>
    <cellStyle name="_27 template_DTL" xfId="630"/>
    <cellStyle name="_27 template_DTL_~5642633" xfId="631"/>
    <cellStyle name="_27 template_DTL_2231.2 Financials (In Mn)" xfId="632"/>
    <cellStyle name="_27 template_DTL_2231.2 Financials (In Mn)_~5642633" xfId="633"/>
    <cellStyle name="_27 template_DTL_2231.2 Financials (In Mn)_Plan 2011-12 ITNL" xfId="634"/>
    <cellStyle name="_27 template_DTL_2231.2 Financials (In Mn)_Soft Close December 10 StandAlone Vaibhav" xfId="635"/>
    <cellStyle name="_27 template_DTL_2231.2 Financials (In Mn)_Soft Close November 10 StandAlone Vaibhav" xfId="636"/>
    <cellStyle name="_27 template_DTL_2231.2 Financials (In Mn)_Soft Close October '10 SPV1" xfId="637"/>
    <cellStyle name="_27 template_DTL_2231.2 Financials (In Mn)_Soft Close October '10 SPV1_Soft Close December 10 StandAlone Vaibhav" xfId="638"/>
    <cellStyle name="_27 template_DTL_BSPL" xfId="639"/>
    <cellStyle name="_27 template_DTL_CNTL Nov,11 (SCA)" xfId="640"/>
    <cellStyle name="_27 template_DTL_Plan 2011-12 ITNL" xfId="641"/>
    <cellStyle name="_27 template_DTL_revenue summary budgeted-r" xfId="642"/>
    <cellStyle name="_27 template_DTL_Tax Computation" xfId="643"/>
    <cellStyle name="_27 template_E- Financial Format NKEL" xfId="644"/>
    <cellStyle name="_27 template_FA" xfId="645"/>
    <cellStyle name="_27 template_Investment" xfId="646"/>
    <cellStyle name="_27 template_Investment_~5642633" xfId="647"/>
    <cellStyle name="_27 template_Investment_2231.2 Financials (In Mn)" xfId="648"/>
    <cellStyle name="_27 template_Investment_2231.2 Financials (In Mn)_~5642633" xfId="649"/>
    <cellStyle name="_27 template_Investment_2231.2 Financials (In Mn)_Plan 2011-12 ITNL" xfId="650"/>
    <cellStyle name="_27 template_Investment_2231.2 Financials (In Mn)_Soft Close December 10 StandAlone Vaibhav" xfId="651"/>
    <cellStyle name="_27 template_Investment_2231.2 Financials (In Mn)_Soft Close November 10 StandAlone Vaibhav" xfId="652"/>
    <cellStyle name="_27 template_Investment_2231.2 Financials (In Mn)_Soft Close October '10 SPV1" xfId="653"/>
    <cellStyle name="_27 template_Investment_2231.2 Financials (In Mn)_Soft Close October '10 SPV1_Soft Close December 10 StandAlone Vaibhav" xfId="654"/>
    <cellStyle name="_27 template_Investment_BSPL" xfId="655"/>
    <cellStyle name="_27 template_Investment_CNTL Nov,11 (SCA)" xfId="656"/>
    <cellStyle name="_27 template_Investment_Plan 2011-12 ITNL" xfId="657"/>
    <cellStyle name="_27 template_Investment_revenue summary budgeted-r" xfId="658"/>
    <cellStyle name="_27 template_Investment_Tax Computation" xfId="659"/>
    <cellStyle name="_27 template_Projected NKEL SCA" xfId="660"/>
    <cellStyle name="_27 template_Provision for Taxation March 10" xfId="661"/>
    <cellStyle name="_27 template_Tax Computation" xfId="662"/>
    <cellStyle name="_27 template_TAx workings1" xfId="663"/>
    <cellStyle name="_27 template_TAx workings1_~5642633" xfId="664"/>
    <cellStyle name="_27 template_TAx workings1_BSPL" xfId="665"/>
    <cellStyle name="_27 template_TAx workings1_CNTL Nov,11 (SCA)" xfId="666"/>
    <cellStyle name="_27 template_TAx workings1_Plan 2011-12 ITNL" xfId="667"/>
    <cellStyle name="_27 template_TAx workings1_Soft Close December 10 StandAlone Vaibhav" xfId="668"/>
    <cellStyle name="_27 template_TAx workings1_Soft Close November 10 StandAlone Vaibhav" xfId="669"/>
    <cellStyle name="_27 template_TAx workings1_Soft Close October '10 SPV1" xfId="670"/>
    <cellStyle name="_27 template_TAx workings1_Soft Close October '10 SPV1_Soft Close December 10 StandAlone Vaibhav" xfId="671"/>
    <cellStyle name="_3 Pager for Sept 07 Conso 2" xfId="672"/>
    <cellStyle name="_Balance cost to complete ns40-300807" xfId="211"/>
    <cellStyle name="_Balance cost to complete ns40-300807 2" xfId="212"/>
    <cellStyle name="_Balance sheet AR -31-Oct-08 RHI Clasil" xfId="5"/>
    <cellStyle name="_Book1" xfId="673"/>
    <cellStyle name="_Boq NS-40, 219 as per agg." xfId="213"/>
    <cellStyle name="_Boq NS-40, 219 as per agg. 2" xfId="214"/>
    <cellStyle name="_Cash Flow working- March 09" xfId="6"/>
    <cellStyle name="_Cash_flow_final_tn6_-_HO" xfId="215"/>
    <cellStyle name="_Cash_flow_final_tn6_-_HO 2" xfId="216"/>
    <cellStyle name="_Cash_flow_final_tn7Site" xfId="217"/>
    <cellStyle name="_Cash_flow_final_tn7Site 2" xfId="218"/>
    <cellStyle name="_CIDCO-BC&amp;EH-SCHEDULE-A-13 E 2008" xfId="219"/>
    <cellStyle name="_Clause 17(f) and Clause 27 work paper" xfId="674"/>
    <cellStyle name="_Column1" xfId="7"/>
    <cellStyle name="_Column2" xfId="8"/>
    <cellStyle name="_Column3" xfId="9"/>
    <cellStyle name="_Column4" xfId="10"/>
    <cellStyle name="_Column5" xfId="11"/>
    <cellStyle name="_Column6" xfId="12"/>
    <cellStyle name="_Column7" xfId="13"/>
    <cellStyle name="_Cost to complete" xfId="220"/>
    <cellStyle name="_Cost to complete 2" xfId="221"/>
    <cellStyle name="_Cost to complete submitted to CRO" xfId="222"/>
    <cellStyle name="_Cost to complete submitted to CRO 2" xfId="223"/>
    <cellStyle name="_Data" xfId="14"/>
    <cellStyle name="_Enclosures to 3CD Final" xfId="675"/>
    <cellStyle name="_External Works BOQ's" xfId="224"/>
    <cellStyle name="_FLS-Dolomite-PRICE WORKING-Based on Modified Qty-131008GSM" xfId="225"/>
    <cellStyle name="_Form_No.3cd_Enclosures" xfId="676"/>
    <cellStyle name="_Goa (NH-17) project Tentative Qty &amp; Cost" xfId="226"/>
    <cellStyle name="_Godra to Gj-MP border  Culverts det as per addem" xfId="227"/>
    <cellStyle name="_Godra to Gj-MP border  Culverts det as per addem_Chilakaluripet -Nellore  Highway &amp; structures Status" xfId="228"/>
    <cellStyle name="_Godra to Gj-MP border  Culverts det as per addem_Chilakaluripet -Nellore_ Road Abs Qty's_" xfId="229"/>
    <cellStyle name="_Godra to Gj-MP border  Culverts det as per addem_Final quote  final venu 14042010" xfId="230"/>
    <cellStyle name="_Godra to Gj-MP border  Culverts det as per addem_Final quote  final venu 14042010_COSTING PANWEL INDAPUR 10072010" xfId="231"/>
    <cellStyle name="_Godra to Gj-MP border  Culverts det as per addem_Maharstra - Goa - Karnataka_ Road Abs Qty's_PMC - 080110" xfId="232"/>
    <cellStyle name="_Godra to Gj-MP border  Culverts det as per addem_Pali- Pindwara  Highway &amp; structures Status" xfId="233"/>
    <cellStyle name="_Header" xfId="15"/>
    <cellStyle name="_HW qty check" xfId="234"/>
    <cellStyle name="_HW qty check_Chilakaluripet -Nellore  Highway &amp; structures Status" xfId="235"/>
    <cellStyle name="_HW qty check_Chilakaluripet -Nellore_ Road Abs Qty's_" xfId="236"/>
    <cellStyle name="_HW qty check_Final quote  final venu 14042010" xfId="237"/>
    <cellStyle name="_HW qty check_Final quote  final venu 14042010_COSTING PANWEL INDAPUR 10072010" xfId="238"/>
    <cellStyle name="_HW qty check_Maharstra - Goa - Karnataka_ Road Abs Qty's_PMC - 080110" xfId="239"/>
    <cellStyle name="_HW qty check_Pali- Pindwara  Highway &amp; structures Status" xfId="240"/>
    <cellStyle name="_IN -  JHB  Road Abs Qty's - 231009" xfId="241"/>
    <cellStyle name="_IN -  JHB  Road Abs Qty's - 231009_Final quote  final venu 14042010" xfId="242"/>
    <cellStyle name="_IN -  JHB  Road Abs Qty's - 231009_Final quote  final venu 14042010_COSTING PANWEL INDAPUR 10072010" xfId="243"/>
    <cellStyle name="_IT dep as on aug 07" xfId="677"/>
    <cellStyle name="_IT dep as on aug 07_269SS and T" xfId="678"/>
    <cellStyle name="_IT dep as on aug 07_Enclosures to 3CD" xfId="679"/>
    <cellStyle name="_IT dep as on aug 07_Enclosures to 3CD Final" xfId="680"/>
    <cellStyle name="_IT dep as on aug 07_TDS_COMMN_AGENT0708" xfId="681"/>
    <cellStyle name="_LMP Working" xfId="244"/>
    <cellStyle name="_LMP Working PMC240909 sou" xfId="245"/>
    <cellStyle name="_PL AR - 31 Mar 09-RHI Clasil ( Mar 09)-year end" xfId="16"/>
    <cellStyle name="_Prog for Road Quantities" xfId="246"/>
    <cellStyle name="_Proposed Programme With Mile Stones" xfId="247"/>
    <cellStyle name="_Proposed Programme With Mile Stones 2" xfId="248"/>
    <cellStyle name="_Revised Final PCA Sent Again" xfId="249"/>
    <cellStyle name="_Revised Final PCA Sent Again 2" xfId="250"/>
    <cellStyle name="_Row1" xfId="17"/>
    <cellStyle name="_Row2" xfId="18"/>
    <cellStyle name="_Row3" xfId="19"/>
    <cellStyle name="_Row4" xfId="20"/>
    <cellStyle name="_Row5" xfId="21"/>
    <cellStyle name="_Row6" xfId="22"/>
    <cellStyle name="_Row7" xfId="23"/>
    <cellStyle name="_sept07 rohan" xfId="682"/>
    <cellStyle name="_structural analysis" xfId="251"/>
    <cellStyle name="_Tax Audit Schedules 07-08" xfId="683"/>
    <cellStyle name="_Worksheet in 35641" xfId="684"/>
    <cellStyle name="_Worksheet in 35641.6 Depreciation Reco" xfId="685"/>
    <cellStyle name="_Worksheet in 35641.6 Depreciation Reco_~5642633" xfId="686"/>
    <cellStyle name="_Worksheet in 35641.6 Depreciation Reco_2231.2 Financials (In Mn)" xfId="687"/>
    <cellStyle name="_Worksheet in 35641.6 Depreciation Reco_2231.2 Financials (In Mn)_~5642633" xfId="688"/>
    <cellStyle name="_Worksheet in 35641.6 Depreciation Reco_2231.2 Financials (In Mn)_Plan 2011-12 ITNL" xfId="689"/>
    <cellStyle name="_Worksheet in 35641.6 Depreciation Reco_2231.2 Financials (In Mn)_Soft Close December 10 StandAlone Vaibhav" xfId="690"/>
    <cellStyle name="_Worksheet in 35641.6 Depreciation Reco_2231.2 Financials (In Mn)_Soft Close November 10 StandAlone Vaibhav" xfId="691"/>
    <cellStyle name="_Worksheet in 35641.6 Depreciation Reco_2231.2 Financials (In Mn)_Soft Close October '10 SPV1" xfId="692"/>
    <cellStyle name="_Worksheet in 35641.6 Depreciation Reco_2231.2 Financials (In Mn)_Soft Close October '10 SPV1_Soft Close December 10 StandAlone Vaibhav" xfId="693"/>
    <cellStyle name="_Worksheet in 35641.6 Depreciation Reco_2233 Financials" xfId="694"/>
    <cellStyle name="_Worksheet in 35641.6 Depreciation Reco_2233 Financials_~5642633" xfId="695"/>
    <cellStyle name="_Worksheet in 35641.6 Depreciation Reco_2233 Financials_BSPL" xfId="696"/>
    <cellStyle name="_Worksheet in 35641.6 Depreciation Reco_2233 Financials_CNTL Nov,11 (SCA)" xfId="697"/>
    <cellStyle name="_Worksheet in 35641.6 Depreciation Reco_2233 Financials_Plan 2011-12 ITNL" xfId="698"/>
    <cellStyle name="_Worksheet in 35641.6 Depreciation Reco_2233 Financials_Soft Close December 10 StandAlone Vaibhav" xfId="699"/>
    <cellStyle name="_Worksheet in 35641.6 Depreciation Reco_2233 Financials_Soft Close November 10 StandAlone Vaibhav" xfId="700"/>
    <cellStyle name="_Worksheet in 35641.6 Depreciation Reco_2233 Financials_Soft Close October '10 SPV1" xfId="701"/>
    <cellStyle name="_Worksheet in 35641.6 Depreciation Reco_2233 Financials_Soft Close October '10 SPV1_Soft Close December 10 StandAlone Vaibhav" xfId="702"/>
    <cellStyle name="_Worksheet in 35641.6 Depreciation Reco_2233 Financials_Tax Computation" xfId="703"/>
    <cellStyle name="_Worksheet in 35641.6 Depreciation Reco_7300.2 All Tax Audit Annexures" xfId="704"/>
    <cellStyle name="_Worksheet in 35641.6 Depreciation Reco_7300.2 All Tax Audit Annexures_Book1" xfId="705"/>
    <cellStyle name="_Worksheet in 35641.6 Depreciation Reco_7300.2 All Tax Audit Annexures_Book1_CNTL Nov,11 (SCA)" xfId="706"/>
    <cellStyle name="_Worksheet in 35641.6 Depreciation Reco_7300.2 All Tax Audit Annexures_CNTL Nov,11 (SCA)" xfId="707"/>
    <cellStyle name="_Worksheet in 35641.6 Depreciation Reco_BSPL" xfId="708"/>
    <cellStyle name="_Worksheet in 35641.6 Depreciation Reco_CNTL Nov,11 (SCA)" xfId="709"/>
    <cellStyle name="_Worksheet in 35641.6 Depreciation Reco_Console Top Sheets (Mum-Jaipur)-Sept-09" xfId="710"/>
    <cellStyle name="_Worksheet in 35641.6 Depreciation Reco_Console Top Sheets (Mum-Jaipur)-Sept-09_Book1" xfId="711"/>
    <cellStyle name="_Worksheet in 35641.6 Depreciation Reco_Console Top Sheets (Mum-Jaipur)-Sept-09_Book1_CNTL Nov,11 (SCA)" xfId="712"/>
    <cellStyle name="_Worksheet in 35641.6 Depreciation Reco_Console Top Sheets (Mum-Jaipur)-Sept-09_CNTL Nov,11 (SCA)" xfId="713"/>
    <cellStyle name="_Worksheet in 35641.6 Depreciation Reco_FA - Register-(Sept-09)" xfId="714"/>
    <cellStyle name="_Worksheet in 35641.6 Depreciation Reco_FA - Register-(Sept-09)_Book1" xfId="715"/>
    <cellStyle name="_Worksheet in 35641.6 Depreciation Reco_FA - Register-(Sept-09)_Book1_CNTL Nov,11 (SCA)" xfId="716"/>
    <cellStyle name="_Worksheet in 35641.6 Depreciation Reco_FA - Register-(Sept-09)_CNTL Nov,11 (SCA)" xfId="717"/>
    <cellStyle name="_Worksheet in 35641.6 Depreciation Reco_Plan 2011-12 ITNL" xfId="718"/>
    <cellStyle name="_Worksheet in 35641.6 Depreciation Reco_revenue summary budgeted-r" xfId="719"/>
    <cellStyle name="_Worksheet in 35641.6 Depreciation Reco_Tax Computation" xfId="720"/>
    <cellStyle name="_Worksheet in 35641_~5642633" xfId="721"/>
    <cellStyle name="_Worksheet in 35641_2231.2 Financials (In Mn)" xfId="722"/>
    <cellStyle name="_Worksheet in 35641_2231.2 Financials (In Mn)_~5642633" xfId="723"/>
    <cellStyle name="_Worksheet in 35641_2231.2 Financials (In Mn)_Plan 2011-12 ITNL" xfId="724"/>
    <cellStyle name="_Worksheet in 35641_2231.2 Financials (In Mn)_Soft Close December 10 StandAlone Vaibhav" xfId="725"/>
    <cellStyle name="_Worksheet in 35641_2231.2 Financials (In Mn)_Soft Close November 10 StandAlone Vaibhav" xfId="726"/>
    <cellStyle name="_Worksheet in 35641_2231.2 Financials (In Mn)_Soft Close October '10 SPV1" xfId="727"/>
    <cellStyle name="_Worksheet in 35641_2231.2 Financials (In Mn)_Soft Close October '10 SPV1_Soft Close December 10 StandAlone Vaibhav" xfId="728"/>
    <cellStyle name="_Worksheet in 35641_2233 Financials" xfId="729"/>
    <cellStyle name="_Worksheet in 35641_2233 Financials_~5642633" xfId="730"/>
    <cellStyle name="_Worksheet in 35641_2233 Financials_BSPL" xfId="731"/>
    <cellStyle name="_Worksheet in 35641_2233 Financials_CNTL Nov,11 (SCA)" xfId="732"/>
    <cellStyle name="_Worksheet in 35641_2233 Financials_Plan 2011-12 ITNL" xfId="733"/>
    <cellStyle name="_Worksheet in 35641_2233 Financials_Soft Close December 10 StandAlone Vaibhav" xfId="734"/>
    <cellStyle name="_Worksheet in 35641_2233 Financials_Soft Close November 10 StandAlone Vaibhav" xfId="735"/>
    <cellStyle name="_Worksheet in 35641_2233 Financials_Soft Close October '10 SPV1" xfId="736"/>
    <cellStyle name="_Worksheet in 35641_2233 Financials_Soft Close October '10 SPV1_Soft Close December 10 StandAlone Vaibhav" xfId="737"/>
    <cellStyle name="_Worksheet in 35641_2233 Financials_Tax Computation" xfId="738"/>
    <cellStyle name="_Worksheet in 35641_7300.2 All Tax Audit Annexures" xfId="739"/>
    <cellStyle name="_Worksheet in 35641_7300.2 All Tax Audit Annexures_Book1" xfId="740"/>
    <cellStyle name="_Worksheet in 35641_7300.2 All Tax Audit Annexures_Book1_CNTL Nov,11 (SCA)" xfId="741"/>
    <cellStyle name="_Worksheet in 35641_7300.2 All Tax Audit Annexures_CNTL Nov,11 (SCA)" xfId="742"/>
    <cellStyle name="_Worksheet in 35641_BSPL" xfId="743"/>
    <cellStyle name="_Worksheet in 35641_CNTL Nov,11 (SCA)" xfId="744"/>
    <cellStyle name="_Worksheet in 35641_Console Top Sheets (Mum-Jaipur)-Sept-09" xfId="745"/>
    <cellStyle name="_Worksheet in 35641_Console Top Sheets (Mum-Jaipur)-Sept-09_Book1" xfId="746"/>
    <cellStyle name="_Worksheet in 35641_Console Top Sheets (Mum-Jaipur)-Sept-09_Book1_CNTL Nov,11 (SCA)" xfId="747"/>
    <cellStyle name="_Worksheet in 35641_Console Top Sheets (Mum-Jaipur)-Sept-09_CNTL Nov,11 (SCA)" xfId="748"/>
    <cellStyle name="_Worksheet in 35641_FA - Register-(Sept-09)" xfId="749"/>
    <cellStyle name="_Worksheet in 35641_FA - Register-(Sept-09)_Book1" xfId="750"/>
    <cellStyle name="_Worksheet in 35641_FA - Register-(Sept-09)_Book1_CNTL Nov,11 (SCA)" xfId="751"/>
    <cellStyle name="_Worksheet in 35641_FA - Register-(Sept-09)_CNTL Nov,11 (SCA)" xfId="752"/>
    <cellStyle name="_Worksheet in 35641_Plan 2011-12 ITNL" xfId="753"/>
    <cellStyle name="_Worksheet in 35641_revenue summary budgeted-r" xfId="754"/>
    <cellStyle name="_Worksheet in 35641_Tax Computation" xfId="755"/>
    <cellStyle name="=C:\WINNT\SYSTEM32\COMMAND.COM" xfId="756"/>
    <cellStyle name="•W€_G7ATD" xfId="252"/>
    <cellStyle name="•W_Electrical" xfId="253"/>
    <cellStyle name="\¦ÏÝÌnCp[N" xfId="757"/>
    <cellStyle name="nCp[N" xfId="758"/>
    <cellStyle name="W_2001.3" xfId="759"/>
    <cellStyle name="0,0_x000d__x000a_NA_x000d__x000a_" xfId="24"/>
    <cellStyle name="¼ÀÚ»?XLS!check_filesche|_x0005_" xfId="760"/>
    <cellStyle name="20% - Accent1 2" xfId="25"/>
    <cellStyle name="20% - Accent1 2 2" xfId="761"/>
    <cellStyle name="20% - Accent1 2 3" xfId="762"/>
    <cellStyle name="20% - Accent1 3" xfId="26"/>
    <cellStyle name="20% - Accent1 3 2" xfId="763"/>
    <cellStyle name="20% - Accent1 3 3" xfId="764"/>
    <cellStyle name="20% - Accent2 2" xfId="27"/>
    <cellStyle name="20% - Accent2 2 2" xfId="765"/>
    <cellStyle name="20% - Accent2 2 3" xfId="766"/>
    <cellStyle name="20% - Accent2 3" xfId="28"/>
    <cellStyle name="20% - Accent2 3 2" xfId="767"/>
    <cellStyle name="20% - Accent2 3 3" xfId="768"/>
    <cellStyle name="20% - Accent3 2" xfId="29"/>
    <cellStyle name="20% - Accent3 2 2" xfId="769"/>
    <cellStyle name="20% - Accent3 2 3" xfId="770"/>
    <cellStyle name="20% - Accent3 3" xfId="30"/>
    <cellStyle name="20% - Accent3 3 2" xfId="771"/>
    <cellStyle name="20% - Accent3 3 3" xfId="772"/>
    <cellStyle name="20% - Accent4 2" xfId="31"/>
    <cellStyle name="20% - Accent4 2 2" xfId="773"/>
    <cellStyle name="20% - Accent4 2 3" xfId="774"/>
    <cellStyle name="20% - Accent4 3" xfId="32"/>
    <cellStyle name="20% - Accent4 3 2" xfId="775"/>
    <cellStyle name="20% - Accent4 3 3" xfId="776"/>
    <cellStyle name="20% - Accent5 2" xfId="33"/>
    <cellStyle name="20% - Accent5 2 2" xfId="777"/>
    <cellStyle name="20% - Accent5 2 3" xfId="778"/>
    <cellStyle name="20% - Accent5 3" xfId="34"/>
    <cellStyle name="20% - Accent5 3 2" xfId="779"/>
    <cellStyle name="20% - Accent5 3 3" xfId="780"/>
    <cellStyle name="20% - Accent6 2" xfId="35"/>
    <cellStyle name="20% - Accent6 2 2" xfId="781"/>
    <cellStyle name="20% - Accent6 2 3" xfId="782"/>
    <cellStyle name="20% - Accent6 3" xfId="36"/>
    <cellStyle name="20% - Accent6 3 2" xfId="783"/>
    <cellStyle name="20% - Accent6 3 3" xfId="784"/>
    <cellStyle name="40% - Accent1 2" xfId="37"/>
    <cellStyle name="40% - Accent1 2 2" xfId="785"/>
    <cellStyle name="40% - Accent1 2 3" xfId="786"/>
    <cellStyle name="40% - Accent1 3" xfId="38"/>
    <cellStyle name="40% - Accent1 3 2" xfId="787"/>
    <cellStyle name="40% - Accent1 3 3" xfId="788"/>
    <cellStyle name="40% - Accent2 2" xfId="39"/>
    <cellStyle name="40% - Accent2 2 2" xfId="789"/>
    <cellStyle name="40% - Accent2 2 3" xfId="790"/>
    <cellStyle name="40% - Accent2 3" xfId="40"/>
    <cellStyle name="40% - Accent2 3 2" xfId="791"/>
    <cellStyle name="40% - Accent2 3 3" xfId="792"/>
    <cellStyle name="40% - Accent3 2" xfId="41"/>
    <cellStyle name="40% - Accent3 2 2" xfId="793"/>
    <cellStyle name="40% - Accent3 2 3" xfId="794"/>
    <cellStyle name="40% - Accent3 3" xfId="42"/>
    <cellStyle name="40% - Accent3 3 2" xfId="795"/>
    <cellStyle name="40% - Accent3 3 3" xfId="796"/>
    <cellStyle name="40% - Accent4 2" xfId="43"/>
    <cellStyle name="40% - Accent4 2 2" xfId="797"/>
    <cellStyle name="40% - Accent4 2 3" xfId="798"/>
    <cellStyle name="40% - Accent4 3" xfId="44"/>
    <cellStyle name="40% - Accent4 3 2" xfId="799"/>
    <cellStyle name="40% - Accent4 3 3" xfId="800"/>
    <cellStyle name="40% - Accent5 2" xfId="45"/>
    <cellStyle name="40% - Accent5 2 2" xfId="801"/>
    <cellStyle name="40% - Accent5 2 3" xfId="802"/>
    <cellStyle name="40% - Accent5 3" xfId="46"/>
    <cellStyle name="40% - Accent5 3 2" xfId="803"/>
    <cellStyle name="40% - Accent5 3 3" xfId="804"/>
    <cellStyle name="40% - Accent6 2" xfId="47"/>
    <cellStyle name="40% - Accent6 2 2" xfId="805"/>
    <cellStyle name="40% - Accent6 2 3" xfId="806"/>
    <cellStyle name="40% - Accent6 3" xfId="48"/>
    <cellStyle name="40% - Accent6 3 2" xfId="807"/>
    <cellStyle name="40% - Accent6 3 3" xfId="808"/>
    <cellStyle name="60% - Accent1 2" xfId="49"/>
    <cellStyle name="60% - Accent1 3" xfId="50"/>
    <cellStyle name="60% - Accent2 2" xfId="51"/>
    <cellStyle name="60% - Accent2 3" xfId="52"/>
    <cellStyle name="60% - Accent3 2" xfId="53"/>
    <cellStyle name="60% - Accent3 3" xfId="54"/>
    <cellStyle name="60% - Accent4 2" xfId="55"/>
    <cellStyle name="60% - Accent4 3" xfId="56"/>
    <cellStyle name="60% - Accent5 2" xfId="57"/>
    <cellStyle name="60% - Accent5 3" xfId="58"/>
    <cellStyle name="60% - Accent6 2" xfId="59"/>
    <cellStyle name="60% - Accent6 3" xfId="60"/>
    <cellStyle name="75" xfId="254"/>
    <cellStyle name="75 2" xfId="255"/>
    <cellStyle name="abc" xfId="256"/>
    <cellStyle name="Accent1 - 20%" xfId="809"/>
    <cellStyle name="Accent1 - 20% 2" xfId="810"/>
    <cellStyle name="Accent1 - 40%" xfId="811"/>
    <cellStyle name="Accent1 - 40% 2" xfId="812"/>
    <cellStyle name="Accent1 - 60%" xfId="813"/>
    <cellStyle name="Accent1 2" xfId="61"/>
    <cellStyle name="Accent1 3" xfId="62"/>
    <cellStyle name="Accent2 - 20%" xfId="814"/>
    <cellStyle name="Accent2 - 20% 2" xfId="815"/>
    <cellStyle name="Accent2 - 40%" xfId="816"/>
    <cellStyle name="Accent2 - 40% 2" xfId="817"/>
    <cellStyle name="Accent2 - 60%" xfId="818"/>
    <cellStyle name="Accent2 2" xfId="63"/>
    <cellStyle name="Accent2 3" xfId="64"/>
    <cellStyle name="Accent3 - 20%" xfId="819"/>
    <cellStyle name="Accent3 - 20% 2" xfId="820"/>
    <cellStyle name="Accent3 - 40%" xfId="821"/>
    <cellStyle name="Accent3 - 40% 2" xfId="822"/>
    <cellStyle name="Accent3 - 60%" xfId="823"/>
    <cellStyle name="Accent3 2" xfId="65"/>
    <cellStyle name="Accent3 3" xfId="66"/>
    <cellStyle name="Accent4 - 20%" xfId="824"/>
    <cellStyle name="Accent4 - 20% 2" xfId="825"/>
    <cellStyle name="Accent4 - 40%" xfId="826"/>
    <cellStyle name="Accent4 - 40% 2" xfId="827"/>
    <cellStyle name="Accent4 - 60%" xfId="828"/>
    <cellStyle name="Accent4 2" xfId="67"/>
    <cellStyle name="Accent4 3" xfId="68"/>
    <cellStyle name="Accent5 - 20%" xfId="829"/>
    <cellStyle name="Accent5 - 20% 2" xfId="830"/>
    <cellStyle name="Accent5 - 40%" xfId="831"/>
    <cellStyle name="Accent5 - 40% 2" xfId="832"/>
    <cellStyle name="Accent5 - 60%" xfId="833"/>
    <cellStyle name="Accent5 2" xfId="69"/>
    <cellStyle name="Accent5 3" xfId="70"/>
    <cellStyle name="Accent6 - 20%" xfId="834"/>
    <cellStyle name="Accent6 - 20% 2" xfId="835"/>
    <cellStyle name="Accent6 - 40%" xfId="836"/>
    <cellStyle name="Accent6 - 40% 2" xfId="837"/>
    <cellStyle name="Accent6 - 60%" xfId="838"/>
    <cellStyle name="Accent6 2" xfId="71"/>
    <cellStyle name="Accent6 3" xfId="72"/>
    <cellStyle name="ÅëÈ­ [0]_´ë¿ìÃâÇÏ¿äÃ» " xfId="839"/>
    <cellStyle name="AeE­ [0]_INQUIRY ¿?¾÷AßAø " xfId="840"/>
    <cellStyle name="ÅëÈ­_´ë¿ìÃâÇÏ¿äÃ» " xfId="841"/>
    <cellStyle name="AeE­_INQUIRY ¿?¾÷AßAø " xfId="842"/>
    <cellStyle name="ÄÞ¸¶ [0]_´ë¿ìÃâÇÏ¿äÃ» " xfId="843"/>
    <cellStyle name="AÞ¸¶ [0]_INQUIRY ¿?¾÷AßAø " xfId="257"/>
    <cellStyle name="ÄÞ¸¶,_x0005__x0014_" xfId="844"/>
    <cellStyle name="ÄÞ¸¶_´ë¿ìÃâÇÏ¿äÃ» " xfId="845"/>
    <cellStyle name="AÞ¸¶_INQUIRY ¿?¾÷AßAø " xfId="258"/>
    <cellStyle name="Background" xfId="846"/>
    <cellStyle name="Bad 2" xfId="73"/>
    <cellStyle name="Bad 3" xfId="74"/>
    <cellStyle name="Besuchtɥr Hyperlink" xfId="847"/>
    <cellStyle name="Bill No" xfId="259"/>
    <cellStyle name="Bill Title" xfId="260"/>
    <cellStyle name="Black" xfId="261"/>
    <cellStyle name="Body" xfId="75"/>
    <cellStyle name="Border" xfId="262"/>
    <cellStyle name="Border 2" xfId="263"/>
    <cellStyle name="Border 3" xfId="848"/>
    <cellStyle name="C?AØ_¿?¾÷CoE² " xfId="264"/>
    <cellStyle name="Ç¥ÁØ_´ë¿ìÃâÇÏ¿äÃ» " xfId="849"/>
    <cellStyle name="C￥AØ_¿μ¾÷CoE² " xfId="265"/>
    <cellStyle name="Calc Currency (0)" xfId="266"/>
    <cellStyle name="Calc Currency (2)" xfId="850"/>
    <cellStyle name="Calc Percent (0)" xfId="851"/>
    <cellStyle name="Calc Percent (1)" xfId="852"/>
    <cellStyle name="Calc Percent (2)" xfId="853"/>
    <cellStyle name="Calc Units (0)" xfId="854"/>
    <cellStyle name="Calc Units (1)" xfId="855"/>
    <cellStyle name="Calc Units (2)" xfId="76"/>
    <cellStyle name="Calc[0]" xfId="856"/>
    <cellStyle name="CalcedCell" xfId="857"/>
    <cellStyle name="CalcedCellHours" xfId="858"/>
    <cellStyle name="Calculation 2" xfId="77"/>
    <cellStyle name="Calculation 2 2" xfId="859"/>
    <cellStyle name="Calculation 2 2 2" xfId="860"/>
    <cellStyle name="Calculation 2 2 2 2" xfId="861"/>
    <cellStyle name="Calculation 2 2 3" xfId="862"/>
    <cellStyle name="Calculation 2 2 3 2" xfId="863"/>
    <cellStyle name="Calculation 2 2 4" xfId="864"/>
    <cellStyle name="Calculation 2 2 4 2" xfId="865"/>
    <cellStyle name="Calculation 2 2 5" xfId="866"/>
    <cellStyle name="Calculation 2 3" xfId="867"/>
    <cellStyle name="Calculation 2 3 2" xfId="868"/>
    <cellStyle name="Calculation 2 4" xfId="869"/>
    <cellStyle name="Calculation 2 4 2" xfId="870"/>
    <cellStyle name="Calculation 2 5" xfId="871"/>
    <cellStyle name="Calculation 2 5 2" xfId="872"/>
    <cellStyle name="Calculation 2 6" xfId="873"/>
    <cellStyle name="Calculation 3" xfId="78"/>
    <cellStyle name="Calculation 3 2" xfId="874"/>
    <cellStyle name="Calculation 3 2 2" xfId="875"/>
    <cellStyle name="Calculation 3 2 2 2" xfId="876"/>
    <cellStyle name="Calculation 3 2 3" xfId="877"/>
    <cellStyle name="Calculation 3 2 3 2" xfId="878"/>
    <cellStyle name="Calculation 3 2 4" xfId="879"/>
    <cellStyle name="Calculation 3 2 4 2" xfId="880"/>
    <cellStyle name="Calculation 3 2 5" xfId="881"/>
    <cellStyle name="Calculation 3 3" xfId="882"/>
    <cellStyle name="Calculation 3 3 2" xfId="883"/>
    <cellStyle name="Calculation 3 4" xfId="884"/>
    <cellStyle name="Calculation 3 4 2" xfId="885"/>
    <cellStyle name="Calculation 3 5" xfId="886"/>
    <cellStyle name="Calculation 3 5 2" xfId="887"/>
    <cellStyle name="Calculation 3 6" xfId="888"/>
    <cellStyle name="category" xfId="267"/>
    <cellStyle name="center across" xfId="889"/>
    <cellStyle name="Check Cell 2" xfId="79"/>
    <cellStyle name="Check Cell 3" xfId="80"/>
    <cellStyle name="Comma" xfId="1" builtinId="3"/>
    <cellStyle name="Comma  - Style1" xfId="268"/>
    <cellStyle name="Comma  - Style1 2" xfId="269"/>
    <cellStyle name="Comma  - Style2" xfId="270"/>
    <cellStyle name="Comma  - Style2 2" xfId="271"/>
    <cellStyle name="Comma  - Style3" xfId="272"/>
    <cellStyle name="Comma  - Style3 2" xfId="273"/>
    <cellStyle name="Comma  - Style4" xfId="274"/>
    <cellStyle name="Comma  - Style4 2" xfId="275"/>
    <cellStyle name="Comma  - Style5" xfId="276"/>
    <cellStyle name="Comma  - Style5 2" xfId="277"/>
    <cellStyle name="Comma  - Style6" xfId="278"/>
    <cellStyle name="Comma  - Style6 2" xfId="279"/>
    <cellStyle name="Comma  - Style7" xfId="280"/>
    <cellStyle name="Comma  - Style7 2" xfId="281"/>
    <cellStyle name="Comma  - Style8" xfId="282"/>
    <cellStyle name="Comma  - Style8 2" xfId="283"/>
    <cellStyle name="Comma [00]" xfId="81"/>
    <cellStyle name="Comma [2]" xfId="890"/>
    <cellStyle name="Comma 10" xfId="284"/>
    <cellStyle name="Comma 10 2" xfId="891"/>
    <cellStyle name="Comma 10 2 2" xfId="892"/>
    <cellStyle name="Comma 10 2 2 2" xfId="893"/>
    <cellStyle name="Comma 10 3" xfId="894"/>
    <cellStyle name="Comma 10 4" xfId="895"/>
    <cellStyle name="Comma 11" xfId="285"/>
    <cellStyle name="Comma 12" xfId="286"/>
    <cellStyle name="Comma 12 2" xfId="432"/>
    <cellStyle name="Comma 12 2 2" xfId="896"/>
    <cellStyle name="Comma 12 2 2 2" xfId="897"/>
    <cellStyle name="Comma 12 2 3" xfId="898"/>
    <cellStyle name="Comma 13" xfId="287"/>
    <cellStyle name="Comma 13 2" xfId="899"/>
    <cellStyle name="Comma 13 2 2" xfId="900"/>
    <cellStyle name="Comma 13 2 3" xfId="901"/>
    <cellStyle name="Comma 14" xfId="288"/>
    <cellStyle name="Comma 15" xfId="902"/>
    <cellStyle name="Comma 16" xfId="903"/>
    <cellStyle name="Comma 16 2" xfId="904"/>
    <cellStyle name="Comma 17" xfId="905"/>
    <cellStyle name="Comma 17 2" xfId="906"/>
    <cellStyle name="Comma 18" xfId="907"/>
    <cellStyle name="Comma 18 2" xfId="908"/>
    <cellStyle name="Comma 19" xfId="909"/>
    <cellStyle name="Comma 19 2" xfId="910"/>
    <cellStyle name="Comma 2" xfId="3"/>
    <cellStyle name="Comma 2 2" xfId="82"/>
    <cellStyle name="Comma 2 2 2" xfId="83"/>
    <cellStyle name="Comma 2 2 3" xfId="84"/>
    <cellStyle name="Comma 2 3" xfId="85"/>
    <cellStyle name="Comma 2 3 2" xfId="86"/>
    <cellStyle name="Comma 2 4" xfId="87"/>
    <cellStyle name="Comma 2 4 2" xfId="88"/>
    <cellStyle name="Comma 2 5" xfId="89"/>
    <cellStyle name="Comma 2 5 2" xfId="911"/>
    <cellStyle name="Comma 2 6" xfId="90"/>
    <cellStyle name="Comma 2 6 2" xfId="912"/>
    <cellStyle name="Comma 2 6 3" xfId="913"/>
    <cellStyle name="Comma 2_IGAAP Accounts Sept 10 PSRDCL" xfId="914"/>
    <cellStyle name="Comma 20" xfId="915"/>
    <cellStyle name="Comma 20 2" xfId="916"/>
    <cellStyle name="Comma 21" xfId="917"/>
    <cellStyle name="Comma 21 2" xfId="918"/>
    <cellStyle name="Comma 22" xfId="919"/>
    <cellStyle name="Comma 22 2" xfId="920"/>
    <cellStyle name="Comma 23" xfId="921"/>
    <cellStyle name="Comma 23 2" xfId="922"/>
    <cellStyle name="Comma 24" xfId="923"/>
    <cellStyle name="Comma 24 2" xfId="924"/>
    <cellStyle name="Comma 25" xfId="925"/>
    <cellStyle name="Comma 25 2" xfId="926"/>
    <cellStyle name="Comma 26" xfId="927"/>
    <cellStyle name="Comma 26 2" xfId="928"/>
    <cellStyle name="Comma 27" xfId="929"/>
    <cellStyle name="Comma 27 2" xfId="930"/>
    <cellStyle name="Comma 28" xfId="931"/>
    <cellStyle name="Comma 28 2" xfId="932"/>
    <cellStyle name="Comma 29" xfId="933"/>
    <cellStyle name="Comma 29 2" xfId="934"/>
    <cellStyle name="Comma 3" xfId="91"/>
    <cellStyle name="Comma 3 13" xfId="935"/>
    <cellStyle name="Comma 3 2" xfId="92"/>
    <cellStyle name="Comma 3 2 2" xfId="93"/>
    <cellStyle name="Comma 3 2 2 2" xfId="936"/>
    <cellStyle name="Comma 3 2 2 3" xfId="937"/>
    <cellStyle name="Comma 3 2 3" xfId="94"/>
    <cellStyle name="Comma 3 2 3 2" xfId="938"/>
    <cellStyle name="Comma 3 2 3 3" xfId="939"/>
    <cellStyle name="Comma 3 2 4" xfId="940"/>
    <cellStyle name="Comma 3 2 5" xfId="941"/>
    <cellStyle name="Comma 3 3" xfId="942"/>
    <cellStyle name="Comma 3 3 2" xfId="943"/>
    <cellStyle name="Comma 3_E - Financial Format WGEL Dec 2011" xfId="944"/>
    <cellStyle name="Comma 30" xfId="945"/>
    <cellStyle name="Comma 30 2" xfId="946"/>
    <cellStyle name="Comma 31" xfId="947"/>
    <cellStyle name="Comma 31 2" xfId="948"/>
    <cellStyle name="Comma 32" xfId="949"/>
    <cellStyle name="Comma 32 2" xfId="950"/>
    <cellStyle name="Comma 33" xfId="951"/>
    <cellStyle name="Comma 33 2" xfId="952"/>
    <cellStyle name="Comma 34" xfId="953"/>
    <cellStyle name="Comma 34 2" xfId="954"/>
    <cellStyle name="Comma 35" xfId="955"/>
    <cellStyle name="Comma 35 2" xfId="956"/>
    <cellStyle name="Comma 36" xfId="957"/>
    <cellStyle name="Comma 36 2" xfId="958"/>
    <cellStyle name="Comma 37" xfId="959"/>
    <cellStyle name="Comma 37 2" xfId="960"/>
    <cellStyle name="Comma 38" xfId="961"/>
    <cellStyle name="Comma 38 2" xfId="962"/>
    <cellStyle name="Comma 39" xfId="963"/>
    <cellStyle name="Comma 39 2" xfId="964"/>
    <cellStyle name="Comma 4" xfId="95"/>
    <cellStyle name="Comma 4 2" xfId="96"/>
    <cellStyle name="Comma 4 2 2" xfId="965"/>
    <cellStyle name="Comma 4 2 3" xfId="966"/>
    <cellStyle name="Comma 40" xfId="967"/>
    <cellStyle name="Comma 40 2" xfId="968"/>
    <cellStyle name="Comma 41" xfId="969"/>
    <cellStyle name="Comma 41 2" xfId="970"/>
    <cellStyle name="Comma 42" xfId="971"/>
    <cellStyle name="Comma 42 2" xfId="972"/>
    <cellStyle name="Comma 43" xfId="973"/>
    <cellStyle name="Comma 43 2" xfId="974"/>
    <cellStyle name="Comma 44" xfId="975"/>
    <cellStyle name="Comma 44 2" xfId="976"/>
    <cellStyle name="Comma 45" xfId="977"/>
    <cellStyle name="Comma 46" xfId="978"/>
    <cellStyle name="Comma 47" xfId="979"/>
    <cellStyle name="Comma 48" xfId="980"/>
    <cellStyle name="Comma 49" xfId="981"/>
    <cellStyle name="Comma 5" xfId="97"/>
    <cellStyle name="Comma 5 2" xfId="982"/>
    <cellStyle name="Comma 5 2 2" xfId="983"/>
    <cellStyle name="Comma 6" xfId="98"/>
    <cellStyle name="Comma 6 2" xfId="289"/>
    <cellStyle name="Comma 7" xfId="99"/>
    <cellStyle name="Comma 7 2" xfId="984"/>
    <cellStyle name="Comma 7 2 2 2" xfId="985"/>
    <cellStyle name="Comma 8" xfId="100"/>
    <cellStyle name="Comma 8 2" xfId="986"/>
    <cellStyle name="Comma 9" xfId="290"/>
    <cellStyle name="Comma 9 2" xfId="987"/>
    <cellStyle name="Comma(1)" xfId="988"/>
    <cellStyle name="Comma0" xfId="291"/>
    <cellStyle name="Comma0 2" xfId="292"/>
    <cellStyle name="Comma0_Analysis of Haridawar Proposal - A" xfId="293"/>
    <cellStyle name="Copied" xfId="294"/>
    <cellStyle name="Copied 2" xfId="295"/>
    <cellStyle name="Currencq [0]_Invoices_C730 (2)" xfId="296"/>
    <cellStyle name="Currency" xfId="1313" builtinId="4"/>
    <cellStyle name="Currency $" xfId="297"/>
    <cellStyle name="Currency $ 2" xfId="298"/>
    <cellStyle name="Currency $_TUTICORN-RATE ANALYSIS" xfId="299"/>
    <cellStyle name="Currency [00]" xfId="101"/>
    <cellStyle name="Currency [2]_Invoices_C740 (2)_981111~cost" xfId="300"/>
    <cellStyle name="Currency0" xfId="301"/>
    <cellStyle name="Currency0 2" xfId="302"/>
    <cellStyle name="Currency0 3" xfId="303"/>
    <cellStyle name="Currency0_Analysis of Haridawar Proposal - A" xfId="304"/>
    <cellStyle name="custom" xfId="102"/>
    <cellStyle name="Custom - Style1" xfId="989"/>
    <cellStyle name="Custom - Style8" xfId="990"/>
    <cellStyle name="Data   - Style2" xfId="991"/>
    <cellStyle name="Data   - Style2 2" xfId="992"/>
    <cellStyle name="Date" xfId="103"/>
    <cellStyle name="date 2" xfId="305"/>
    <cellStyle name="date 3" xfId="306"/>
    <cellStyle name="Date Short" xfId="104"/>
    <cellStyle name="Date_ACE-PR2-final format" xfId="307"/>
    <cellStyle name="date1" xfId="308"/>
    <cellStyle name="date1 2" xfId="309"/>
    <cellStyle name="date1 3" xfId="310"/>
    <cellStyle name="DELTA" xfId="993"/>
    <cellStyle name="Description" xfId="311"/>
    <cellStyle name="Dezimal [0]_Abw-Plan-Off-CM" xfId="994"/>
    <cellStyle name="Dezimal_Abw-Plan-Off-CM" xfId="995"/>
    <cellStyle name="dotted line" xfId="996"/>
    <cellStyle name="E&amp;Y House" xfId="997"/>
    <cellStyle name="Emphasis 1" xfId="998"/>
    <cellStyle name="Emphasis 2" xfId="999"/>
    <cellStyle name="Emphasis 3" xfId="1000"/>
    <cellStyle name="endpg" xfId="1001"/>
    <cellStyle name="Enter Currency (0)" xfId="105"/>
    <cellStyle name="Enter Currency (2)" xfId="106"/>
    <cellStyle name="Enter Units (0)" xfId="107"/>
    <cellStyle name="Enter Units (1)" xfId="108"/>
    <cellStyle name="Enter Units (2)" xfId="109"/>
    <cellStyle name="Entered" xfId="312"/>
    <cellStyle name="Entered 2" xfId="313"/>
    <cellStyle name="Euro" xfId="110"/>
    <cellStyle name="Euro 2" xfId="314"/>
    <cellStyle name="Explanatory Text 2" xfId="111"/>
    <cellStyle name="Explanatory Text 3" xfId="112"/>
    <cellStyle name="F2" xfId="315"/>
    <cellStyle name="F2 2" xfId="316"/>
    <cellStyle name="F2_TUTICORN-RATE ANALYSIS" xfId="317"/>
    <cellStyle name="F3" xfId="318"/>
    <cellStyle name="F3 2" xfId="319"/>
    <cellStyle name="F3_TUTICORN-RATE ANALYSIS" xfId="320"/>
    <cellStyle name="F4" xfId="321"/>
    <cellStyle name="F4 2" xfId="322"/>
    <cellStyle name="F4_TUTICORN-RATE ANALYSIS" xfId="323"/>
    <cellStyle name="F5" xfId="324"/>
    <cellStyle name="F5 2" xfId="325"/>
    <cellStyle name="F5_TUTICORN-RATE ANALYSIS" xfId="326"/>
    <cellStyle name="F6" xfId="327"/>
    <cellStyle name="F6 2" xfId="328"/>
    <cellStyle name="F6_TUTICORN-RATE ANALYSIS" xfId="329"/>
    <cellStyle name="F7" xfId="330"/>
    <cellStyle name="F7 2" xfId="331"/>
    <cellStyle name="F7_TUTICORN-RATE ANALYSIS" xfId="332"/>
    <cellStyle name="F8" xfId="333"/>
    <cellStyle name="F8 2" xfId="334"/>
    <cellStyle name="F8_TUTICORN-RATE ANALYSIS" xfId="335"/>
    <cellStyle name="Fixed" xfId="336"/>
    <cellStyle name="Fixed 2" xfId="337"/>
    <cellStyle name="Fixed_Analysis of Haridawar Proposal - A" xfId="338"/>
    <cellStyle name="Fleet" xfId="1002"/>
    <cellStyle name="ƒnƒCƒp[ƒŠƒ“ƒN" xfId="1003"/>
    <cellStyle name="Formula" xfId="1004"/>
    <cellStyle name="Formula 2" xfId="1005"/>
    <cellStyle name="GENERAL" xfId="113"/>
    <cellStyle name="Good 2" xfId="114"/>
    <cellStyle name="Good 3" xfId="115"/>
    <cellStyle name="Grey" xfId="116"/>
    <cellStyle name="head2" xfId="1006"/>
    <cellStyle name="HEADER" xfId="339"/>
    <cellStyle name="Header Row" xfId="1007"/>
    <cellStyle name="Header1" xfId="117"/>
    <cellStyle name="Header2" xfId="118"/>
    <cellStyle name="Header2 2" xfId="1008"/>
    <cellStyle name="Header2 2 2" xfId="1009"/>
    <cellStyle name="Header2 2 3" xfId="1010"/>
    <cellStyle name="Header2 2 4" xfId="1011"/>
    <cellStyle name="Header2 3" xfId="1012"/>
    <cellStyle name="Header2 4" xfId="1013"/>
    <cellStyle name="Header2 5" xfId="1014"/>
    <cellStyle name="Heading" xfId="1015"/>
    <cellStyle name="Heading 1 2" xfId="119"/>
    <cellStyle name="Heading 1 3" xfId="120"/>
    <cellStyle name="Heading 2 2" xfId="121"/>
    <cellStyle name="Heading 2 3" xfId="122"/>
    <cellStyle name="Heading 3 2" xfId="123"/>
    <cellStyle name="Heading 3 3" xfId="124"/>
    <cellStyle name="Heading 4 2" xfId="125"/>
    <cellStyle name="Heading 4 3" xfId="126"/>
    <cellStyle name="Heading1" xfId="340"/>
    <cellStyle name="Heading1 2" xfId="341"/>
    <cellStyle name="Heading2" xfId="342"/>
    <cellStyle name="Heading2 2" xfId="343"/>
    <cellStyle name="HSBC Input Date" xfId="1016"/>
    <cellStyle name="HSBC Input Label" xfId="1017"/>
    <cellStyle name="HSBC Input Label 2" xfId="1018"/>
    <cellStyle name="HSBC Input Label Link" xfId="1019"/>
    <cellStyle name="HSBC Input Logical 1" xfId="1020"/>
    <cellStyle name="HSBC Input Number 1" xfId="1021"/>
    <cellStyle name="HSBC Input Number 2" xfId="1022"/>
    <cellStyle name="HSBC Input Percent" xfId="1023"/>
    <cellStyle name="HSBC Input Year Format" xfId="1024"/>
    <cellStyle name="HSBC Title Main" xfId="1025"/>
    <cellStyle name="HSBC Title Main Sub" xfId="1026"/>
    <cellStyle name="HSBC Title Main_~5642633" xfId="1027"/>
    <cellStyle name="HSBC Title Module" xfId="1028"/>
    <cellStyle name="HSBC WK Date" xfId="1029"/>
    <cellStyle name="HSBC WK Logical 1" xfId="1030"/>
    <cellStyle name="HSBC WK Logical 2" xfId="1031"/>
    <cellStyle name="HSBC WK Number 1" xfId="1032"/>
    <cellStyle name="HSBC WK Number 2" xfId="1033"/>
    <cellStyle name="HSBC WK Number 2 T" xfId="1034"/>
    <cellStyle name="HSBC WK Number 2_~5642633" xfId="1035"/>
    <cellStyle name="HSBC WK Percent" xfId="1036"/>
    <cellStyle name="HSBC WK Ratios" xfId="1037"/>
    <cellStyle name="HSBC WK Year Format" xfId="1038"/>
    <cellStyle name="Hyperlink 2" xfId="127"/>
    <cellStyle name="Hyperlink 3" xfId="128"/>
    <cellStyle name="Hyperlink 4" xfId="129"/>
    <cellStyle name="Hypertextový odkaz" xfId="1039"/>
    <cellStyle name="Input [yellow]" xfId="130"/>
    <cellStyle name="Input [yellow] 2" xfId="1040"/>
    <cellStyle name="Input [yellow] 3" xfId="1041"/>
    <cellStyle name="Input [yellow] 4" xfId="1042"/>
    <cellStyle name="Input [yellow] 5" xfId="1043"/>
    <cellStyle name="Input 2" xfId="131"/>
    <cellStyle name="Input 2 2" xfId="1044"/>
    <cellStyle name="Input 2 2 2" xfId="1045"/>
    <cellStyle name="Input 2 2 2 2" xfId="1046"/>
    <cellStyle name="Input 2 2 3" xfId="1047"/>
    <cellStyle name="Input 2 2 3 2" xfId="1048"/>
    <cellStyle name="Input 2 2 4" xfId="1049"/>
    <cellStyle name="Input 2 2 4 2" xfId="1050"/>
    <cellStyle name="Input 2 2 5" xfId="1051"/>
    <cellStyle name="Input 2 3" xfId="1052"/>
    <cellStyle name="Input 2 3 2" xfId="1053"/>
    <cellStyle name="Input 2 4" xfId="1054"/>
    <cellStyle name="Input 2 4 2" xfId="1055"/>
    <cellStyle name="Input 2 5" xfId="1056"/>
    <cellStyle name="Input 2 5 2" xfId="1057"/>
    <cellStyle name="Input 2 6" xfId="1058"/>
    <cellStyle name="Input 3" xfId="132"/>
    <cellStyle name="Input 3 2" xfId="1059"/>
    <cellStyle name="Input 3 2 2" xfId="1060"/>
    <cellStyle name="Input 3 2 2 2" xfId="1061"/>
    <cellStyle name="Input 3 2 3" xfId="1062"/>
    <cellStyle name="Input 3 2 3 2" xfId="1063"/>
    <cellStyle name="Input 3 2 4" xfId="1064"/>
    <cellStyle name="Input 3 2 4 2" xfId="1065"/>
    <cellStyle name="Input 3 2 5" xfId="1066"/>
    <cellStyle name="Input 3 3" xfId="1067"/>
    <cellStyle name="Input 3 3 2" xfId="1068"/>
    <cellStyle name="Input 3 4" xfId="1069"/>
    <cellStyle name="Input 3 4 2" xfId="1070"/>
    <cellStyle name="Input 3 5" xfId="1071"/>
    <cellStyle name="Input 3 5 2" xfId="1072"/>
    <cellStyle name="Input 3 6" xfId="1073"/>
    <cellStyle name="Input 4" xfId="344"/>
    <cellStyle name="Input 5" xfId="345"/>
    <cellStyle name="InputSheetHeading" xfId="1074"/>
    <cellStyle name="justify" xfId="1075"/>
    <cellStyle name="KEIKAKU" xfId="1076"/>
    <cellStyle name="Komma [0]_CM_DATA_TRAXIS" xfId="1077"/>
    <cellStyle name="Komma_CM_DATA_TRAXIS" xfId="1078"/>
    <cellStyle name="Labels - Style3" xfId="1079"/>
    <cellStyle name="Labels - Style3 2" xfId="1080"/>
    <cellStyle name="Lien hypertexte visité_Cashflow Yong In  May 2002 (based on Pusan 40 cars)" xfId="1081"/>
    <cellStyle name="Lien hypertexte_Ankara-New costing - based on T1" xfId="1082"/>
    <cellStyle name="Line3" xfId="346"/>
    <cellStyle name="Link Currency (0)" xfId="133"/>
    <cellStyle name="Link Currency (2)" xfId="134"/>
    <cellStyle name="Link Units (0)" xfId="135"/>
    <cellStyle name="Link Units (1)" xfId="136"/>
    <cellStyle name="Link Units (2)" xfId="137"/>
    <cellStyle name="Linked Cell 2" xfId="138"/>
    <cellStyle name="Linked Cell 3" xfId="139"/>
    <cellStyle name="LinkedCell" xfId="1083"/>
    <cellStyle name="LinkedCellHours" xfId="1084"/>
    <cellStyle name="Macro" xfId="1085"/>
    <cellStyle name="Milliers [0]_!!!GO" xfId="140"/>
    <cellStyle name="Milliers_!!!GO" xfId="141"/>
    <cellStyle name="Model" xfId="347"/>
    <cellStyle name="Moeda [0]_aola" xfId="1086"/>
    <cellStyle name="Moeda_aola" xfId="1087"/>
    <cellStyle name="Monétaire [0]_!!!GO" xfId="142"/>
    <cellStyle name="Monétaire_!!!GO" xfId="143"/>
    <cellStyle name="MS_Arabic" xfId="348"/>
    <cellStyle name="Neutral 2" xfId="144"/>
    <cellStyle name="Neutral 3" xfId="145"/>
    <cellStyle name="New Times Roman" xfId="146"/>
    <cellStyle name="no dec" xfId="147"/>
    <cellStyle name="Non défini" xfId="349"/>
    <cellStyle name="Non défini 2" xfId="350"/>
    <cellStyle name="Nor}al" xfId="148"/>
    <cellStyle name="Nor}al 2" xfId="1088"/>
    <cellStyle name="Nor}al_2233 Financials" xfId="1089"/>
    <cellStyle name="Normal" xfId="0" builtinId="0"/>
    <cellStyle name="Normal - Style1" xfId="149"/>
    <cellStyle name="Normal - Style1 2" xfId="351"/>
    <cellStyle name="Normal - Style2" xfId="1090"/>
    <cellStyle name="Normal - Style3" xfId="1091"/>
    <cellStyle name="Normal - Style4" xfId="1092"/>
    <cellStyle name="Normal - Style5" xfId="1093"/>
    <cellStyle name="Normal - Style6" xfId="1094"/>
    <cellStyle name="Normal - Style7" xfId="1095"/>
    <cellStyle name="Normal - Style8" xfId="1096"/>
    <cellStyle name="Normal 10" xfId="4"/>
    <cellStyle name="Normal 10 2" xfId="1097"/>
    <cellStyle name="Normal 10 2 2 2" xfId="1098"/>
    <cellStyle name="Normal 10 3" xfId="1099"/>
    <cellStyle name="Normal 11" xfId="352"/>
    <cellStyle name="Normal 11 2" xfId="1100"/>
    <cellStyle name="Normal 11 3" xfId="1101"/>
    <cellStyle name="Normal 12" xfId="353"/>
    <cellStyle name="Normal 12 2" xfId="1102"/>
    <cellStyle name="Normal 13" xfId="354"/>
    <cellStyle name="Normal 13 2" xfId="355"/>
    <cellStyle name="Normal 14" xfId="356"/>
    <cellStyle name="Normal 15" xfId="357"/>
    <cellStyle name="Normal 15 2" xfId="1103"/>
    <cellStyle name="Normal 16" xfId="358"/>
    <cellStyle name="Normal 16 2" xfId="1104"/>
    <cellStyle name="Normal 17" xfId="359"/>
    <cellStyle name="Normal 17 2" xfId="1105"/>
    <cellStyle name="Normal 18" xfId="360"/>
    <cellStyle name="Normal 18 2" xfId="1106"/>
    <cellStyle name="Normal 19" xfId="361"/>
    <cellStyle name="Normal 19 2" xfId="1107"/>
    <cellStyle name="Normal 2" xfId="150"/>
    <cellStyle name="Normal 2 10" xfId="1108"/>
    <cellStyle name="Normal 2 2" xfId="151"/>
    <cellStyle name="Normal 2 2 12" xfId="1109"/>
    <cellStyle name="Normal 2 2 2" xfId="152"/>
    <cellStyle name="Normal 2 2 3" xfId="153"/>
    <cellStyle name="Normal 2 2_GVK-01" xfId="362"/>
    <cellStyle name="Normal 2 3" xfId="154"/>
    <cellStyle name="Normal 2 4" xfId="155"/>
    <cellStyle name="Normal 2 5" xfId="363"/>
    <cellStyle name="Normal 2 5 2" xfId="364"/>
    <cellStyle name="Normal 2 6" xfId="365"/>
    <cellStyle name="Normal 2 7" xfId="366"/>
    <cellStyle name="Normal 2 8" xfId="367"/>
    <cellStyle name="Normal 2 9" xfId="368"/>
    <cellStyle name="Normal 2_2233 Financials" xfId="1110"/>
    <cellStyle name="Normal 20" xfId="369"/>
    <cellStyle name="Normal 20 2" xfId="1111"/>
    <cellStyle name="Normal 21" xfId="370"/>
    <cellStyle name="Normal 21 2" xfId="1112"/>
    <cellStyle name="Normal 22" xfId="371"/>
    <cellStyle name="Normal 22 2" xfId="1113"/>
    <cellStyle name="Normal 23" xfId="372"/>
    <cellStyle name="Normal 23 2" xfId="1114"/>
    <cellStyle name="Normal 24" xfId="373"/>
    <cellStyle name="Normal 24 2" xfId="1115"/>
    <cellStyle name="Normal 25" xfId="374"/>
    <cellStyle name="Normal 25 2" xfId="1116"/>
    <cellStyle name="Normal 26" xfId="375"/>
    <cellStyle name="Normal 26 2" xfId="1117"/>
    <cellStyle name="Normal 27" xfId="376"/>
    <cellStyle name="Normal 27 2" xfId="1118"/>
    <cellStyle name="Normal 28" xfId="377"/>
    <cellStyle name="Normal 28 2" xfId="1119"/>
    <cellStyle name="Normal 29" xfId="378"/>
    <cellStyle name="Normal 29 2" xfId="1120"/>
    <cellStyle name="Normal 3" xfId="156"/>
    <cellStyle name="Normal 3 2" xfId="157"/>
    <cellStyle name="Normal 3 2 2" xfId="158"/>
    <cellStyle name="Normal 3 3" xfId="379"/>
    <cellStyle name="Normal 3 4" xfId="380"/>
    <cellStyle name="Normal 3 5" xfId="381"/>
    <cellStyle name="Normal 3_Analysis of Haridawar Proposal - A" xfId="382"/>
    <cellStyle name="Normal 30" xfId="383"/>
    <cellStyle name="Normal 30 2" xfId="1121"/>
    <cellStyle name="Normal 31" xfId="1122"/>
    <cellStyle name="Normal 31 2" xfId="1123"/>
    <cellStyle name="Normal 32" xfId="1124"/>
    <cellStyle name="Normal 32 2" xfId="1125"/>
    <cellStyle name="Normal 33" xfId="1126"/>
    <cellStyle name="Normal 33 2" xfId="1127"/>
    <cellStyle name="Normal 34" xfId="1128"/>
    <cellStyle name="Normal 34 2" xfId="1129"/>
    <cellStyle name="Normal 35" xfId="1130"/>
    <cellStyle name="Normal 35 2" xfId="1131"/>
    <cellStyle name="Normal 36" xfId="1132"/>
    <cellStyle name="Normal 36 2" xfId="1133"/>
    <cellStyle name="Normal 37" xfId="1134"/>
    <cellStyle name="Normal 37 2" xfId="1135"/>
    <cellStyle name="Normal 38" xfId="1136"/>
    <cellStyle name="Normal 38 2" xfId="1137"/>
    <cellStyle name="Normal 39" xfId="1138"/>
    <cellStyle name="Normal 39 2" xfId="1139"/>
    <cellStyle name="Normal 4" xfId="159"/>
    <cellStyle name="Normal 4 2" xfId="160"/>
    <cellStyle name="Normal 4 3" xfId="384"/>
    <cellStyle name="Normal 4_BOQ" xfId="385"/>
    <cellStyle name="Normal 40" xfId="1140"/>
    <cellStyle name="Normal 40 2" xfId="1141"/>
    <cellStyle name="Normal 41" xfId="1142"/>
    <cellStyle name="Normal 41 2" xfId="1143"/>
    <cellStyle name="Normal 42" xfId="1144"/>
    <cellStyle name="Normal 42 2" xfId="1145"/>
    <cellStyle name="Normal 5" xfId="161"/>
    <cellStyle name="Normal 5 2" xfId="162"/>
    <cellStyle name="Normal 5_GVK-01" xfId="386"/>
    <cellStyle name="Normal 6" xfId="163"/>
    <cellStyle name="Normal 6 12 2" xfId="1146"/>
    <cellStyle name="Normal 6 2" xfId="164"/>
    <cellStyle name="Normal 6 2 2" xfId="165"/>
    <cellStyle name="Normal 7" xfId="387"/>
    <cellStyle name="Normal 7 2" xfId="1147"/>
    <cellStyle name="Normal 7 2 2" xfId="1148"/>
    <cellStyle name="Normal 7 2 2 2" xfId="1149"/>
    <cellStyle name="Normal 74" xfId="1150"/>
    <cellStyle name="Normal 75" xfId="1151"/>
    <cellStyle name="Normal 76" xfId="1152"/>
    <cellStyle name="Normal 77" xfId="1153"/>
    <cellStyle name="Normal 78" xfId="1154"/>
    <cellStyle name="Normal 8" xfId="388"/>
    <cellStyle name="Normal 8 2" xfId="389"/>
    <cellStyle name="Normal 9" xfId="390"/>
    <cellStyle name="Normal 9 2" xfId="1155"/>
    <cellStyle name="Normale_Wita (PL Act.98)" xfId="1156"/>
    <cellStyle name="Norm䌀l" xfId="391"/>
    <cellStyle name="Norm䌀l 2" xfId="392"/>
    <cellStyle name="Note 2" xfId="166"/>
    <cellStyle name="Note 2 2" xfId="1157"/>
    <cellStyle name="Note 2 2 2" xfId="1158"/>
    <cellStyle name="Note 2 2 2 2" xfId="1159"/>
    <cellStyle name="Note 2 2 3" xfId="1160"/>
    <cellStyle name="Note 2 2 3 2" xfId="1161"/>
    <cellStyle name="Note 2 2 4" xfId="1162"/>
    <cellStyle name="Note 2 2 4 2" xfId="1163"/>
    <cellStyle name="Note 2 2 5" xfId="1164"/>
    <cellStyle name="Note 2 3" xfId="1165"/>
    <cellStyle name="Note 2 3 2" xfId="1166"/>
    <cellStyle name="Note 2 4" xfId="1167"/>
    <cellStyle name="Note 2 4 2" xfId="1168"/>
    <cellStyle name="Note 2 5" xfId="1169"/>
    <cellStyle name="Note 3" xfId="167"/>
    <cellStyle name="Note 3 2" xfId="1170"/>
    <cellStyle name="Note 3 2 2" xfId="1171"/>
    <cellStyle name="Note 3 2 2 2" xfId="1172"/>
    <cellStyle name="Note 3 2 3" xfId="1173"/>
    <cellStyle name="Note 3 2 3 2" xfId="1174"/>
    <cellStyle name="Note 3 2 4" xfId="1175"/>
    <cellStyle name="Note 3 2 4 2" xfId="1176"/>
    <cellStyle name="Note 3 2 5" xfId="1177"/>
    <cellStyle name="Note 3 3" xfId="1178"/>
    <cellStyle name="Note 3 3 2" xfId="1179"/>
    <cellStyle name="Note 3 4" xfId="1180"/>
    <cellStyle name="Note 3 4 2" xfId="1181"/>
    <cellStyle name="Note 3 5" xfId="1182"/>
    <cellStyle name="Œ…‹aO‚e_4Qtr (2)" xfId="1183"/>
    <cellStyle name="Œ…‹æØ‚è_4Qtr (2)" xfId="1184"/>
    <cellStyle name="Output 2" xfId="168"/>
    <cellStyle name="Output 2 2" xfId="1185"/>
    <cellStyle name="Output 2 2 2" xfId="1186"/>
    <cellStyle name="Output 2 2 2 2" xfId="1187"/>
    <cellStyle name="Output 2 2 3" xfId="1188"/>
    <cellStyle name="Output 2 2 3 2" xfId="1189"/>
    <cellStyle name="Output 2 2 4" xfId="1190"/>
    <cellStyle name="Output 2 2 4 2" xfId="1191"/>
    <cellStyle name="Output 2 2 5" xfId="1192"/>
    <cellStyle name="Output 2 3" xfId="1193"/>
    <cellStyle name="Output 2 3 2" xfId="1194"/>
    <cellStyle name="Output 2 4" xfId="1195"/>
    <cellStyle name="Output 2 4 2" xfId="1196"/>
    <cellStyle name="Output 2 5" xfId="1197"/>
    <cellStyle name="Output 3" xfId="169"/>
    <cellStyle name="Output 3 2" xfId="1198"/>
    <cellStyle name="Output 3 2 2" xfId="1199"/>
    <cellStyle name="Output 3 2 2 2" xfId="1200"/>
    <cellStyle name="Output 3 2 3" xfId="1201"/>
    <cellStyle name="Output 3 2 3 2" xfId="1202"/>
    <cellStyle name="Output 3 2 4" xfId="1203"/>
    <cellStyle name="Output 3 2 4 2" xfId="1204"/>
    <cellStyle name="Output 3 2 5" xfId="1205"/>
    <cellStyle name="Output 3 3" xfId="1206"/>
    <cellStyle name="Output 3 3 2" xfId="1207"/>
    <cellStyle name="Output 3 4" xfId="1208"/>
    <cellStyle name="Output 3 4 2" xfId="1209"/>
    <cellStyle name="Output 3 5" xfId="1210"/>
    <cellStyle name="Output Amounts" xfId="1211"/>
    <cellStyle name="Output Amounts 2" xfId="1212"/>
    <cellStyle name="Output Column Headings" xfId="1213"/>
    <cellStyle name="Output Line Items" xfId="1214"/>
    <cellStyle name="Output Report Heading" xfId="1215"/>
    <cellStyle name="Output Report Title" xfId="1216"/>
    <cellStyle name="pankaj" xfId="393"/>
    <cellStyle name="Percent" xfId="2" builtinId="5"/>
    <cellStyle name="Percent (0)" xfId="1217"/>
    <cellStyle name="Percent [0]" xfId="170"/>
    <cellStyle name="Percent [00]" xfId="171"/>
    <cellStyle name="Percent [2]" xfId="172"/>
    <cellStyle name="Percent [2] 2" xfId="394"/>
    <cellStyle name="Percent [2] 3" xfId="395"/>
    <cellStyle name="Percent 10" xfId="1218"/>
    <cellStyle name="Percent 11" xfId="1219"/>
    <cellStyle name="Percent 2" xfId="173"/>
    <cellStyle name="Percent 2 2" xfId="396"/>
    <cellStyle name="Percent 2 2 2" xfId="397"/>
    <cellStyle name="Percent 2 3" xfId="398"/>
    <cellStyle name="Percent 3" xfId="174"/>
    <cellStyle name="Percent 3 2" xfId="175"/>
    <cellStyle name="Percent 3 2 2" xfId="1220"/>
    <cellStyle name="Percent 3 3" xfId="1221"/>
    <cellStyle name="Percent 3 3 2" xfId="1222"/>
    <cellStyle name="Percent 4" xfId="399"/>
    <cellStyle name="Percent 4 2" xfId="1223"/>
    <cellStyle name="Percent 5" xfId="400"/>
    <cellStyle name="Percent 5 3" xfId="1224"/>
    <cellStyle name="Percent 6" xfId="401"/>
    <cellStyle name="Percent 7" xfId="402"/>
    <cellStyle name="Percent 8" xfId="403"/>
    <cellStyle name="Percent 9" xfId="1225"/>
    <cellStyle name="PERCENTAGE" xfId="1226"/>
    <cellStyle name="Popis" xfId="1227"/>
    <cellStyle name="Pourcentage_Ankara-New costing - based on T1" xfId="1228"/>
    <cellStyle name="PrePop Currency (0)" xfId="176"/>
    <cellStyle name="PrePop Currency (2)" xfId="177"/>
    <cellStyle name="PrePop Units (0)" xfId="178"/>
    <cellStyle name="PrePop Units (1)" xfId="179"/>
    <cellStyle name="PrePop Units (2)" xfId="180"/>
    <cellStyle name="PSChar" xfId="181"/>
    <cellStyle name="PSDate" xfId="182"/>
    <cellStyle name="PSDec" xfId="183"/>
    <cellStyle name="PSHeading" xfId="184"/>
    <cellStyle name="PSInt" xfId="185"/>
    <cellStyle name="PSSpacer" xfId="186"/>
    <cellStyle name="Red" xfId="404"/>
    <cellStyle name="Reset  - Style4" xfId="1229"/>
    <cellStyle name="Reset  - Style7" xfId="1230"/>
    <cellStyle name="RevList" xfId="405"/>
    <cellStyle name="SAPBEXaggDataEmph" xfId="1231"/>
    <cellStyle name="SAPBEXaggDataEmph 2" xfId="1232"/>
    <cellStyle name="SAPBEXaggItemX" xfId="1233"/>
    <cellStyle name="SAPBEXaggItemX 2" xfId="1234"/>
    <cellStyle name="SAPBEXexcBad7" xfId="1235"/>
    <cellStyle name="SAPBEXexcBad7 2" xfId="1236"/>
    <cellStyle name="Separador de milhares [0]_Person" xfId="1237"/>
    <cellStyle name="Separador de milhares_Person" xfId="1238"/>
    <cellStyle name="Sheet Title" xfId="1239"/>
    <cellStyle name="SHItems" xfId="1240"/>
    <cellStyle name="SHQuadro" xfId="1241"/>
    <cellStyle name="Sledovaný hypertextový odkaz" xfId="1242"/>
    <cellStyle name="STANDARD" xfId="187"/>
    <cellStyle name="step" xfId="1243"/>
    <cellStyle name="step 2" xfId="1244"/>
    <cellStyle name="StLine" xfId="406"/>
    <cellStyle name="StLineTOP" xfId="407"/>
    <cellStyle name="Style 1" xfId="188"/>
    <cellStyle name="Style 1 2" xfId="189"/>
    <cellStyle name="Style 2" xfId="1245"/>
    <cellStyle name="subhead" xfId="408"/>
    <cellStyle name="Subtotal" xfId="409"/>
    <cellStyle name="Table  - Style5" xfId="1246"/>
    <cellStyle name="Table  - Style5 2" xfId="1247"/>
    <cellStyle name="Table  - Style6" xfId="1248"/>
    <cellStyle name="Table  - Style6 2" xfId="1249"/>
    <cellStyle name="Table body" xfId="1250"/>
    <cellStyle name="Table subhead" xfId="1251"/>
    <cellStyle name="table_head1" xfId="1252"/>
    <cellStyle name="Text Indent A" xfId="190"/>
    <cellStyle name="Text Indent B" xfId="191"/>
    <cellStyle name="Text Indent C" xfId="192"/>
    <cellStyle name="Tickmark" xfId="1253"/>
    <cellStyle name="Times New Roman" xfId="410"/>
    <cellStyle name="Title  - Style1" xfId="1254"/>
    <cellStyle name="Title  - Style6" xfId="1255"/>
    <cellStyle name="Title 2" xfId="193"/>
    <cellStyle name="Title 3" xfId="194"/>
    <cellStyle name="Total 2" xfId="195"/>
    <cellStyle name="Total 2 2" xfId="1256"/>
    <cellStyle name="Total 2 2 2" xfId="1257"/>
    <cellStyle name="Total 2 2 2 2" xfId="1258"/>
    <cellStyle name="Total 2 2 3" xfId="1259"/>
    <cellStyle name="Total 2 2 3 2" xfId="1260"/>
    <cellStyle name="Total 2 2 4" xfId="1261"/>
    <cellStyle name="Total 2 2 4 2" xfId="1262"/>
    <cellStyle name="Total 2 2 5" xfId="1263"/>
    <cellStyle name="Total 2 3" xfId="1264"/>
    <cellStyle name="Total 2 3 2" xfId="1265"/>
    <cellStyle name="Total 2 4" xfId="1266"/>
    <cellStyle name="Total 2 4 2" xfId="1267"/>
    <cellStyle name="Total 2 5" xfId="1268"/>
    <cellStyle name="Total 3" xfId="196"/>
    <cellStyle name="Total 3 2" xfId="1269"/>
    <cellStyle name="Total 3 2 2" xfId="1270"/>
    <cellStyle name="Total 3 2 2 2" xfId="1271"/>
    <cellStyle name="Total 3 2 3" xfId="1272"/>
    <cellStyle name="Total 3 2 3 2" xfId="1273"/>
    <cellStyle name="Total 3 2 4" xfId="1274"/>
    <cellStyle name="Total 3 2 4 2" xfId="1275"/>
    <cellStyle name="Total 3 2 5" xfId="1276"/>
    <cellStyle name="Total 3 3" xfId="1277"/>
    <cellStyle name="Total 3 3 2" xfId="1278"/>
    <cellStyle name="Total 3 4" xfId="1279"/>
    <cellStyle name="Total 3 4 2" xfId="1280"/>
    <cellStyle name="Total 3 5" xfId="1281"/>
    <cellStyle name="TotCol - Style5" xfId="1282"/>
    <cellStyle name="TotCol - Style7" xfId="1283"/>
    <cellStyle name="TotRow - Style4" xfId="1284"/>
    <cellStyle name="TotRow - Style4 2" xfId="1285"/>
    <cellStyle name="TotRow - Style8" xfId="1286"/>
    <cellStyle name="TotRow - Style8 2" xfId="1287"/>
    <cellStyle name="Tusental (0)_pldt" xfId="197"/>
    <cellStyle name="Tusental_pldt" xfId="198"/>
    <cellStyle name="USCurrency(1)" xfId="1288"/>
    <cellStyle name="USCurrency(2)" xfId="1289"/>
    <cellStyle name="Valuta (0)_pldt" xfId="199"/>
    <cellStyle name="Valuta [0]_CM_DATA_TRAXIS" xfId="1290"/>
    <cellStyle name="Valuta_CM_DATA_TRAXIS" xfId="1291"/>
    <cellStyle name="Währung [0]_Abw-Plan-Off-CM" xfId="1292"/>
    <cellStyle name="Währung_2.1.1 WA RATP Rev2_22032002" xfId="1293"/>
    <cellStyle name="Warning Text 2" xfId="200"/>
    <cellStyle name="Warning Text 3" xfId="201"/>
    <cellStyle name="WBSHeading" xfId="1294"/>
    <cellStyle name="weekly" xfId="202"/>
    <cellStyle name="year" xfId="411"/>
    <cellStyle name="year 2" xfId="412"/>
    <cellStyle name="year 3" xfId="413"/>
    <cellStyle name="Yen" xfId="1295"/>
    <cellStyle name="Žd–óform" xfId="1296"/>
    <cellStyle name="zero" xfId="414"/>
    <cellStyle name="zero 2" xfId="415"/>
    <cellStyle name="zero 3" xfId="416"/>
    <cellStyle name="ハイパーリンク" xfId="1297"/>
    <cellStyle name="ﾛｯｸ" xfId="1298"/>
    <cellStyle name="똿뗦먛귟 [0.00]_PRODUCT DETAIL Q1" xfId="417"/>
    <cellStyle name="똿뗦먛귟_PRODUCT DETAIL Q1" xfId="418"/>
    <cellStyle name="믅됞 [0.00]_PRODUCT DETAIL Q1" xfId="419"/>
    <cellStyle name="믅됞_PRODUCT DETAIL Q1" xfId="420"/>
    <cellStyle name="백분율_HOBONG" xfId="421"/>
    <cellStyle name="뷭?_BOOKSHIP" xfId="422"/>
    <cellStyle name="콤마 [0]_1202" xfId="423"/>
    <cellStyle name="콤마_1202" xfId="424"/>
    <cellStyle name="통화 [0]_1202" xfId="425"/>
    <cellStyle name="통화_1202" xfId="426"/>
    <cellStyle name="표준_(정보부문)월별인원계획" xfId="427"/>
    <cellStyle name="一般_BS_Tokyo_200512" xfId="1299"/>
    <cellStyle name="仕撲form" xfId="1300"/>
    <cellStyle name="仕訳form" xfId="1301"/>
    <cellStyle name="桁区切り [0.00]_laroux" xfId="428"/>
    <cellStyle name="桁区切り_laroux" xfId="429"/>
    <cellStyle name="桁蟻唇Ｆ [0.00]_Sheet1" xfId="1302"/>
    <cellStyle name="桁蟻唇Ｆ_4Qtr (2)" xfId="1303"/>
    <cellStyle name="標?_(1) 茄子" xfId="1304"/>
    <cellStyle name="標準_0703事業計画書" xfId="1305"/>
    <cellStyle name="脚注資料" xfId="1306"/>
    <cellStyle name="脱浦 [0.00]_Sheet1" xfId="1307"/>
    <cellStyle name="脱浦_Sheet1" xfId="1308"/>
    <cellStyle name="表示済みのハイパーリンク" xfId="1309"/>
    <cellStyle name="計画" xfId="1310"/>
    <cellStyle name="通貨 [0.00]_laroux" xfId="430"/>
    <cellStyle name="通貨_laroux" xfId="431"/>
    <cellStyle name="部門別" xfId="1311"/>
    <cellStyle name="部門別部別" xfId="1312"/>
  </cellStyles>
  <dxfs count="5">
    <dxf>
      <font>
        <color rgb="FF9C0006"/>
      </font>
    </dxf>
    <dxf>
      <font>
        <color rgb="FF9C0006"/>
      </font>
    </dxf>
    <dxf>
      <font>
        <color rgb="FF9C0006"/>
      </font>
    </dxf>
    <dxf>
      <font>
        <color rgb="FF9C0006"/>
      </font>
    </dxf>
    <dxf>
      <font>
        <color rgb="FF9C0006"/>
      </font>
    </dxf>
  </dxfs>
  <tableStyles count="0" defaultTableStyle="TableStyleMedium2" defaultPivotStyle="PivotStyleLight16"/>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117" Type="http://schemas.openxmlformats.org/officeDocument/2006/relationships/externalLink" Target="externalLinks/externalLink94.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externalLink" Target="externalLinks/externalLink61.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33" Type="http://schemas.openxmlformats.org/officeDocument/2006/relationships/externalLink" Target="externalLinks/externalLink110.xml"/><Relationship Id="rId138" Type="http://schemas.openxmlformats.org/officeDocument/2006/relationships/externalLink" Target="externalLinks/externalLink115.xml"/><Relationship Id="rId154" Type="http://schemas.openxmlformats.org/officeDocument/2006/relationships/externalLink" Target="externalLinks/externalLink131.xml"/><Relationship Id="rId159" Type="http://schemas.openxmlformats.org/officeDocument/2006/relationships/externalLink" Target="externalLinks/externalLink136.xml"/><Relationship Id="rId175" Type="http://schemas.openxmlformats.org/officeDocument/2006/relationships/externalLink" Target="externalLinks/externalLink152.xml"/><Relationship Id="rId170" Type="http://schemas.openxmlformats.org/officeDocument/2006/relationships/externalLink" Target="externalLinks/externalLink147.xml"/><Relationship Id="rId191"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externalLink" Target="externalLinks/externalLink100.xml"/><Relationship Id="rId128" Type="http://schemas.openxmlformats.org/officeDocument/2006/relationships/externalLink" Target="externalLinks/externalLink105.xml"/><Relationship Id="rId144" Type="http://schemas.openxmlformats.org/officeDocument/2006/relationships/externalLink" Target="externalLinks/externalLink121.xml"/><Relationship Id="rId149" Type="http://schemas.openxmlformats.org/officeDocument/2006/relationships/externalLink" Target="externalLinks/externalLink126.xml"/><Relationship Id="rId5" Type="http://schemas.openxmlformats.org/officeDocument/2006/relationships/worksheet" Target="worksheets/sheet5.xml"/><Relationship Id="rId90" Type="http://schemas.openxmlformats.org/officeDocument/2006/relationships/externalLink" Target="externalLinks/externalLink67.xml"/><Relationship Id="rId95" Type="http://schemas.openxmlformats.org/officeDocument/2006/relationships/externalLink" Target="externalLinks/externalLink72.xml"/><Relationship Id="rId160" Type="http://schemas.openxmlformats.org/officeDocument/2006/relationships/externalLink" Target="externalLinks/externalLink137.xml"/><Relationship Id="rId165" Type="http://schemas.openxmlformats.org/officeDocument/2006/relationships/externalLink" Target="externalLinks/externalLink142.xml"/><Relationship Id="rId181" Type="http://schemas.openxmlformats.org/officeDocument/2006/relationships/externalLink" Target="externalLinks/externalLink158.xml"/><Relationship Id="rId186" Type="http://schemas.openxmlformats.org/officeDocument/2006/relationships/externalLink" Target="externalLinks/externalLink163.xml"/><Relationship Id="rId22" Type="http://schemas.openxmlformats.org/officeDocument/2006/relationships/worksheet" Target="worksheets/sheet22.xml"/><Relationship Id="rId27" Type="http://schemas.openxmlformats.org/officeDocument/2006/relationships/externalLink" Target="externalLinks/externalLink4.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18" Type="http://schemas.openxmlformats.org/officeDocument/2006/relationships/externalLink" Target="externalLinks/externalLink95.xml"/><Relationship Id="rId134" Type="http://schemas.openxmlformats.org/officeDocument/2006/relationships/externalLink" Target="externalLinks/externalLink111.xml"/><Relationship Id="rId139" Type="http://schemas.openxmlformats.org/officeDocument/2006/relationships/externalLink" Target="externalLinks/externalLink116.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150" Type="http://schemas.openxmlformats.org/officeDocument/2006/relationships/externalLink" Target="externalLinks/externalLink127.xml"/><Relationship Id="rId155" Type="http://schemas.openxmlformats.org/officeDocument/2006/relationships/externalLink" Target="externalLinks/externalLink132.xml"/><Relationship Id="rId171" Type="http://schemas.openxmlformats.org/officeDocument/2006/relationships/externalLink" Target="externalLinks/externalLink148.xml"/><Relationship Id="rId176" Type="http://schemas.openxmlformats.org/officeDocument/2006/relationships/externalLink" Target="externalLinks/externalLink15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08" Type="http://schemas.openxmlformats.org/officeDocument/2006/relationships/externalLink" Target="externalLinks/externalLink85.xml"/><Relationship Id="rId124" Type="http://schemas.openxmlformats.org/officeDocument/2006/relationships/externalLink" Target="externalLinks/externalLink101.xml"/><Relationship Id="rId129" Type="http://schemas.openxmlformats.org/officeDocument/2006/relationships/externalLink" Target="externalLinks/externalLink106.xml"/><Relationship Id="rId54" Type="http://schemas.openxmlformats.org/officeDocument/2006/relationships/externalLink" Target="externalLinks/externalLink31.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91" Type="http://schemas.openxmlformats.org/officeDocument/2006/relationships/externalLink" Target="externalLinks/externalLink68.xml"/><Relationship Id="rId96" Type="http://schemas.openxmlformats.org/officeDocument/2006/relationships/externalLink" Target="externalLinks/externalLink73.xml"/><Relationship Id="rId140" Type="http://schemas.openxmlformats.org/officeDocument/2006/relationships/externalLink" Target="externalLinks/externalLink117.xml"/><Relationship Id="rId145" Type="http://schemas.openxmlformats.org/officeDocument/2006/relationships/externalLink" Target="externalLinks/externalLink122.xml"/><Relationship Id="rId161" Type="http://schemas.openxmlformats.org/officeDocument/2006/relationships/externalLink" Target="externalLinks/externalLink138.xml"/><Relationship Id="rId166" Type="http://schemas.openxmlformats.org/officeDocument/2006/relationships/externalLink" Target="externalLinks/externalLink143.xml"/><Relationship Id="rId182" Type="http://schemas.openxmlformats.org/officeDocument/2006/relationships/externalLink" Target="externalLinks/externalLink159.xml"/><Relationship Id="rId187" Type="http://schemas.openxmlformats.org/officeDocument/2006/relationships/externalLink" Target="externalLinks/externalLink16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119" Type="http://schemas.openxmlformats.org/officeDocument/2006/relationships/externalLink" Target="externalLinks/externalLink96.xml"/><Relationship Id="rId44" Type="http://schemas.openxmlformats.org/officeDocument/2006/relationships/externalLink" Target="externalLinks/externalLink21.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81" Type="http://schemas.openxmlformats.org/officeDocument/2006/relationships/externalLink" Target="externalLinks/externalLink58.xml"/><Relationship Id="rId86" Type="http://schemas.openxmlformats.org/officeDocument/2006/relationships/externalLink" Target="externalLinks/externalLink63.xml"/><Relationship Id="rId130" Type="http://schemas.openxmlformats.org/officeDocument/2006/relationships/externalLink" Target="externalLinks/externalLink107.xml"/><Relationship Id="rId135" Type="http://schemas.openxmlformats.org/officeDocument/2006/relationships/externalLink" Target="externalLinks/externalLink112.xml"/><Relationship Id="rId151" Type="http://schemas.openxmlformats.org/officeDocument/2006/relationships/externalLink" Target="externalLinks/externalLink128.xml"/><Relationship Id="rId156" Type="http://schemas.openxmlformats.org/officeDocument/2006/relationships/externalLink" Target="externalLinks/externalLink133.xml"/><Relationship Id="rId177" Type="http://schemas.openxmlformats.org/officeDocument/2006/relationships/externalLink" Target="externalLinks/externalLink154.xml"/><Relationship Id="rId172" Type="http://schemas.openxmlformats.org/officeDocument/2006/relationships/externalLink" Target="externalLinks/externalLink1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externalLink" Target="externalLinks/externalLink81.xml"/><Relationship Id="rId120" Type="http://schemas.openxmlformats.org/officeDocument/2006/relationships/externalLink" Target="externalLinks/externalLink97.xml"/><Relationship Id="rId125" Type="http://schemas.openxmlformats.org/officeDocument/2006/relationships/externalLink" Target="externalLinks/externalLink102.xml"/><Relationship Id="rId141" Type="http://schemas.openxmlformats.org/officeDocument/2006/relationships/externalLink" Target="externalLinks/externalLink118.xml"/><Relationship Id="rId146" Type="http://schemas.openxmlformats.org/officeDocument/2006/relationships/externalLink" Target="externalLinks/externalLink123.xml"/><Relationship Id="rId167" Type="http://schemas.openxmlformats.org/officeDocument/2006/relationships/externalLink" Target="externalLinks/externalLink144.xml"/><Relationship Id="rId18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162" Type="http://schemas.openxmlformats.org/officeDocument/2006/relationships/externalLink" Target="externalLinks/externalLink139.xml"/><Relationship Id="rId183" Type="http://schemas.openxmlformats.org/officeDocument/2006/relationships/externalLink" Target="externalLinks/externalLink160.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externalLink" Target="externalLinks/externalLink92.xml"/><Relationship Id="rId131" Type="http://schemas.openxmlformats.org/officeDocument/2006/relationships/externalLink" Target="externalLinks/externalLink108.xml"/><Relationship Id="rId136" Type="http://schemas.openxmlformats.org/officeDocument/2006/relationships/externalLink" Target="externalLinks/externalLink113.xml"/><Relationship Id="rId157" Type="http://schemas.openxmlformats.org/officeDocument/2006/relationships/externalLink" Target="externalLinks/externalLink134.xml"/><Relationship Id="rId178" Type="http://schemas.openxmlformats.org/officeDocument/2006/relationships/externalLink" Target="externalLinks/externalLink155.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52" Type="http://schemas.openxmlformats.org/officeDocument/2006/relationships/externalLink" Target="externalLinks/externalLink129.xml"/><Relationship Id="rId173" Type="http://schemas.openxmlformats.org/officeDocument/2006/relationships/externalLink" Target="externalLinks/externalLink15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147" Type="http://schemas.openxmlformats.org/officeDocument/2006/relationships/externalLink" Target="externalLinks/externalLink124.xml"/><Relationship Id="rId168" Type="http://schemas.openxmlformats.org/officeDocument/2006/relationships/externalLink" Target="externalLinks/externalLink145.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142" Type="http://schemas.openxmlformats.org/officeDocument/2006/relationships/externalLink" Target="externalLinks/externalLink119.xml"/><Relationship Id="rId163" Type="http://schemas.openxmlformats.org/officeDocument/2006/relationships/externalLink" Target="externalLinks/externalLink140.xml"/><Relationship Id="rId184" Type="http://schemas.openxmlformats.org/officeDocument/2006/relationships/externalLink" Target="externalLinks/externalLink161.xml"/><Relationship Id="rId189"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externalLink" Target="externalLinks/externalLink93.xml"/><Relationship Id="rId137" Type="http://schemas.openxmlformats.org/officeDocument/2006/relationships/externalLink" Target="externalLinks/externalLink114.xml"/><Relationship Id="rId158" Type="http://schemas.openxmlformats.org/officeDocument/2006/relationships/externalLink" Target="externalLinks/externalLink135.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32" Type="http://schemas.openxmlformats.org/officeDocument/2006/relationships/externalLink" Target="externalLinks/externalLink109.xml"/><Relationship Id="rId153" Type="http://schemas.openxmlformats.org/officeDocument/2006/relationships/externalLink" Target="externalLinks/externalLink130.xml"/><Relationship Id="rId174" Type="http://schemas.openxmlformats.org/officeDocument/2006/relationships/externalLink" Target="externalLinks/externalLink151.xml"/><Relationship Id="rId179" Type="http://schemas.openxmlformats.org/officeDocument/2006/relationships/externalLink" Target="externalLinks/externalLink156.xml"/><Relationship Id="rId190"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externalLink" Target="externalLinks/externalLink99.xml"/><Relationship Id="rId143" Type="http://schemas.openxmlformats.org/officeDocument/2006/relationships/externalLink" Target="externalLinks/externalLink120.xml"/><Relationship Id="rId148" Type="http://schemas.openxmlformats.org/officeDocument/2006/relationships/externalLink" Target="externalLinks/externalLink125.xml"/><Relationship Id="rId164" Type="http://schemas.openxmlformats.org/officeDocument/2006/relationships/externalLink" Target="externalLinks/externalLink141.xml"/><Relationship Id="rId169" Type="http://schemas.openxmlformats.org/officeDocument/2006/relationships/externalLink" Target="externalLinks/externalLink146.xml"/><Relationship Id="rId185" Type="http://schemas.openxmlformats.org/officeDocument/2006/relationships/externalLink" Target="externalLinks/externalLink16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22</xdr:col>
      <xdr:colOff>171450</xdr:colOff>
      <xdr:row>10</xdr:row>
      <xdr:rowOff>66675</xdr:rowOff>
    </xdr:from>
    <xdr:to>
      <xdr:col>37</xdr:col>
      <xdr:colOff>417926</xdr:colOff>
      <xdr:row>20</xdr:row>
      <xdr:rowOff>552150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20116800" y="1971675"/>
          <a:ext cx="9390476" cy="2400000"/>
        </a:xfrm>
        <a:prstGeom prst="rect">
          <a:avLst/>
        </a:prstGeom>
      </xdr:spPr>
    </xdr:pic>
    <xdr:clientData/>
  </xdr:twoCellAnchor>
  <xdr:twoCellAnchor editAs="oneCell">
    <xdr:from>
      <xdr:col>37</xdr:col>
      <xdr:colOff>600075</xdr:colOff>
      <xdr:row>0</xdr:row>
      <xdr:rowOff>76200</xdr:rowOff>
    </xdr:from>
    <xdr:to>
      <xdr:col>54</xdr:col>
      <xdr:colOff>36875</xdr:colOff>
      <xdr:row>10</xdr:row>
      <xdr:rowOff>171200</xdr:rowOff>
    </xdr:to>
    <xdr:pic>
      <xdr:nvPicPr>
        <xdr:cNvPr id="4" name="Picture 3"/>
        <xdr:cNvPicPr>
          <a:picLocks noChangeAspect="1"/>
        </xdr:cNvPicPr>
      </xdr:nvPicPr>
      <xdr:blipFill>
        <a:blip xmlns:r="http://schemas.openxmlformats.org/officeDocument/2006/relationships" r:embed="rId2" cstate="print"/>
        <a:stretch>
          <a:fillRect/>
        </a:stretch>
      </xdr:blipFill>
      <xdr:spPr>
        <a:xfrm>
          <a:off x="29689425" y="76200"/>
          <a:ext cx="9800000" cy="2000000"/>
        </a:xfrm>
        <a:prstGeom prst="rect">
          <a:avLst/>
        </a:prstGeom>
      </xdr:spPr>
    </xdr:pic>
    <xdr:clientData/>
  </xdr:twoCellAnchor>
  <xdr:twoCellAnchor editAs="oneCell">
    <xdr:from>
      <xdr:col>37</xdr:col>
      <xdr:colOff>438150</xdr:colOff>
      <xdr:row>12</xdr:row>
      <xdr:rowOff>76200</xdr:rowOff>
    </xdr:from>
    <xdr:to>
      <xdr:col>54</xdr:col>
      <xdr:colOff>265426</xdr:colOff>
      <xdr:row>22</xdr:row>
      <xdr:rowOff>47218</xdr:rowOff>
    </xdr:to>
    <xdr:pic>
      <xdr:nvPicPr>
        <xdr:cNvPr id="5" name="Picture 4"/>
        <xdr:cNvPicPr>
          <a:picLocks noChangeAspect="1"/>
        </xdr:cNvPicPr>
      </xdr:nvPicPr>
      <xdr:blipFill>
        <a:blip xmlns:r="http://schemas.openxmlformats.org/officeDocument/2006/relationships" r:embed="rId3" cstate="print"/>
        <a:stretch>
          <a:fillRect/>
        </a:stretch>
      </xdr:blipFill>
      <xdr:spPr>
        <a:xfrm>
          <a:off x="29527500" y="2371725"/>
          <a:ext cx="10190476" cy="22760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5.23.10\share\IIL%20to%20DHS\IndiaIdeas%20Accounts%20-%20Final%2006-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72.35.23.10\share\Milie\Quarterly%20Reports\Loan%20Classfication\January%202006\December%202005\November%202005\August%202005\Loan%20classification%20as%20on%20August%2031,%20200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NOTE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leena\F\RBC%20III\Earthwork\Main%20canal%20CS\KM-71\My%20Videos\New%20Folder\str\VRB\135905\Super%20Final\Super%20Final\Super%20Final\Telgu%20ganga\final\DLB\OLD%20ABUT%20JL%20CHANGE%20NOT%20PRINT\33.148\supriya\S\Katni\Earthwork\Km%20141%20to%20146\Abstract_Katni_Km_15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72.35.23.10\share\My%20Documents\Quarter%20&amp;%20&#26376;&#27425;\05&#26376;\&#36899;&#32080;&#27770;&#31639;(&#20869;&#26449;&#2999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72.35.23.10\share\jags\Dec02\dec02\BS10-13.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8140%20Revenue%20ITNL%20-%2031.03.2008"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Inmum104057\460-000010_R1\0Projects\460-000010_R1\1B\1B-finalr1.xls"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Worksheet%20in%205644%20Fixed%20Assets%20Register%20-%20March%202008%20-%20VHRP"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72.35.23.97\mil-scan\Users\MIL-51\AppData\Local\Temp\Rar$DI47.264\sgtl%20-%20for%20cash%20flow\SGTL%20financial%20-%20IND%20AS%20V7.xlsm"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taffone\audit%201%20(d)\Documents%20and%20Settings\lln\Local%20Settings\Temporary%20Internet%20Files\OLK125\sch%20fixed%20asse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72.35.23.10\share\SunilTData\ddrivebkp\SUNIL\MIS\FY%202005\2005-03\MIS%20FY%202005%20-%20FINAL.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C)%208304%20Operation%20&amp;%20maintenance"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Julius\c\SEED04-05\allmvtdepotsep0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92.168.7.176\Users\IERS\AppData\Local\Temp\Rar$DI00.986\Dheeraj-MRG%2027%20Feb\PNL%20for%20DLF%2022%20Dec.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72.35.23.10\share\AmitTData\ddrivebkp\SUNIL\MIS\2004-10\Estimates%20October%202004-new.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5_G6_formul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172.35.23.10\share\Imports\LC\LC-CA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elh-fs-01\bss\dools\AV%20MPPCC%20Cor-1(final).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Rajsothwal\KBK%20_BOQ\SANKAR\KBK-ROADS\RAYAGADA%20ROADS\Kannabai\Siripai-6\Kanabai\Annexures\rayagada_28-11-05\Rate%20analysis%20_KBK_Rayagada.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Vipul\vl(vg)\VIPUL\vfbl\ROI9899H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72.35.23.10\share\windows\TEMP\SII\basecost%20-%20communications%20IT.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ntegrateitr6\VersionI_CD_Z5_ADVANC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lrao\Balance%20Sheets%2010-11\My%20Documents\Balance%20Sheets\Balance%20Sheets%2008-09\RIL%20Q4%2008-09\Q-4%202008-09%20%20Project-wise%20Consolidated.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Worksheet%20in%206244%20gratuity%20Charge"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72.35.23.10\share\Documents%20and%20Settings\abagve\Desktop\Book2.xls" TargetMode="External"/></Relationships>
</file>

<file path=xl/externalLinks/_rels/externalLink122.xml.rels><?xml version="1.0" encoding="UTF-8" standalone="yes"?>
<Relationships xmlns="http://schemas.openxmlformats.org/package/2006/relationships"><Relationship Id="rId1" Type="http://schemas.microsoft.com/office/2006/relationships/xlExternalLinkPath/xlPathMissing" Target="Worksheet%20in%20(C)%206110%20SUNDRY%20CREDITORS%20Combined%20Leadsheet%202004-05"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72.35.23.10\share\Documents%20and%20Settings\Vijay%20Kini\kini\FFC\AUG%202007\6520%20Deferred%20Tax%20Working.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Kilserver\upg\Tuticorin_UGD\Draft%20DPR\Print\DESIGN_Z1(A)_R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rcserver1\design\user\Cement\KVPgroup\E-Kvp\KVP-Engrs\PPRM-Housing\Namakkal%20Housing\School\T1037%20Entire%20Schoo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Kilserver\upg\Theni_UGD\InterimReport\Design\Zonewise_population.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72.35.23.10\share\Documents%20and%20Settings\bhmehta\Desktop\NKEL\Documents%20and%20Settings\jchande\Desktop\NKEL%20March%2005\Fixed%20Assets\Fixed%20Assets%20Sold.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6_newu7.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35.23.10\share\DOCUME~1\PREETA~1\LOCALS~1\Temp\notesE1EF34\Final%20lender%20model_0212.xls" TargetMode="External"/></Relationships>
</file>

<file path=xl/externalLinks/_rels/externalLink130.xml.rels><?xml version="1.0" encoding="UTF-8" standalone="yes"?>
<Relationships xmlns="http://schemas.openxmlformats.org/package/2006/relationships"><Relationship Id="rId1" Type="http://schemas.microsoft.com/office/2006/relationships/xlExternalLinkPath/xlPathMissing" Target="Worksheet%20in%20(C)%205641%20fixed%20asset%20addition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6340%20Secured%20&amp;%20Unsecured%20Borrowings%20&amp;%20Interest%20Payable%20-%20AMRP"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72.35.23.10\share\Users\nvyas\AppData\Local\Microsoft\Windows\Temporary%20Internet%20Files\Content.Outlook\ZRDZS483\GRICL%20Requirement%20check%20list-March%202009.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5640.1%20FA%20of%20ITNL%20%20-%20New%20Format%20-%2031%201%20.03.06" TargetMode="External"/></Relationships>
</file>

<file path=xl/externalLinks/_rels/externalLink134.xml.rels><?xml version="1.0" encoding="UTF-8" standalone="yes"?>
<Relationships xmlns="http://schemas.openxmlformats.org/package/2006/relationships"><Relationship Id="rId1" Type="http://schemas.microsoft.com/office/2006/relationships/xlExternalLinkPath/xlPathMissing" Target="Worksheet%20in%20%20%208440%20%20Payroll"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Rakesh\AUDIT%20FY2006\Rakesh\Income%20Tax\Asst.%20Yr.2005-06\Final%203CD%20&amp;%20Annexures\1006%20TAX-AUDIT-SCHEDULES--2004-05.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5640%20Fixed%20Asset%20(TOP%20SHEET)"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172.35.23.10\share\Bhavik\Audit\IETS%20-%20All%20files\IETS%20-%20March%202007\Fixed%20Assets\5611%20Fixed%20Asset%20(TOP%20SHEET)%20as%20on%2031%20March%202007.xls"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Worksheet%20in%20(C)%205730.1.a%20Fixed%20Asset%20%20%20Depreciation%20Calculation" TargetMode="External"/></Relationships>
</file>

<file path=xl/externalLinks/_rels/externalLink139.xml.rels><?xml version="1.0" encoding="UTF-8" standalone="yes"?>
<Relationships xmlns="http://schemas.openxmlformats.org/package/2006/relationships"><Relationship Id="rId1" Type="http://schemas.microsoft.com/office/2006/relationships/xlExternalLinkPath/xlPathMissing" Target="Worksheet%20in%205642.1%20Fixed%20Assets%20Top%20Sheet%20-%20March%202008%20-%20VHRP"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cct-co-ksp\macs\1200\srb_bs.xls" TargetMode="External"/></Relationships>
</file>

<file path=xl/externalLinks/_rels/externalLink140.xml.rels><?xml version="1.0" encoding="UTF-8" standalone="yes"?>
<Relationships xmlns="http://schemas.openxmlformats.org/package/2006/relationships"><Relationship Id="rId1" Type="http://schemas.microsoft.com/office/2006/relationships/xlExternalLinkPath/xlPathMissing" Target="Worksheet%20in%205641%20Fixed%20Assets%20schedule%20and%20Calculation%20of%20Depreciation%20-%20VHRP" TargetMode="External"/></Relationships>
</file>

<file path=xl/externalLinks/_rels/externalLink141.xml.rels><?xml version="1.0" encoding="UTF-8" standalone="yes"?>
<Relationships xmlns="http://schemas.openxmlformats.org/package/2006/relationships"><Relationship Id="rId1" Type="http://schemas.microsoft.com/office/2006/relationships/xlExternalLinkPath/xlPathMissing" Target="Worksheet%20in%205643%20Fa%20register,%20deprn%20,profit%20and%20loss%20calcn"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92.168.0.29\amtrl%20accounts\Documents%20and%20Settings\dmody\Desktop\Audits%20done\ITNL\Historical_Transaction_Prakash.xls"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PathMissing" Target="Worksheet%20in%20(C)%205620%20Fixed%20Asset%20Register%20VHRP-Sept.08" TargetMode="External"/></Relationships>
</file>

<file path=xl/externalLinks/_rels/externalLink144.xml.rels><?xml version="1.0" encoding="UTF-8" standalone="yes"?>
<Relationships xmlns="http://schemas.openxmlformats.org/package/2006/relationships"><Relationship Id="rId1" Type="http://schemas.microsoft.com/office/2006/relationships/xlExternalLinkPath/xlPathMissing" Target="Worksheet%20in%205610%20Property%20CombinedPY"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172.35.23.10\share\Documents%20and%20Settings\bhmehta\Desktop\NKEL\Documents%20and%20Settings\jchande\Desktop\FA_LAST%20YEAR.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PG148830\WKS\SAP\Ctax-FY(97-98)\sap_indonesia%20-%20return.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Kilserver\upg\0projects\Tuticorin\design\design_data\DESIGN_DATA_Z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172.35.23.10\share\RENKETU\Secapp\&#31185;&#30446;&#20998;&#26512;&#12539;&#20316;&#25104;&#36039;&#26009;\&#36024;&#20184;&#37329;\&#31192;&#23494;&#12288;&#19968;&#30007;&#12501;&#12457;&#12523;&#12480;\&#36024;&#20184;&#37329;&#65286;&#36024;&#20498;\SEC&#36024;&#20498;\SFAS%23114\&#20206;&#12405;&#12435;2003-08\&#12405;&#12435;&#12393;&#12375;0308.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172.35.23.10\share\Documents%20and%20Settings\C001008010\My%20Documents\&#21033;&#30410;&#35336;&#30011;G&#20250;&#31038;\&#31532;5&#26399;\&#65406;&#65400;&#65438;&#65426;&#65437;&#65412;\0&#35336;&#30011;&#36899;&#3208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rcserver1\DESIGN\Infra\Geotech\Crep\Soil-inv\O1097\DJB-0509\Spt-BH.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A020S20\a011\BUMON\&#35336;&#30011;\43(200603)\0&#35336;&#30011;&#36899;&#3208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172.35.23.10\share\RENKETU\Secapp\&#31185;&#30446;&#20998;&#26512;&#12539;&#20316;&#25104;&#36039;&#26009;\&#26377;&#20385;&#35388;&#21048;\3%202004-3q\200312&#21253;&#25324;&#21033;&#3041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72.35.23.10\share\&#9734;&#65398;&#65436;&#65425;&#65431;&#9734;\&#26377;&#20385;&#35388;&#21048;&#27531;&#39640;&#26126;&#32048;031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72.35.23.10\share\WINDOWS\&#65411;&#65438;&#65405;&#65400;&#65412;&#65391;&#65420;&#65439;\&#38306;&#20418;&#20250;&#31038;&#26126;&#32048;.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172.35.23.10\share\RENKETU\Secapp\Package\%23Fy2001.3&#26399;&#12288;&#65305;&#26376;\D009%20&#65393;&#65433;&#65420;&#65383;\&#12288;&#30330;&#36865;&#36039;&#26009;&#12288;&#12288;&#65305;&#65305;&#24180;&#65299;&#26376;&#26399;\@&#30330;&#36865;99.3.4Q\&#23713;&#26412;&#20462;&#27491;&#24460;fy99pkg.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72.35.23.10\share\Documents%20and%20Settings\C184141010\My%20Documents\SEC&#23455;&#36074;&#36002;&#29486;&#21033;&#30410;\2003&#24180;3&#26376;&#26399;&#31532;&#65300;&#65329;\FIN20020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72.35.23.10\share\&#9733;&#65422;&#65438;&#65431;&#65411;&#65384;&#65432;&#65411;&#65384;\vol.20040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FA020S20\a011\BUMON\&#35336;&#30011;\43(200603)\&#21462;&#24341;&#21029;&#36039;&#26009;\SGA\&#36899;&#32080;&#38598;&#35336;\200703&#35336;&#30011;&#20154;&#21729;SGA&#38598;&#35336;&#30446;&#27161;&#20250;&#35696;&#24460;&#65288;01-23&#6528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FA020S20\a011\&#37096;&#38272;&#21029;\haifuad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Users\GM\AppData\Local\Microsoft\Windows\INetCache\Content.Outlook\392MJHFE\TNDK%20Overlayin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ignesh\share_c\My%20Documents\MYDOCU\Hps_chawla\Closing%20December%202003\HO%20Final%20Files%20Dec%202003\CURRAC03-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Users\GM\AppData\Local\Microsoft\Windows\INetCache\Content.Outlook\392MJHFE\IND%20AS%202016-17\IND%20AS%202016-17\AFS%20TN(DK)%20%2016-17.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Users\GM\AppData\Local\Microsoft\Windows\INetCache\Content.Outlook\392MJHFE\IND%20AS%202018-19\TNDK%20MARCH2019%20V(1).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72.35.23.97\mil-scan\Users\sridhar\AppData\Local\Microsoft\Windows\Temporary%20Internet%20Files\Content.Outlook\N8SHWS3L\TN(DK)%20Final.xlsm"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72.35.23.97\mil-scan\Users\AGM-FA\Downloads\TN_DK__Final__V2_at_BV_with_101_reco.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09.01.2019\Desktop\Goshal%202018\IND%20AS%202017-2018\G&amp;G\Final%20Draft-Initials\TNDK_Ind_AS__2017-18%2003.07.201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cct-cost-jays\jays\KSP\July%20Plan\WIL-Rev%20Annexur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7.176\RENKETU\&#20250;&#31038;&#21029;\SFAS131\2004.06\&#21942;&#26989;&#21454;&#30410;Hyperi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mum104057\d\0Projects\460%20000010%203\Excel\final%20design\1C_r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5.23.10\share\c%20data%20drive\ACCOUNT\ASHISH\AUDITF09\cons12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KSP\DEPN\01\Other%20FA_03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35.23.10\share\Shantaram\Borrowing%20-%20Vipul\Demerger%20Scheme%20Data%20for%20Borrowing\Demerged%20Financials%20in%20Shedule%20IV%20FORMA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rabhu\PRABHU(E)\0projects\A%20P%20U%20R%20M%20S%20-%20Tandur\Model%20design%20templates%20for%20pumping%20&amp;%20gravity%20main(NRK)\Lead%20Statement_warangal%20(06-05-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el-lbg2xp\PKG%20I\Shared%20for%20All\MHPatil\DATA\Bank\Final%20Detailed%20Project%20Report\Volume%20V%20Rate%20Analysis\Rate%20Analysis%20%20%20MP-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7.176\DOCUME~1\PREETA~1\LOCALS~1\Temp\notesE1EF34\Final%20lender%20model_021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hivk\shivg\shivg\2002%20Dec\2002%20USD%20Schedules-Working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nil\share_c\ANIL\CEP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35.23.10\share\ED148630\WKS\OKS\Bechem%20return%20FY99-200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pm\D\Bills\IVRCL%20NS-40%20IPC's\14%20Dec%202006\IPC\11%20SEPTEMBER%202006\IPC-11%20Certified\Documents%20and%20Settings\IVRCL\My%20Documents\NS40\My%20Documents\Voucher%20paid%20KR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72.35.23.10\share\draft-7-ircl\draft-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SITES\Nandi\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omp-12\d\Ramesh\Urban%20Transport\FINAL%20ESTIMATES%20AND%20RATE%20ANALYSIS\Dandeli\Tender%20Purpose\Road%20Works%20-%20Dandeli%20(Phase1)_R5_30.03.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35.23.10\share\WINNT\Profiles\msi800024\Temporary%20Internet%20Files\OLKB\SII%20Plan%20Year%202002%20-%20%20SEB%20forma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7.176\Users\IERS\Desktop\Final%20Models\Bank%20Statement_23th%20Feb%2020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107.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5340%20Accounts%20Receivable%20Test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35.23.10\share\Cvg40J\4&#31038;_&#20840;&#31038;&#36899;&#32080;&#24115;&#31080;&#65288;6&#26376;&#65289;\from&#12356;&#12426;&#12360;\990329\&#12521;&#12480;&#12540;\&#21336;&#65431;&#65408;&#65438;&#65392;&#37329;.xlw"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35.23.10\share\cvg40j\&#36899;&#32080;\&#20986;&#21147;&#24115;&#31080;\&#36899;&#65431;&#65408;&#65438;&#65392;&#37329;.xlw"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72.35.23.10\share\Cvg40J\4&#31038;_&#20840;&#31038;&#36899;&#32080;&#24115;&#31080;&#65288;6&#26376;&#65289;\&#21336;&#20307;&#23550;&#39015;\&#20986;&#21147;&#24115;&#31080;\&#21336;&#65431;&#65408;&#65438;&#65392;&#37329;.xlw"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72.35.23.10\share\JM11233\Wks\Quidnunc\Return%20for%20Fy%2099-00\Book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72.35.23.10\share\Documents%20and%20Settings\ms30098\Local%20Settings\Temporary%20Internet%20Files\OLK21\ajay\GPC%20Production%20Reporting\GMO%20Reports\Wipro%20GE%201999%20GMO%20Actu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5.23.10\share\RENKETU\&#20250;&#31038;&#21029;\SFAS131\2004.06\&#21942;&#26989;&#21454;&#30410;Hyper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35.23.10\share\RENKETU\Secapp\&#31185;&#30446;&#20998;&#26512;&#12539;&#20316;&#25104;&#36039;&#26009;\&#25345;&#20998;&#27861;\&#25345;&#20998;&#27861;0503&#26399;\&#25345;&#20998;&#27861;0412\SECAFFI&#20869;&#35379;0412-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ilserver\upg\Tuticorin_UGD\Draft%20DPR\Print\DESIGN_Z2(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020S20\a011\&#37096;&#38272;&#21029;EXCEL\&#21942;&#26989;&#36039;&#29987;\listbox.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72.35.23.10\share\Rohan\MIS\MIS%202008\Quarter%204\MIS%20March.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aturn\Finance_\BSM\2001-02%20Accts\Report%20May%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UMPING%20MACHNERY%20ES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leena\F\RBC%20III\Earthwork\Main%20canal%20CS\KM-71\My%20Videos\New%20Folder\str\VRB\135905\Super%20Final\Super%20Final\Super%20Final\sms\Katni\Earthwork\Km%20141%20to%20146\Abstract_Katni_Km_15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vrk3\c\INCOME%20TAX%20FILES\1%20%20-%20Ind\M%2002%20H%20-%20Murali%20K.%20Divi\M02H%20-%20A.Y.2005-06-fina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72.35.23.10\share\Documents%20and%20Settings\Mr.User\Local%20Settings\Temp\FormNo26Q_Version3.37%20Q1%20revise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sprasad\e-tenders\WINDOWS\Desktop\THOPARGHA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m\SharedDocs\HOTEL%20PROJECT-PROJECT%20TEAM\HOTEL-Project%20analysis%20(%20civil%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72.35.23.10\share\Documents%20and%20Settings\ndalal\Desktop\Client\TAGIC\Fixed%20Assets\Industry%20Workbook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ilserver\upg\0projects\Tuticorin\design\design_data\DESIGN_DATA_d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ilserver\upg\Tuticorin\design\design_data\DESIGN_DATA_d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ilserver\upg\0projects\Tuticorin\design\design_data\DESIGN_DATA_Z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ilserver\upg\0projects\Tuticorin\design\design_data\DESIGN_DATA_Z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ilserver\upg\Tuticorin_UGD\from%20bangalore\Tuticorin\design\design_data\DESIGN_DATA_Z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ilserver\upg\0projects\Tuticorin\design\design_data\DESIGN_DATA_Z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inesh\c\My%20Documents\RECO%20DEC99\dinesh-F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72.35.23.10\share\Sampada\Mar%2008\Change%20if%20EQTY%20DIV%20PD\cons0308_witheq.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72.35.23.10\share\&#25345;&#20998;&#27861;99.9\SEC\SECEQ&#28023;&#22806;%2099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js\c\Users\Vijai\AppData\Local\Microsoft\Windows\Temporary%20Internet%20Files\Content.Outlook\YLG9H0QK\FROM%20D\BUDGETS\Budget%202008-09\FINAL%20BUDGET%202008-09\Budget%20Template%2008-09%20(R&amp;B)%20rev-%20Fina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72.35.23.10\share\Mar%202005%20files%20for%20audit\Detailed%20Workings%20for%20subs%20and%20associat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Kilserver\upg\Tuticorin_UGD\from%20bangalore\1A_Desig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72.35.23.10\share\Sarang\Standalone%20financials\2010-11\Sept%202010-11\Sept%202010-11\SEBI%20-%20Standalone%20Sept%202010-1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Kilserver\upg\APUSP\Macheriyal\data%20,%20design%20and%20Estimate\RA%20&amp;%20LS%20Mancherial_2004-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nandg\ALAGAPPANS\TEMP\MIS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72.35.23.10\share\Documents%20and%20Settings\Iwan.Sequeira\Local%20Settings\Temporary%20Internet%20Files\OLK2\Book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as02itcge\finshare$\WINDOWS\TEMP\QuickPlace\Infrastructure%2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Vipul\vl(vg)\vl\Taxaudit\AY-9900\TA99revised.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Vipul\vl(vg)\SUBS%20&amp;%20ASSO%20CO\taxprov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35.23.10\share\SunilTData\ddrivebkp\SUNIL\Book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72.35.23.10\share\&#25345;&#20998;&#27861;0006\SECAFFI&#20869;&#35379;000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erver\workarea\tax\ITax\Scotts\FY%202005-06\Quarterly%20Returns\Quarter%201\Form%20No.%2024Q%20Regular%20Ver.%203.22%20(Print%20Versi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72.35.23.10\share\DOCUME~1\C02003~1\LOCALS~1\Temp\&#26989;&#31278;&#21029;&#20998;&#26512;04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A020S20\a011\USERS\SUZUKI\EXCEL\&#37197;&#36070;EX.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Tsprasad\e-tenders\WINDOWS\Desktop\Access%20to%20GQ.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ilserver\upg\0projects\Tuticorin\design\design_data\DESIGN_DATA_i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72.35.23.10\share\Cvg40J\4&#31038;_&#20840;&#31038;&#36899;&#32080;&#24115;&#31080;&#65288;6&#26376;&#65289;\from&#12356;&#12426;&#12360;\990329\&#12521;&#12480;&#12540;\&#36899;&#65431;&#65408;&#65438;&#65392;&#37329;.xlw"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p\c\WINDOWS\TEMP\FORM6&amp;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am\SharedDocs\HOTEL%20PROJECT-PROJECT%20TEAM\Presentation.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Worksheet%20in%205610%20Property%20Combined%20Leadsheet%202"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Rohan\Capital%20Adequacy\Mar-06\Capital%20Adequecy%20March%20Tentative%20WITHOUT%20gtricl%20as%20NBF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72.35.23.10\share\@@EQ&#65305;&#65304;&#65297;&#65298;\Affiliates4Q\EQ&#22806;.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Worksheet%20in%201002%20Non%20Convertible%20Debentures%20Combined%20Leadsheet"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utocad1\anand\GROUP%201%20QUANTITY%20CALCULATIONS\Causeway\pipe%20culvert%2018.06.0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utocad1\anand\GROUP%201%20QUANTITY%20CALCULATIONS\ODR%20-%20ver-11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7\BOQ_M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92.168.7.176\Documents%20and%20Settings\vishal\Local%20Settings\Temporary%20Internet%20Files\Content.IE5\JZMFU5UX\Bank%20Statement\Metro%20Hyderabad\Mytas%20Metro%20Line_121208.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eserver\design\USER\HOUSING\SIRISH\temp.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RIL1\SYS\LOTUS\MIS9900\MIS200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Projects\Tamilnadu\2647%20Group%20-%201\ref\ODR%20-%20ver-110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utocad1\anand\GROUP%201%20QUANTITY%20CALCULATIONS\Vetri\Pipe%20culvert\pipe%20culvert%2018.06.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Ay2002-2003\ROI2002-2003\Branch%20Addres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IN3KSERVER\stupdata\DIV%20-%20III\AFEEFUDDIN%20Sir\KUKATPALLY\KUKATPALLY%20%20ROB%20DETAILED%20INFORMATION\Ranjani\Misc\ARRR-ver-110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Zaheer\c\My%20Documents\ROAD%20works\Quadrilateral%20Analysis%20CHENNAI%20City%20Fly%20overs%20(HO).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Julius\c\SEED04-05\MB51ALLMVTSEP0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A020S20\a011\ORX-FILE\BMN\&#36009;&#31649;&#36027;\&#36035;&#20511;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72.35.23.10\share\Documents%20and%20Settings\500802262\Local%20Settings\Temporary%20Internet%20Files\OLKC\Report%20Feb%202003.xls"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C)%205640.03%20%20%20Property%20(Fixed%20Assets)%20-%20Substantive%20Testing%20%20December%2007"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A020S20\a011\ORX-FILE\BMN\&#36009;&#31649;&#36027;\EXLSGA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72.35.23.10\share\BACK%20UP\MGPL%202008-09%2021.07.09%209.30%20AM\MGPL%20MAIN%20BS%202008-09\Schedules%202008-09\Schedules%2007-08%20Final\Main%20Files\DOCUME~1\audit\LOCALS~1\Temp\Rar$DI01.000\BSEOU-RUPEE-271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2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72.35.23.10\share\DOCUME~1\Atish\LOCALS~1\Temp\notesFFF692\PP_Master%20Templa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managerial rem"/>
      <sheetName val="Details"/>
      <sheetName val="Schedules"/>
      <sheetName val="Balance Sheet"/>
      <sheetName val="Profit &amp; Loss"/>
      <sheetName val="Fixed Assets"/>
    </sheetNames>
    <sheetDataSet>
      <sheetData sheetId="0" refreshError="1"/>
      <sheetData sheetId="1" refreshError="1"/>
      <sheetData sheetId="2" refreshError="1"/>
      <sheetData sheetId="3" refreshError="1">
        <row r="62">
          <cell r="E62">
            <v>32716995</v>
          </cell>
        </row>
        <row r="85">
          <cell r="E85">
            <v>341031.46</v>
          </cell>
        </row>
        <row r="87">
          <cell r="E87">
            <v>1549802</v>
          </cell>
        </row>
        <row r="88">
          <cell r="E88">
            <v>2008798.98</v>
          </cell>
        </row>
        <row r="89">
          <cell r="E89">
            <v>4892145</v>
          </cell>
        </row>
        <row r="91">
          <cell r="E91">
            <v>8791777.4399999995</v>
          </cell>
        </row>
        <row r="99">
          <cell r="D99">
            <v>53151660.259999998</v>
          </cell>
        </row>
        <row r="100">
          <cell r="D100">
            <v>3591554</v>
          </cell>
        </row>
        <row r="102">
          <cell r="D102">
            <v>4583033.4400000004</v>
          </cell>
        </row>
        <row r="106">
          <cell r="D106">
            <v>0</v>
          </cell>
        </row>
        <row r="142">
          <cell r="E142">
            <v>2018873</v>
          </cell>
        </row>
        <row r="146">
          <cell r="E146">
            <v>100000</v>
          </cell>
        </row>
        <row r="148">
          <cell r="E148">
            <v>0</v>
          </cell>
        </row>
        <row r="149">
          <cell r="E149">
            <v>30644.9</v>
          </cell>
        </row>
        <row r="151">
          <cell r="E151">
            <v>0</v>
          </cell>
        </row>
        <row r="152">
          <cell r="E152">
            <v>1506198</v>
          </cell>
        </row>
        <row r="153">
          <cell r="E153">
            <v>0</v>
          </cell>
        </row>
        <row r="154">
          <cell r="E154">
            <v>9055324</v>
          </cell>
        </row>
        <row r="156">
          <cell r="E156">
            <v>2717263</v>
          </cell>
        </row>
        <row r="157">
          <cell r="E157">
            <v>6931483</v>
          </cell>
        </row>
        <row r="158">
          <cell r="E158">
            <v>991603</v>
          </cell>
        </row>
        <row r="159">
          <cell r="E159">
            <v>651384</v>
          </cell>
        </row>
        <row r="160">
          <cell r="E160">
            <v>525000</v>
          </cell>
        </row>
        <row r="163">
          <cell r="E163">
            <v>784190</v>
          </cell>
        </row>
        <row r="165">
          <cell r="E165">
            <v>0</v>
          </cell>
        </row>
        <row r="167">
          <cell r="E167">
            <v>3350313.25</v>
          </cell>
        </row>
      </sheetData>
      <sheetData sheetId="4" refreshError="1">
        <row r="25">
          <cell r="E25">
            <v>17680011.5</v>
          </cell>
        </row>
        <row r="31">
          <cell r="E31">
            <v>32716995</v>
          </cell>
        </row>
        <row r="33">
          <cell r="E33">
            <v>19041251</v>
          </cell>
        </row>
        <row r="40">
          <cell r="F40">
            <v>0</v>
          </cell>
        </row>
      </sheetData>
      <sheetData sheetId="5" refreshError="1">
        <row r="22">
          <cell r="E22">
            <v>113701254</v>
          </cell>
        </row>
        <row r="23">
          <cell r="E23">
            <v>4021429</v>
          </cell>
        </row>
      </sheetData>
      <sheetData sheetId="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ummary"/>
      <sheetName val="132417"/>
      <sheetName val="132421"/>
      <sheetName val="132465"/>
      <sheetName val="132444"/>
      <sheetName val="132553"/>
      <sheetName val="132506"/>
      <sheetName val="stas"/>
      <sheetName val="dm format"/>
      <sheetName val="MIS reports"/>
      <sheetName val="B S-31-3-2006"/>
      <sheetName val="B S_31_3_2006"/>
    </sheetNames>
    <sheetDataSet>
      <sheetData sheetId="0" refreshError="1"/>
      <sheetData sheetId="1" refreshError="1">
        <row r="11">
          <cell r="A11" t="str">
            <v>Mumbai</v>
          </cell>
        </row>
        <row r="13">
          <cell r="A13" t="str">
            <v>Enercon (India) Limited</v>
          </cell>
          <cell r="E13" t="str">
            <v>1)</v>
          </cell>
          <cell r="F13" t="str">
            <v>Personal Guarantee of Mr Yogesh Mehra, Managing Director</v>
          </cell>
          <cell r="G13">
            <v>250</v>
          </cell>
          <cell r="N13">
            <v>250</v>
          </cell>
        </row>
        <row r="14">
          <cell r="E14" t="str">
            <v>2)</v>
          </cell>
          <cell r="F14" t="str">
            <v>Post dated cheques for principal and interest repayment</v>
          </cell>
        </row>
        <row r="16">
          <cell r="A16" t="str">
            <v>H&amp;R Johnson India Limited</v>
          </cell>
          <cell r="E16" t="str">
            <v>1)</v>
          </cell>
          <cell r="F16" t="str">
            <v xml:space="preserve">Post dated cheques for principal and interest repayment </v>
          </cell>
          <cell r="G16">
            <v>100</v>
          </cell>
          <cell r="Q16">
            <v>100</v>
          </cell>
        </row>
        <row r="18">
          <cell r="A18" t="str">
            <v>K Raheja Corporation Pvt Limited</v>
          </cell>
          <cell r="E18" t="str">
            <v>1)</v>
          </cell>
          <cell r="F18" t="str">
            <v>Personal Guarantee of Mr CL Raheja</v>
          </cell>
          <cell r="G18">
            <v>199.5</v>
          </cell>
          <cell r="N18">
            <v>199.5</v>
          </cell>
        </row>
        <row r="19">
          <cell r="E19" t="str">
            <v>2)</v>
          </cell>
          <cell r="F19" t="str">
            <v>Post dated cheques for principal and interest repayment</v>
          </cell>
        </row>
        <row r="21">
          <cell r="A21" t="str">
            <v>Sintex Industries Limited</v>
          </cell>
          <cell r="E21" t="str">
            <v>1)</v>
          </cell>
          <cell r="F21" t="str">
            <v>Post dated cheques for principal and interest repayment</v>
          </cell>
          <cell r="G21">
            <v>100</v>
          </cell>
          <cell r="Q21">
            <v>100</v>
          </cell>
        </row>
        <row r="23">
          <cell r="A23" t="str">
            <v xml:space="preserve">Writers &amp; Publishers Limited </v>
          </cell>
          <cell r="E23" t="str">
            <v>1)</v>
          </cell>
          <cell r="F23" t="str">
            <v>Personal Guarantee of Mr Ramesh Chandra Agarwal, Chairman</v>
          </cell>
          <cell r="G23">
            <v>250</v>
          </cell>
          <cell r="N23">
            <v>250</v>
          </cell>
        </row>
        <row r="24">
          <cell r="E24" t="str">
            <v>2)</v>
          </cell>
          <cell r="F24" t="str">
            <v>Post dated cheques for principal and interest repayment</v>
          </cell>
        </row>
        <row r="26">
          <cell r="A26" t="str">
            <v>Calcutta</v>
          </cell>
        </row>
        <row r="28">
          <cell r="A28" t="str">
            <v>Simplex Concrete Piles (India) Limited</v>
          </cell>
          <cell r="E28" t="str">
            <v>1)</v>
          </cell>
          <cell r="F28" t="str">
            <v>Personal Guarantee of Mr. BD Mundhra,Managing Director</v>
          </cell>
          <cell r="G28">
            <v>50</v>
          </cell>
          <cell r="N28">
            <v>50</v>
          </cell>
        </row>
        <row r="29">
          <cell r="E29" t="str">
            <v>2)</v>
          </cell>
          <cell r="F29" t="str">
            <v>Post dated cheques for principal and interest repayment</v>
          </cell>
        </row>
        <row r="31">
          <cell r="G31">
            <v>949.5</v>
          </cell>
          <cell r="H31">
            <v>0</v>
          </cell>
          <cell r="I31">
            <v>0</v>
          </cell>
          <cell r="J31">
            <v>0</v>
          </cell>
          <cell r="K31">
            <v>0</v>
          </cell>
          <cell r="L31">
            <v>0</v>
          </cell>
          <cell r="M31">
            <v>0</v>
          </cell>
          <cell r="N31">
            <v>749.5</v>
          </cell>
          <cell r="O31">
            <v>0</v>
          </cell>
          <cell r="P31">
            <v>0</v>
          </cell>
          <cell r="Q31">
            <v>200</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NOTES"/>
    </sheetNames>
    <sheetDataSet>
      <sheetData sheetId="0"/>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Abs - Earthwork New"/>
      <sheetName val="Mea - Earthwork"/>
      <sheetName val="Abs - Lining"/>
      <sheetName val="Mea - Lining New"/>
      <sheetName val="Lead"/>
      <sheetName val="DATA"/>
    </sheetNames>
    <sheetDataSet>
      <sheetData sheetId="0"/>
      <sheetData sheetId="1"/>
      <sheetData sheetId="2"/>
      <sheetData sheetId="3"/>
      <sheetData sheetId="4"/>
      <sheetData sheetId="5">
        <row r="4">
          <cell r="F4">
            <v>151</v>
          </cell>
        </row>
        <row r="91">
          <cell r="F91">
            <v>3</v>
          </cell>
        </row>
      </sheetData>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PL推移"/>
      <sheetName val="ﾁｪｯｸ"/>
      <sheetName val="総括（月次）"/>
      <sheetName val="ﾜｰｸｼｰﾄ"/>
      <sheetName val="PL（月次）"/>
      <sheetName val="BS（月次）"/>
      <sheetName val="解説"/>
      <sheetName val="総括（1～3Q）"/>
    </sheetNames>
    <sheetDataSet>
      <sheetData sheetId="0"/>
      <sheetData sheetId="1"/>
      <sheetData sheetId="2"/>
      <sheetData sheetId="3"/>
      <sheetData sheetId="4"/>
      <sheetData sheetId="5"/>
      <sheetData sheetId="6"/>
      <sheetData sheetId="7"/>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SCH 10"/>
      <sheetName val="SCH 11A"/>
      <sheetName val="SCH 11B"/>
      <sheetName val="SCH 11C"/>
      <sheetName val="SCH 11D"/>
      <sheetName val="SCH 11E"/>
      <sheetName val="SCH 11F"/>
      <sheetName val="SCH 11G"/>
      <sheetName val="SCH 11H"/>
      <sheetName val="SCH 11 I"/>
      <sheetName val="SCH 11J"/>
      <sheetName val="SCH 12"/>
      <sheetName val="SCH 12A"/>
      <sheetName val="SCH 12B"/>
      <sheetName val="SCHD 12C"/>
      <sheetName val="SCH 12D"/>
      <sheetName val="SCH 12E"/>
      <sheetName val="SCH 13"/>
      <sheetName val="Tit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Variance Analysis "/>
      <sheetName val="Revenue Summary"/>
      <sheetName val="Revenue Template"/>
      <sheetName val="SVBTC"/>
      <sheetName val="Consultant"/>
      <sheetName val="VHRP O&amp;M"/>
      <sheetName val="APEL working"/>
      <sheetName val="East Hyberabad"/>
      <sheetName val="WGEL Status"/>
      <sheetName val="WGEL O&amp;M"/>
      <sheetName val="Wgel extra work"/>
      <sheetName val="TRDCL schedule"/>
      <sheetName val="TRDCL extra work"/>
      <sheetName val="NKEL O&amp;M"/>
      <sheetName val="AMRP Oper and maint"/>
      <sheetName val="AMRP Toll"/>
      <sheetName val="Tickmarks"/>
      <sheetName val="SCH 10"/>
      <sheetName val="NKEL O_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9">
          <cell r="A9" t="str">
            <v>{d}</v>
          </cell>
        </row>
      </sheetData>
      <sheetData sheetId="16">
        <row r="9">
          <cell r="A9" t="str">
            <v>{d}</v>
          </cell>
        </row>
      </sheetData>
      <sheetData sheetId="17" refreshError="1"/>
      <sheetData sheetId="18"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Index"/>
      <sheetName val="1a.0"/>
      <sheetName val="1B(rd)"/>
      <sheetName val="1B(cc)"/>
      <sheetName val="1B(sp)"/>
      <sheetName val="cost"/>
      <sheetName val="B.1.1"/>
      <sheetName val="B.1.2"/>
      <sheetName val="B.2.1"/>
      <sheetName val="B.2.2"/>
      <sheetName val="B.3.1"/>
      <sheetName val="B.3.2"/>
      <sheetName val="Dia-Len"/>
      <sheetName val="MH_exv"/>
      <sheetName val="MH pivot data"/>
      <sheetName val="Sheet7"/>
      <sheetName val="Manhole"/>
      <sheetName val="Pf"/>
      <sheetName val="Annex 6.7"/>
      <sheetName val="Bed Class"/>
      <sheetName val="Bed Calculation"/>
      <sheetName val="Tot-Excav"/>
      <sheetName val="CPIPE"/>
      <sheetName val="CPIPE 1"/>
      <sheetName val="Annex 6.2"/>
      <sheetName val="Design"/>
      <sheetName val="cd_1B"/>
      <sheetName val="Load-fact"/>
      <sheetName val="BCost MH"/>
      <sheetName val="Bedding"/>
      <sheetName val="Qfull"/>
      <sheetName val="HELP"/>
      <sheetName val="Vfull"/>
      <sheetName val="length"/>
      <sheetName val="DVALUE"/>
      <sheetName val="Timber"/>
      <sheetName val="Cd"/>
      <sheetName val="THK"/>
      <sheetName v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8">
          <cell r="B18" t="str">
            <v>Dia</v>
          </cell>
          <cell r="C18">
            <v>1</v>
          </cell>
          <cell r="D18">
            <v>2</v>
          </cell>
          <cell r="E18">
            <v>3</v>
          </cell>
        </row>
        <row r="19">
          <cell r="B19">
            <v>80</v>
          </cell>
          <cell r="C19">
            <v>1040</v>
          </cell>
          <cell r="E19">
            <v>1040</v>
          </cell>
        </row>
        <row r="20">
          <cell r="B20">
            <v>100</v>
          </cell>
          <cell r="C20">
            <v>1040</v>
          </cell>
          <cell r="E20">
            <v>1040</v>
          </cell>
        </row>
        <row r="21">
          <cell r="B21">
            <v>125</v>
          </cell>
          <cell r="C21">
            <v>1040</v>
          </cell>
          <cell r="E21">
            <v>1040</v>
          </cell>
        </row>
        <row r="22">
          <cell r="B22">
            <v>150</v>
          </cell>
          <cell r="C22">
            <v>1040</v>
          </cell>
          <cell r="E22">
            <v>1040</v>
          </cell>
        </row>
        <row r="23">
          <cell r="B23">
            <v>200</v>
          </cell>
          <cell r="C23">
            <v>1040</v>
          </cell>
          <cell r="E23">
            <v>1040</v>
          </cell>
        </row>
        <row r="24">
          <cell r="B24">
            <v>250</v>
          </cell>
          <cell r="C24">
            <v>1140</v>
          </cell>
          <cell r="E24">
            <v>1140</v>
          </cell>
        </row>
        <row r="25">
          <cell r="B25">
            <v>300</v>
          </cell>
          <cell r="C25">
            <v>1200</v>
          </cell>
          <cell r="D25">
            <v>3040</v>
          </cell>
          <cell r="E25">
            <v>1200</v>
          </cell>
        </row>
        <row r="26">
          <cell r="B26">
            <v>350</v>
          </cell>
          <cell r="C26">
            <v>1260</v>
          </cell>
          <cell r="D26">
            <v>3040</v>
          </cell>
          <cell r="E26">
            <v>1260</v>
          </cell>
        </row>
        <row r="27">
          <cell r="B27">
            <v>400</v>
          </cell>
          <cell r="C27">
            <v>1360</v>
          </cell>
          <cell r="D27">
            <v>3460</v>
          </cell>
          <cell r="E27">
            <v>3460</v>
          </cell>
        </row>
        <row r="28">
          <cell r="B28">
            <v>450</v>
          </cell>
          <cell r="C28">
            <v>1480</v>
          </cell>
          <cell r="D28">
            <v>3760</v>
          </cell>
          <cell r="E28">
            <v>3760</v>
          </cell>
        </row>
        <row r="29">
          <cell r="B29">
            <v>500</v>
          </cell>
          <cell r="C29">
            <v>1660</v>
          </cell>
          <cell r="D29">
            <v>4160</v>
          </cell>
          <cell r="E29">
            <v>4160</v>
          </cell>
        </row>
        <row r="30">
          <cell r="B30">
            <v>600</v>
          </cell>
          <cell r="C30">
            <v>1900</v>
          </cell>
          <cell r="D30">
            <v>4720</v>
          </cell>
          <cell r="E30">
            <v>4720</v>
          </cell>
        </row>
        <row r="31">
          <cell r="B31">
            <v>700</v>
          </cell>
          <cell r="C31">
            <v>2100</v>
          </cell>
          <cell r="D31">
            <v>5320</v>
          </cell>
          <cell r="E31">
            <v>5120</v>
          </cell>
        </row>
        <row r="32">
          <cell r="B32">
            <v>800</v>
          </cell>
          <cell r="C32">
            <v>2300</v>
          </cell>
          <cell r="D32">
            <v>6060</v>
          </cell>
          <cell r="E32">
            <v>6060</v>
          </cell>
        </row>
        <row r="33">
          <cell r="B33">
            <v>900</v>
          </cell>
          <cell r="C33">
            <v>2500</v>
          </cell>
          <cell r="D33">
            <v>6760</v>
          </cell>
          <cell r="E33">
            <v>6760</v>
          </cell>
        </row>
        <row r="34">
          <cell r="B34">
            <v>1000</v>
          </cell>
          <cell r="C34">
            <v>2680</v>
          </cell>
          <cell r="D34">
            <v>7400</v>
          </cell>
          <cell r="E34">
            <v>7400</v>
          </cell>
        </row>
        <row r="35">
          <cell r="B35">
            <v>1100</v>
          </cell>
          <cell r="C35">
            <v>2780</v>
          </cell>
          <cell r="D35">
            <v>8200</v>
          </cell>
          <cell r="E35">
            <v>8200</v>
          </cell>
        </row>
        <row r="36">
          <cell r="B36">
            <v>1200</v>
          </cell>
          <cell r="C36">
            <v>2880</v>
          </cell>
          <cell r="D36">
            <v>9000</v>
          </cell>
          <cell r="E36">
            <v>9000</v>
          </cell>
        </row>
        <row r="37">
          <cell r="B37">
            <v>1400</v>
          </cell>
          <cell r="C37">
            <v>2900</v>
          </cell>
          <cell r="E37">
            <v>10610</v>
          </cell>
        </row>
        <row r="38">
          <cell r="B38">
            <v>1600</v>
          </cell>
          <cell r="C38">
            <v>2980</v>
          </cell>
          <cell r="E38">
            <v>12800</v>
          </cell>
        </row>
        <row r="39">
          <cell r="B39">
            <v>1800</v>
          </cell>
          <cell r="C39">
            <v>2980</v>
          </cell>
          <cell r="E39">
            <v>13800</v>
          </cell>
        </row>
      </sheetData>
      <sheetData sheetId="23" refreshError="1">
        <row r="16">
          <cell r="B16" t="str">
            <v>Dia</v>
          </cell>
          <cell r="C16">
            <v>1</v>
          </cell>
          <cell r="D16">
            <v>2</v>
          </cell>
          <cell r="E16">
            <v>3</v>
          </cell>
        </row>
        <row r="17">
          <cell r="B17">
            <v>80</v>
          </cell>
          <cell r="C17">
            <v>1040</v>
          </cell>
          <cell r="D17">
            <v>0</v>
          </cell>
        </row>
        <row r="18">
          <cell r="B18">
            <v>100</v>
          </cell>
          <cell r="C18">
            <v>1040</v>
          </cell>
          <cell r="D18">
            <v>0</v>
          </cell>
        </row>
        <row r="19">
          <cell r="B19">
            <v>125</v>
          </cell>
          <cell r="C19">
            <v>1040</v>
          </cell>
          <cell r="D19">
            <v>0</v>
          </cell>
        </row>
        <row r="20">
          <cell r="B20">
            <v>150</v>
          </cell>
          <cell r="C20">
            <v>1040</v>
          </cell>
          <cell r="D20">
            <v>0</v>
          </cell>
        </row>
        <row r="21">
          <cell r="B21">
            <v>200</v>
          </cell>
          <cell r="C21">
            <v>1040</v>
          </cell>
          <cell r="D21">
            <v>0</v>
          </cell>
        </row>
        <row r="22">
          <cell r="B22">
            <v>250</v>
          </cell>
          <cell r="C22">
            <v>1140</v>
          </cell>
          <cell r="D22">
            <v>0</v>
          </cell>
        </row>
        <row r="23">
          <cell r="B23">
            <v>300</v>
          </cell>
          <cell r="C23">
            <v>1200</v>
          </cell>
          <cell r="D23">
            <v>3040</v>
          </cell>
        </row>
        <row r="24">
          <cell r="B24">
            <v>350</v>
          </cell>
          <cell r="C24">
            <v>1260</v>
          </cell>
          <cell r="D24">
            <v>3040</v>
          </cell>
        </row>
        <row r="25">
          <cell r="B25">
            <v>400</v>
          </cell>
          <cell r="C25">
            <v>1360</v>
          </cell>
          <cell r="D25">
            <v>3460</v>
          </cell>
          <cell r="E25">
            <v>3460</v>
          </cell>
        </row>
        <row r="26">
          <cell r="B26">
            <v>450</v>
          </cell>
          <cell r="C26">
            <v>1480</v>
          </cell>
          <cell r="D26">
            <v>3760</v>
          </cell>
          <cell r="E26">
            <v>3760</v>
          </cell>
        </row>
        <row r="27">
          <cell r="B27">
            <v>500</v>
          </cell>
          <cell r="C27">
            <v>1660</v>
          </cell>
          <cell r="D27">
            <v>4160</v>
          </cell>
          <cell r="E27">
            <v>4160</v>
          </cell>
        </row>
        <row r="28">
          <cell r="B28">
            <v>600</v>
          </cell>
          <cell r="C28">
            <v>1900</v>
          </cell>
          <cell r="D28">
            <v>4720</v>
          </cell>
          <cell r="E28">
            <v>4720</v>
          </cell>
        </row>
        <row r="29">
          <cell r="B29">
            <v>700</v>
          </cell>
          <cell r="C29">
            <v>2100</v>
          </cell>
          <cell r="D29">
            <v>5320</v>
          </cell>
          <cell r="E29">
            <v>5120</v>
          </cell>
        </row>
        <row r="30">
          <cell r="B30">
            <v>800</v>
          </cell>
          <cell r="C30">
            <v>2300</v>
          </cell>
          <cell r="D30">
            <v>6060</v>
          </cell>
          <cell r="E30">
            <v>6060</v>
          </cell>
        </row>
        <row r="31">
          <cell r="B31">
            <v>900</v>
          </cell>
          <cell r="C31">
            <v>2500</v>
          </cell>
          <cell r="D31">
            <v>6760</v>
          </cell>
          <cell r="E31">
            <v>6760</v>
          </cell>
        </row>
        <row r="32">
          <cell r="B32">
            <v>1000</v>
          </cell>
          <cell r="C32">
            <v>2680</v>
          </cell>
          <cell r="D32">
            <v>7400</v>
          </cell>
          <cell r="E32">
            <v>7400</v>
          </cell>
        </row>
        <row r="33">
          <cell r="B33">
            <v>1100</v>
          </cell>
          <cell r="C33">
            <v>2780</v>
          </cell>
          <cell r="D33">
            <v>8200</v>
          </cell>
          <cell r="E33">
            <v>8200</v>
          </cell>
        </row>
        <row r="34">
          <cell r="B34">
            <v>1200</v>
          </cell>
          <cell r="C34">
            <v>2880</v>
          </cell>
          <cell r="D34">
            <v>9000</v>
          </cell>
          <cell r="E34">
            <v>9000</v>
          </cell>
        </row>
        <row r="35">
          <cell r="B35">
            <v>1400</v>
          </cell>
          <cell r="C35">
            <v>2900</v>
          </cell>
          <cell r="E35">
            <v>10610</v>
          </cell>
        </row>
        <row r="36">
          <cell r="B36">
            <v>1600</v>
          </cell>
          <cell r="C36">
            <v>2980</v>
          </cell>
          <cell r="E36">
            <v>12800</v>
          </cell>
        </row>
        <row r="37">
          <cell r="B37">
            <v>1800</v>
          </cell>
          <cell r="C37">
            <v>2980</v>
          </cell>
          <cell r="E37">
            <v>13800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17">
          <cell r="A17" t="str">
            <v>H/B</v>
          </cell>
          <cell r="B17">
            <v>1</v>
          </cell>
          <cell r="C17">
            <v>2</v>
          </cell>
          <cell r="D17">
            <v>3</v>
          </cell>
          <cell r="E17">
            <v>4</v>
          </cell>
          <cell r="F17">
            <v>5</v>
          </cell>
        </row>
        <row r="18">
          <cell r="A18">
            <v>0.25</v>
          </cell>
          <cell r="B18">
            <v>0.22750000000000001</v>
          </cell>
          <cell r="C18">
            <v>0.23050000000000001</v>
          </cell>
          <cell r="D18">
            <v>0.23200000000000001</v>
          </cell>
          <cell r="E18">
            <v>0.23449999999999999</v>
          </cell>
          <cell r="F18">
            <v>0.23699999999999999</v>
          </cell>
        </row>
        <row r="19">
          <cell r="A19">
            <v>0.5</v>
          </cell>
          <cell r="B19">
            <v>0.45500000000000002</v>
          </cell>
          <cell r="C19">
            <v>0.46100000000000002</v>
          </cell>
          <cell r="D19">
            <v>0.46400000000000002</v>
          </cell>
          <cell r="E19">
            <v>0.46899999999999997</v>
          </cell>
          <cell r="F19">
            <v>0.47399999999999998</v>
          </cell>
        </row>
        <row r="20">
          <cell r="A20">
            <v>0.75</v>
          </cell>
          <cell r="B20">
            <v>0.6925</v>
          </cell>
          <cell r="C20">
            <v>0.65649999999999997</v>
          </cell>
          <cell r="D20">
            <v>0.66399999999999992</v>
          </cell>
          <cell r="E20">
            <v>0.67500000000000004</v>
          </cell>
          <cell r="F20">
            <v>0.68599999999999994</v>
          </cell>
        </row>
        <row r="21">
          <cell r="A21">
            <v>1</v>
          </cell>
          <cell r="B21">
            <v>0.93</v>
          </cell>
          <cell r="C21">
            <v>0.85199999999999998</v>
          </cell>
          <cell r="D21">
            <v>0.86399999999999999</v>
          </cell>
          <cell r="E21">
            <v>0.88100000000000001</v>
          </cell>
          <cell r="F21">
            <v>0.89800000000000002</v>
          </cell>
        </row>
        <row r="22">
          <cell r="A22">
            <v>1.25</v>
          </cell>
          <cell r="B22">
            <v>1.0349999999999999</v>
          </cell>
          <cell r="C22">
            <v>1.0175000000000001</v>
          </cell>
          <cell r="D22">
            <v>1.036</v>
          </cell>
          <cell r="E22">
            <v>1.0615000000000001</v>
          </cell>
          <cell r="F22">
            <v>1.0880000000000001</v>
          </cell>
        </row>
        <row r="23">
          <cell r="A23">
            <v>1.5</v>
          </cell>
          <cell r="B23">
            <v>1.1399999999999999</v>
          </cell>
          <cell r="C23">
            <v>1.1830000000000001</v>
          </cell>
          <cell r="D23">
            <v>1.208</v>
          </cell>
          <cell r="E23">
            <v>1.242</v>
          </cell>
          <cell r="F23">
            <v>1.278</v>
          </cell>
        </row>
        <row r="24">
          <cell r="A24">
            <v>1.75</v>
          </cell>
          <cell r="B24">
            <v>1.2675000000000001</v>
          </cell>
          <cell r="C24">
            <v>1.3235000000000001</v>
          </cell>
          <cell r="D24">
            <v>1.3559999999999999</v>
          </cell>
          <cell r="E24">
            <v>1.401</v>
          </cell>
          <cell r="F24">
            <v>1.448</v>
          </cell>
        </row>
        <row r="25">
          <cell r="A25">
            <v>2</v>
          </cell>
          <cell r="B25">
            <v>1.395</v>
          </cell>
          <cell r="C25">
            <v>1.464</v>
          </cell>
          <cell r="D25">
            <v>1.504</v>
          </cell>
          <cell r="E25">
            <v>1.56</v>
          </cell>
          <cell r="F25">
            <v>1.6180000000000001</v>
          </cell>
        </row>
        <row r="26">
          <cell r="A26">
            <v>2.25</v>
          </cell>
          <cell r="B26">
            <v>1.5005000000000002</v>
          </cell>
          <cell r="C26">
            <v>1.583</v>
          </cell>
          <cell r="D26">
            <v>1.6339999999999999</v>
          </cell>
          <cell r="E26">
            <v>1.6990000000000001</v>
          </cell>
          <cell r="F26">
            <v>1.7705000000000002</v>
          </cell>
        </row>
        <row r="27">
          <cell r="A27">
            <v>2.5</v>
          </cell>
          <cell r="B27">
            <v>1.6060000000000001</v>
          </cell>
          <cell r="C27">
            <v>1.702</v>
          </cell>
          <cell r="D27">
            <v>1.764</v>
          </cell>
          <cell r="E27">
            <v>1.8380000000000001</v>
          </cell>
          <cell r="F27">
            <v>1.923</v>
          </cell>
        </row>
        <row r="28">
          <cell r="A28">
            <v>2.75</v>
          </cell>
          <cell r="B28">
            <v>1.6930000000000001</v>
          </cell>
          <cell r="C28">
            <v>1.8029999999999999</v>
          </cell>
          <cell r="D28">
            <v>1.871</v>
          </cell>
          <cell r="E28">
            <v>1.9605000000000001</v>
          </cell>
          <cell r="F28">
            <v>2.0594999999999999</v>
          </cell>
        </row>
        <row r="29">
          <cell r="A29">
            <v>3</v>
          </cell>
          <cell r="B29">
            <v>1.78</v>
          </cell>
          <cell r="C29">
            <v>1.9039999999999999</v>
          </cell>
          <cell r="D29">
            <v>1.978</v>
          </cell>
          <cell r="E29">
            <v>2.0830000000000002</v>
          </cell>
          <cell r="F29">
            <v>2.1960000000000002</v>
          </cell>
        </row>
        <row r="30">
          <cell r="A30">
            <v>3.25</v>
          </cell>
          <cell r="B30">
            <v>1.8515000000000001</v>
          </cell>
          <cell r="C30">
            <v>1.9895</v>
          </cell>
          <cell r="D30">
            <v>2.0724999999999998</v>
          </cell>
          <cell r="E30">
            <v>2.1905000000000001</v>
          </cell>
          <cell r="F30">
            <v>2.3185000000000002</v>
          </cell>
        </row>
        <row r="31">
          <cell r="A31">
            <v>3.5</v>
          </cell>
          <cell r="B31">
            <v>1.923</v>
          </cell>
          <cell r="C31">
            <v>2.0750000000000002</v>
          </cell>
          <cell r="D31">
            <v>2.1669999999999998</v>
          </cell>
          <cell r="E31">
            <v>2.298</v>
          </cell>
          <cell r="F31">
            <v>2.4409999999999998</v>
          </cell>
        </row>
        <row r="32">
          <cell r="A32">
            <v>3.75</v>
          </cell>
          <cell r="B32">
            <v>1.982</v>
          </cell>
          <cell r="C32">
            <v>2.1480000000000001</v>
          </cell>
          <cell r="D32">
            <v>2.2480000000000002</v>
          </cell>
          <cell r="E32">
            <v>2.3925000000000001</v>
          </cell>
          <cell r="F32">
            <v>2.5505</v>
          </cell>
        </row>
        <row r="33">
          <cell r="A33">
            <v>4</v>
          </cell>
          <cell r="B33">
            <v>2.0409999999999999</v>
          </cell>
          <cell r="C33">
            <v>2.2210000000000001</v>
          </cell>
          <cell r="D33">
            <v>2.3290000000000002</v>
          </cell>
          <cell r="E33">
            <v>2.4870000000000001</v>
          </cell>
          <cell r="F33">
            <v>2.66</v>
          </cell>
        </row>
        <row r="34">
          <cell r="A34">
            <v>4.25</v>
          </cell>
          <cell r="B34">
            <v>2.0884999999999998</v>
          </cell>
          <cell r="C34">
            <v>2.2825000000000002</v>
          </cell>
          <cell r="D34">
            <v>2.399</v>
          </cell>
          <cell r="E34">
            <v>2.5685000000000002</v>
          </cell>
          <cell r="F34">
            <v>2.758</v>
          </cell>
        </row>
        <row r="35">
          <cell r="A35">
            <v>4.5</v>
          </cell>
          <cell r="B35">
            <v>2.1360000000000001</v>
          </cell>
          <cell r="C35">
            <v>2.3439999999999999</v>
          </cell>
          <cell r="D35">
            <v>2.4689999999999999</v>
          </cell>
          <cell r="E35">
            <v>2.65</v>
          </cell>
          <cell r="F35">
            <v>2.8559999999999999</v>
          </cell>
        </row>
        <row r="36">
          <cell r="A36">
            <v>4.75</v>
          </cell>
          <cell r="B36">
            <v>2.1775000000000002</v>
          </cell>
          <cell r="C36">
            <v>2.3959999999999999</v>
          </cell>
          <cell r="D36">
            <v>2.5294999999999996</v>
          </cell>
          <cell r="E36">
            <v>2.7240000000000002</v>
          </cell>
          <cell r="F36">
            <v>2.944</v>
          </cell>
        </row>
        <row r="37">
          <cell r="A37">
            <v>5</v>
          </cell>
          <cell r="B37">
            <v>2.2189999999999999</v>
          </cell>
          <cell r="C37">
            <v>2.448</v>
          </cell>
          <cell r="D37">
            <v>2.59</v>
          </cell>
          <cell r="E37">
            <v>2.798</v>
          </cell>
          <cell r="F37">
            <v>3.032</v>
          </cell>
        </row>
        <row r="38">
          <cell r="A38">
            <v>5.25</v>
          </cell>
          <cell r="B38">
            <v>2.2524999999999999</v>
          </cell>
          <cell r="C38">
            <v>2.4925000000000002</v>
          </cell>
          <cell r="D38">
            <v>2.6414999999999997</v>
          </cell>
          <cell r="E38">
            <v>2.8620000000000001</v>
          </cell>
          <cell r="F38">
            <v>3.1109999999999998</v>
          </cell>
        </row>
        <row r="39">
          <cell r="A39">
            <v>5.5</v>
          </cell>
          <cell r="B39">
            <v>2.286</v>
          </cell>
          <cell r="C39">
            <v>2.5369999999999999</v>
          </cell>
          <cell r="D39">
            <v>2.6930000000000001</v>
          </cell>
          <cell r="E39">
            <v>2.9260000000000002</v>
          </cell>
          <cell r="F39">
            <v>3.19</v>
          </cell>
        </row>
        <row r="40">
          <cell r="A40">
            <v>5.75</v>
          </cell>
          <cell r="B40">
            <v>2.3129999999999997</v>
          </cell>
          <cell r="C40">
            <v>2.5745</v>
          </cell>
          <cell r="D40">
            <v>2.7374999999999998</v>
          </cell>
          <cell r="E40">
            <v>2.9820000000000002</v>
          </cell>
          <cell r="F40">
            <v>3.2605</v>
          </cell>
        </row>
        <row r="41">
          <cell r="A41">
            <v>6</v>
          </cell>
          <cell r="B41">
            <v>2.34</v>
          </cell>
          <cell r="C41">
            <v>2.6120000000000001</v>
          </cell>
          <cell r="D41">
            <v>2.782</v>
          </cell>
          <cell r="E41">
            <v>3.0379999999999998</v>
          </cell>
          <cell r="F41">
            <v>3.331</v>
          </cell>
        </row>
        <row r="42">
          <cell r="A42">
            <v>6.25</v>
          </cell>
          <cell r="B42">
            <v>2.363</v>
          </cell>
          <cell r="C42">
            <v>2.6435</v>
          </cell>
          <cell r="D42">
            <v>2.8205</v>
          </cell>
          <cell r="E42">
            <v>3.0874999999999999</v>
          </cell>
          <cell r="F42">
            <v>3.3944999999999999</v>
          </cell>
        </row>
        <row r="43">
          <cell r="A43">
            <v>6.5</v>
          </cell>
          <cell r="B43">
            <v>2.3860000000000001</v>
          </cell>
          <cell r="C43">
            <v>2.6749999999999998</v>
          </cell>
          <cell r="D43">
            <v>2.859</v>
          </cell>
          <cell r="E43">
            <v>3.137</v>
          </cell>
          <cell r="F43">
            <v>3.4580000000000002</v>
          </cell>
        </row>
        <row r="44">
          <cell r="A44">
            <v>6.75</v>
          </cell>
          <cell r="B44">
            <v>2.4045000000000001</v>
          </cell>
          <cell r="C44">
            <v>2.702</v>
          </cell>
          <cell r="D44">
            <v>2.8919999999999999</v>
          </cell>
          <cell r="E44">
            <v>3.18</v>
          </cell>
          <cell r="F44">
            <v>3.5145</v>
          </cell>
        </row>
        <row r="45">
          <cell r="A45">
            <v>7</v>
          </cell>
          <cell r="B45">
            <v>2.423</v>
          </cell>
          <cell r="C45">
            <v>2.7290000000000001</v>
          </cell>
          <cell r="D45">
            <v>2.9249999999999998</v>
          </cell>
          <cell r="E45">
            <v>3.2229999999999999</v>
          </cell>
          <cell r="F45">
            <v>3.5710000000000002</v>
          </cell>
        </row>
        <row r="46">
          <cell r="A46">
            <v>7.25</v>
          </cell>
          <cell r="B46">
            <v>2.4385000000000003</v>
          </cell>
          <cell r="C46">
            <v>2.7519999999999998</v>
          </cell>
          <cell r="D46">
            <v>2.9535</v>
          </cell>
          <cell r="E46">
            <v>3.2610000000000001</v>
          </cell>
          <cell r="F46">
            <v>3.6219999999999999</v>
          </cell>
        </row>
        <row r="47">
          <cell r="A47">
            <v>7.5</v>
          </cell>
          <cell r="B47">
            <v>2.4540000000000002</v>
          </cell>
          <cell r="C47">
            <v>2.7749999999999999</v>
          </cell>
          <cell r="D47">
            <v>2.9820000000000002</v>
          </cell>
          <cell r="E47">
            <v>3.2989999999999999</v>
          </cell>
          <cell r="F47">
            <v>3.673</v>
          </cell>
        </row>
        <row r="48">
          <cell r="A48">
            <v>7.75</v>
          </cell>
          <cell r="B48">
            <v>2.4664999999999999</v>
          </cell>
          <cell r="C48">
            <v>2.7945000000000002</v>
          </cell>
          <cell r="D48">
            <v>3.0065</v>
          </cell>
          <cell r="E48">
            <v>3.3325</v>
          </cell>
          <cell r="F48">
            <v>3.7184999999999997</v>
          </cell>
        </row>
        <row r="49">
          <cell r="A49">
            <v>8</v>
          </cell>
          <cell r="B49">
            <v>2.4790000000000001</v>
          </cell>
          <cell r="C49">
            <v>2.8140000000000001</v>
          </cell>
          <cell r="D49">
            <v>3.0310000000000001</v>
          </cell>
          <cell r="E49">
            <v>3.3660000000000001</v>
          </cell>
          <cell r="F49">
            <v>3.7639999999999998</v>
          </cell>
        </row>
        <row r="50">
          <cell r="A50">
            <v>8.25</v>
          </cell>
          <cell r="B50">
            <v>2.4895</v>
          </cell>
          <cell r="C50">
            <v>2.8304999999999998</v>
          </cell>
          <cell r="D50">
            <v>3.052</v>
          </cell>
          <cell r="E50">
            <v>3.395</v>
          </cell>
          <cell r="F50">
            <v>3.8045</v>
          </cell>
        </row>
        <row r="51">
          <cell r="A51">
            <v>8.5</v>
          </cell>
          <cell r="B51">
            <v>2.5</v>
          </cell>
          <cell r="C51">
            <v>2.847</v>
          </cell>
          <cell r="D51">
            <v>3.073</v>
          </cell>
          <cell r="E51">
            <v>3.4239999999999999</v>
          </cell>
          <cell r="F51">
            <v>3.8450000000000002</v>
          </cell>
        </row>
        <row r="52">
          <cell r="A52">
            <v>8.75</v>
          </cell>
          <cell r="B52">
            <v>2.5089999999999999</v>
          </cell>
          <cell r="C52">
            <v>2.8609999999999998</v>
          </cell>
          <cell r="D52">
            <v>3.0910000000000002</v>
          </cell>
          <cell r="E52">
            <v>3.45</v>
          </cell>
          <cell r="F52">
            <v>3.8815</v>
          </cell>
        </row>
        <row r="53">
          <cell r="A53">
            <v>9</v>
          </cell>
          <cell r="B53">
            <v>2.5179999999999998</v>
          </cell>
          <cell r="C53">
            <v>2.875</v>
          </cell>
          <cell r="D53">
            <v>3.109</v>
          </cell>
          <cell r="E53">
            <v>3.476</v>
          </cell>
          <cell r="F53">
            <v>3.9180000000000001</v>
          </cell>
        </row>
        <row r="54">
          <cell r="A54">
            <v>9.25</v>
          </cell>
          <cell r="B54">
            <v>2.5249999999999999</v>
          </cell>
          <cell r="C54">
            <v>2.8864999999999998</v>
          </cell>
          <cell r="D54">
            <v>3.125</v>
          </cell>
          <cell r="E54">
            <v>3.4984999999999999</v>
          </cell>
          <cell r="F54">
            <v>3.9504999999999999</v>
          </cell>
        </row>
        <row r="55">
          <cell r="A55">
            <v>9.5</v>
          </cell>
          <cell r="B55">
            <v>2.532</v>
          </cell>
          <cell r="C55">
            <v>2.8980000000000001</v>
          </cell>
          <cell r="D55">
            <v>3.141</v>
          </cell>
          <cell r="E55">
            <v>3.5209999999999999</v>
          </cell>
          <cell r="F55">
            <v>3.9830000000000001</v>
          </cell>
        </row>
        <row r="56">
          <cell r="A56">
            <v>9.75</v>
          </cell>
          <cell r="B56">
            <v>2.5375000000000001</v>
          </cell>
          <cell r="C56">
            <v>2.9080000000000004</v>
          </cell>
          <cell r="D56">
            <v>3.1539999999999999</v>
          </cell>
          <cell r="E56">
            <v>3.5404999999999998</v>
          </cell>
          <cell r="F56">
            <v>4.0125000000000002</v>
          </cell>
        </row>
        <row r="57">
          <cell r="A57">
            <v>10</v>
          </cell>
          <cell r="B57">
            <v>2.5430000000000001</v>
          </cell>
          <cell r="C57">
            <v>2.9180000000000001</v>
          </cell>
          <cell r="D57">
            <v>3.1669999999999998</v>
          </cell>
          <cell r="E57">
            <v>3.56</v>
          </cell>
          <cell r="F57">
            <v>4.0419999999999998</v>
          </cell>
        </row>
        <row r="58">
          <cell r="A58">
            <v>10.25</v>
          </cell>
          <cell r="B58">
            <v>2.5474999999999999</v>
          </cell>
          <cell r="C58">
            <v>2.9260000000000002</v>
          </cell>
          <cell r="D58">
            <v>3.1777499999999996</v>
          </cell>
          <cell r="E58">
            <v>3.5765000000000002</v>
          </cell>
          <cell r="F58">
            <v>4.0667499999999999</v>
          </cell>
        </row>
        <row r="59">
          <cell r="A59">
            <v>10.5</v>
          </cell>
          <cell r="B59">
            <v>2.552</v>
          </cell>
          <cell r="C59">
            <v>2.9340000000000002</v>
          </cell>
          <cell r="D59">
            <v>3.1884999999999999</v>
          </cell>
          <cell r="E59">
            <v>3.593</v>
          </cell>
          <cell r="F59">
            <v>4.0914999999999999</v>
          </cell>
        </row>
        <row r="60">
          <cell r="A60">
            <v>10.75</v>
          </cell>
          <cell r="B60">
            <v>2.5564999999999998</v>
          </cell>
          <cell r="C60">
            <v>2.9420000000000002</v>
          </cell>
          <cell r="D60">
            <v>3.1992500000000001</v>
          </cell>
          <cell r="E60">
            <v>3.6094999999999997</v>
          </cell>
          <cell r="F60">
            <v>4.11625</v>
          </cell>
        </row>
        <row r="61">
          <cell r="A61">
            <v>11</v>
          </cell>
          <cell r="B61">
            <v>2.5609999999999999</v>
          </cell>
          <cell r="C61">
            <v>2.95</v>
          </cell>
          <cell r="D61">
            <v>3.21</v>
          </cell>
          <cell r="E61">
            <v>3.6259999999999999</v>
          </cell>
          <cell r="F61">
            <v>4.141</v>
          </cell>
        </row>
        <row r="62">
          <cell r="A62">
            <v>11.25</v>
          </cell>
          <cell r="B62">
            <v>2.5640000000000001</v>
          </cell>
          <cell r="C62">
            <v>2.9555000000000002</v>
          </cell>
          <cell r="D62">
            <v>3.218</v>
          </cell>
          <cell r="E62">
            <v>3.6384999999999996</v>
          </cell>
          <cell r="F62">
            <v>4.1609999999999996</v>
          </cell>
        </row>
        <row r="63">
          <cell r="A63">
            <v>11.5</v>
          </cell>
          <cell r="B63">
            <v>2.5670000000000002</v>
          </cell>
          <cell r="C63">
            <v>2.9610000000000003</v>
          </cell>
          <cell r="D63">
            <v>3.226</v>
          </cell>
          <cell r="E63">
            <v>3.6509999999999998</v>
          </cell>
          <cell r="F63">
            <v>4.181</v>
          </cell>
        </row>
        <row r="64">
          <cell r="A64">
            <v>11.75</v>
          </cell>
          <cell r="B64">
            <v>2.57</v>
          </cell>
          <cell r="C64">
            <v>2.9664999999999999</v>
          </cell>
          <cell r="D64">
            <v>3.234</v>
          </cell>
          <cell r="E64">
            <v>3.6635</v>
          </cell>
          <cell r="F64">
            <v>4.2010000000000005</v>
          </cell>
        </row>
        <row r="65">
          <cell r="A65">
            <v>12</v>
          </cell>
          <cell r="B65">
            <v>2.573</v>
          </cell>
          <cell r="C65">
            <v>2.972</v>
          </cell>
          <cell r="D65">
            <v>3.242</v>
          </cell>
          <cell r="E65">
            <v>3.6760000000000002</v>
          </cell>
          <cell r="F65">
            <v>4.2210000000000001</v>
          </cell>
        </row>
        <row r="66">
          <cell r="A66">
            <v>12.25</v>
          </cell>
          <cell r="B66">
            <v>2.5750000000000002</v>
          </cell>
          <cell r="C66">
            <v>2.9762499999999998</v>
          </cell>
          <cell r="D66">
            <v>3.2480000000000002</v>
          </cell>
          <cell r="E66">
            <v>3.6857500000000001</v>
          </cell>
          <cell r="F66">
            <v>4.2370000000000001</v>
          </cell>
        </row>
        <row r="67">
          <cell r="A67">
            <v>12.5</v>
          </cell>
          <cell r="B67">
            <v>2.577</v>
          </cell>
          <cell r="C67">
            <v>2.9805000000000001</v>
          </cell>
          <cell r="D67">
            <v>3.254</v>
          </cell>
          <cell r="E67">
            <v>3.6955</v>
          </cell>
          <cell r="F67">
            <v>4.2530000000000001</v>
          </cell>
        </row>
        <row r="68">
          <cell r="A68">
            <v>12.75</v>
          </cell>
          <cell r="B68">
            <v>2.5789999999999997</v>
          </cell>
          <cell r="C68">
            <v>2.98475</v>
          </cell>
          <cell r="D68">
            <v>3.26</v>
          </cell>
          <cell r="E68">
            <v>3.7052499999999999</v>
          </cell>
          <cell r="F68">
            <v>4.2690000000000001</v>
          </cell>
        </row>
        <row r="69">
          <cell r="A69">
            <v>13</v>
          </cell>
          <cell r="B69">
            <v>2.581</v>
          </cell>
          <cell r="C69">
            <v>2.9889999999999999</v>
          </cell>
          <cell r="D69">
            <v>3.266</v>
          </cell>
          <cell r="E69">
            <v>3.7149999999999999</v>
          </cell>
          <cell r="F69">
            <v>4.2850000000000001</v>
          </cell>
        </row>
        <row r="70">
          <cell r="A70">
            <v>13.25</v>
          </cell>
          <cell r="B70">
            <v>2.5825</v>
          </cell>
          <cell r="C70">
            <v>2.9917499999999997</v>
          </cell>
          <cell r="D70">
            <v>3.2702499999999999</v>
          </cell>
          <cell r="E70">
            <v>3.7225000000000001</v>
          </cell>
          <cell r="F70">
            <v>4.2977500000000006</v>
          </cell>
        </row>
        <row r="71">
          <cell r="A71">
            <v>13.5</v>
          </cell>
          <cell r="B71">
            <v>2.5840000000000001</v>
          </cell>
          <cell r="C71">
            <v>2.9944999999999999</v>
          </cell>
          <cell r="D71">
            <v>3.2744999999999997</v>
          </cell>
          <cell r="E71">
            <v>3.73</v>
          </cell>
          <cell r="F71">
            <v>4.3105000000000002</v>
          </cell>
        </row>
        <row r="72">
          <cell r="A72">
            <v>13.75</v>
          </cell>
          <cell r="B72">
            <v>2.5855000000000001</v>
          </cell>
          <cell r="C72">
            <v>2.9972500000000002</v>
          </cell>
          <cell r="D72">
            <v>3.2787500000000001</v>
          </cell>
          <cell r="E72">
            <v>3.7374999999999998</v>
          </cell>
          <cell r="F72">
            <v>4.3232499999999998</v>
          </cell>
        </row>
        <row r="73">
          <cell r="A73">
            <v>14</v>
          </cell>
          <cell r="B73">
            <v>2.5870000000000002</v>
          </cell>
          <cell r="C73">
            <v>3</v>
          </cell>
          <cell r="D73">
            <v>3.2829999999999999</v>
          </cell>
          <cell r="E73">
            <v>3.7450000000000001</v>
          </cell>
          <cell r="F73">
            <v>4.3360000000000003</v>
          </cell>
        </row>
        <row r="74">
          <cell r="A74">
            <v>14.25</v>
          </cell>
          <cell r="B74">
            <v>2.5880000000000001</v>
          </cell>
          <cell r="C74">
            <v>3.0022500000000001</v>
          </cell>
          <cell r="D74">
            <v>3.2862499999999999</v>
          </cell>
          <cell r="E74">
            <v>3.75075</v>
          </cell>
          <cell r="F74">
            <v>4.3465000000000007</v>
          </cell>
        </row>
        <row r="75">
          <cell r="A75">
            <v>14.5</v>
          </cell>
          <cell r="B75">
            <v>2.5890000000000004</v>
          </cell>
          <cell r="C75">
            <v>3.0045000000000002</v>
          </cell>
          <cell r="D75">
            <v>3.2894999999999999</v>
          </cell>
          <cell r="E75">
            <v>3.7565</v>
          </cell>
          <cell r="F75">
            <v>4.3570000000000002</v>
          </cell>
        </row>
        <row r="76">
          <cell r="A76">
            <v>14.75</v>
          </cell>
          <cell r="B76">
            <v>2.59</v>
          </cell>
          <cell r="C76">
            <v>3.0067500000000003</v>
          </cell>
          <cell r="D76">
            <v>3.2927499999999998</v>
          </cell>
          <cell r="E76">
            <v>3.7622499999999999</v>
          </cell>
          <cell r="F76">
            <v>4.3674999999999997</v>
          </cell>
        </row>
        <row r="77">
          <cell r="A77">
            <v>15</v>
          </cell>
          <cell r="B77">
            <v>2.5910000000000002</v>
          </cell>
          <cell r="C77">
            <v>3.0089999999999999</v>
          </cell>
          <cell r="D77">
            <v>3.2959999999999998</v>
          </cell>
          <cell r="E77">
            <v>3.7679999999999998</v>
          </cell>
          <cell r="F77">
            <v>4.3780000000000001</v>
          </cell>
        </row>
        <row r="78">
          <cell r="A78" t="str">
            <v>Very Great</v>
          </cell>
          <cell r="B78">
            <v>2.5990000000000002</v>
          </cell>
          <cell r="C78">
            <v>3.03</v>
          </cell>
          <cell r="D78">
            <v>3.3330000000000002</v>
          </cell>
          <cell r="E78">
            <v>3.8460000000000001</v>
          </cell>
          <cell r="F78">
            <v>4.548</v>
          </cell>
        </row>
      </sheetData>
      <sheetData sheetId="37" refreshError="1">
        <row r="20">
          <cell r="B20" t="str">
            <v>Dia</v>
          </cell>
          <cell r="C20">
            <v>1</v>
          </cell>
          <cell r="D20">
            <v>2</v>
          </cell>
          <cell r="E20">
            <v>3</v>
          </cell>
          <cell r="F20">
            <v>4</v>
          </cell>
          <cell r="G20">
            <v>5</v>
          </cell>
          <cell r="H20">
            <v>6</v>
          </cell>
        </row>
        <row r="21">
          <cell r="B21">
            <v>80</v>
          </cell>
          <cell r="G21">
            <v>25</v>
          </cell>
        </row>
        <row r="22">
          <cell r="B22">
            <v>100</v>
          </cell>
          <cell r="C22">
            <v>25</v>
          </cell>
          <cell r="D22">
            <v>25</v>
          </cell>
          <cell r="E22">
            <v>25</v>
          </cell>
          <cell r="F22">
            <v>25</v>
          </cell>
          <cell r="G22">
            <v>25</v>
          </cell>
        </row>
        <row r="23">
          <cell r="B23">
            <v>125</v>
          </cell>
        </row>
        <row r="24">
          <cell r="B24">
            <v>150</v>
          </cell>
          <cell r="C24">
            <v>25</v>
          </cell>
          <cell r="D24">
            <v>25</v>
          </cell>
          <cell r="E24">
            <v>25</v>
          </cell>
          <cell r="F24">
            <v>25</v>
          </cell>
          <cell r="G24">
            <v>25</v>
          </cell>
        </row>
        <row r="25">
          <cell r="B25">
            <v>200</v>
          </cell>
          <cell r="F25">
            <v>25</v>
          </cell>
          <cell r="G25">
            <v>30</v>
          </cell>
        </row>
        <row r="26">
          <cell r="B26">
            <v>250</v>
          </cell>
          <cell r="C26">
            <v>25</v>
          </cell>
          <cell r="D26">
            <v>30</v>
          </cell>
          <cell r="E26">
            <v>35</v>
          </cell>
          <cell r="F26">
            <v>25</v>
          </cell>
          <cell r="G26">
            <v>30</v>
          </cell>
        </row>
        <row r="27">
          <cell r="B27">
            <v>300</v>
          </cell>
          <cell r="C27">
            <v>30</v>
          </cell>
          <cell r="D27">
            <v>40</v>
          </cell>
          <cell r="E27">
            <v>45</v>
          </cell>
          <cell r="F27">
            <v>32</v>
          </cell>
          <cell r="G27">
            <v>40</v>
          </cell>
        </row>
        <row r="28">
          <cell r="B28">
            <v>350</v>
          </cell>
          <cell r="C28">
            <v>32</v>
          </cell>
          <cell r="D28">
            <v>45</v>
          </cell>
          <cell r="E28">
            <v>55</v>
          </cell>
          <cell r="F28">
            <v>32</v>
          </cell>
          <cell r="G28">
            <v>75</v>
          </cell>
        </row>
        <row r="29">
          <cell r="B29">
            <v>400</v>
          </cell>
          <cell r="C29">
            <v>32</v>
          </cell>
          <cell r="D29">
            <v>50</v>
          </cell>
          <cell r="E29">
            <v>60</v>
          </cell>
          <cell r="F29">
            <v>32</v>
          </cell>
          <cell r="G29">
            <v>75</v>
          </cell>
          <cell r="H29">
            <v>75</v>
          </cell>
        </row>
        <row r="30">
          <cell r="B30">
            <v>450</v>
          </cell>
          <cell r="C30">
            <v>35</v>
          </cell>
          <cell r="D30">
            <v>50</v>
          </cell>
          <cell r="E30">
            <v>70</v>
          </cell>
          <cell r="F30">
            <v>35</v>
          </cell>
          <cell r="G30">
            <v>75</v>
          </cell>
        </row>
        <row r="31">
          <cell r="B31">
            <v>500</v>
          </cell>
          <cell r="C31">
            <v>35</v>
          </cell>
          <cell r="D31">
            <v>55</v>
          </cell>
          <cell r="E31">
            <v>75</v>
          </cell>
          <cell r="F31">
            <v>35</v>
          </cell>
          <cell r="G31">
            <v>75</v>
          </cell>
          <cell r="H31">
            <v>75</v>
          </cell>
        </row>
        <row r="32">
          <cell r="B32">
            <v>600</v>
          </cell>
          <cell r="C32">
            <v>40</v>
          </cell>
          <cell r="D32">
            <v>65</v>
          </cell>
          <cell r="E32">
            <v>90</v>
          </cell>
          <cell r="F32">
            <v>40</v>
          </cell>
          <cell r="G32">
            <v>85</v>
          </cell>
          <cell r="H32">
            <v>85</v>
          </cell>
        </row>
        <row r="33">
          <cell r="B33">
            <v>700</v>
          </cell>
          <cell r="C33">
            <v>40</v>
          </cell>
          <cell r="D33">
            <v>70</v>
          </cell>
          <cell r="E33">
            <v>105</v>
          </cell>
          <cell r="F33">
            <v>40</v>
          </cell>
          <cell r="G33">
            <v>85</v>
          </cell>
          <cell r="H33">
            <v>85</v>
          </cell>
        </row>
        <row r="34">
          <cell r="B34">
            <v>800</v>
          </cell>
          <cell r="C34">
            <v>45</v>
          </cell>
          <cell r="D34">
            <v>80</v>
          </cell>
          <cell r="E34">
            <v>120</v>
          </cell>
          <cell r="F34">
            <v>45</v>
          </cell>
          <cell r="G34">
            <v>90</v>
          </cell>
          <cell r="H34">
            <v>95</v>
          </cell>
        </row>
        <row r="35">
          <cell r="B35">
            <v>900</v>
          </cell>
          <cell r="C35">
            <v>50</v>
          </cell>
          <cell r="D35">
            <v>90</v>
          </cell>
          <cell r="F35">
            <v>50</v>
          </cell>
          <cell r="G35">
            <v>100</v>
          </cell>
          <cell r="H35">
            <v>100</v>
          </cell>
        </row>
        <row r="36">
          <cell r="B36">
            <v>1000</v>
          </cell>
          <cell r="C36">
            <v>55</v>
          </cell>
          <cell r="D36">
            <v>100</v>
          </cell>
          <cell r="F36">
            <v>55</v>
          </cell>
          <cell r="G36">
            <v>115</v>
          </cell>
          <cell r="H36">
            <v>115</v>
          </cell>
        </row>
        <row r="37">
          <cell r="B37">
            <v>1100</v>
          </cell>
          <cell r="C37">
            <v>60</v>
          </cell>
          <cell r="F37">
            <v>60</v>
          </cell>
          <cell r="G37">
            <v>115</v>
          </cell>
          <cell r="H37">
            <v>115</v>
          </cell>
        </row>
        <row r="38">
          <cell r="B38">
            <v>1200</v>
          </cell>
          <cell r="C38">
            <v>65</v>
          </cell>
          <cell r="F38">
            <v>65</v>
          </cell>
          <cell r="G38">
            <v>120</v>
          </cell>
          <cell r="H38">
            <v>120</v>
          </cell>
        </row>
        <row r="39">
          <cell r="B39">
            <v>1400</v>
          </cell>
          <cell r="F39">
            <v>75</v>
          </cell>
          <cell r="G39">
            <v>135</v>
          </cell>
          <cell r="H39">
            <v>135</v>
          </cell>
        </row>
        <row r="40">
          <cell r="B40">
            <v>1600</v>
          </cell>
          <cell r="F40">
            <v>80</v>
          </cell>
          <cell r="G40">
            <v>140</v>
          </cell>
          <cell r="H40">
            <v>140</v>
          </cell>
        </row>
        <row r="41">
          <cell r="B41">
            <v>1800</v>
          </cell>
          <cell r="F41">
            <v>90</v>
          </cell>
          <cell r="G41" t="str">
            <v/>
          </cell>
          <cell r="H41">
            <v>150</v>
          </cell>
        </row>
      </sheetData>
      <sheetData sheetId="38" refreshError="1">
        <row r="7">
          <cell r="A7" t="str">
            <v>H/2B / L/2H</v>
          </cell>
          <cell r="B7">
            <v>0.1</v>
          </cell>
          <cell r="C7">
            <v>0.2</v>
          </cell>
          <cell r="D7">
            <v>0.3</v>
          </cell>
          <cell r="E7">
            <v>0.4</v>
          </cell>
          <cell r="F7">
            <v>0.5</v>
          </cell>
          <cell r="G7">
            <v>0.6</v>
          </cell>
          <cell r="H7">
            <v>0.7</v>
          </cell>
          <cell r="I7">
            <v>0.8</v>
          </cell>
          <cell r="J7">
            <v>0.9</v>
          </cell>
          <cell r="K7">
            <v>1</v>
          </cell>
          <cell r="L7">
            <v>1.2</v>
          </cell>
          <cell r="M7">
            <v>1.5</v>
          </cell>
          <cell r="N7">
            <v>2</v>
          </cell>
          <cell r="O7">
            <v>5</v>
          </cell>
        </row>
        <row r="8">
          <cell r="A8">
            <v>2.5000000000000001E-2</v>
          </cell>
          <cell r="B8">
            <v>4.7499999999999999E-3</v>
          </cell>
          <cell r="C8">
            <v>9.2499999999999995E-3</v>
          </cell>
          <cell r="D8">
            <v>1.325E-2</v>
          </cell>
          <cell r="E8">
            <v>1.6750000000000001E-2</v>
          </cell>
          <cell r="F8">
            <v>1.9750000000000004E-2</v>
          </cell>
          <cell r="G8">
            <v>2.2249999999999999E-2</v>
          </cell>
          <cell r="H8">
            <v>2.4250000000000001E-2</v>
          </cell>
          <cell r="I8">
            <v>2.5750000000000002E-2</v>
          </cell>
          <cell r="J8">
            <v>2.7000000000000003E-2</v>
          </cell>
          <cell r="K8">
            <v>2.8000000000000001E-2</v>
          </cell>
          <cell r="L8">
            <v>2.9250000000000002E-2</v>
          </cell>
          <cell r="M8">
            <v>3.0249999999999999E-2</v>
          </cell>
          <cell r="N8">
            <v>3.1E-2</v>
          </cell>
          <cell r="O8">
            <v>3.2000000000000001E-2</v>
          </cell>
        </row>
        <row r="9">
          <cell r="A9">
            <v>0.05</v>
          </cell>
          <cell r="B9">
            <v>9.4999999999999998E-3</v>
          </cell>
          <cell r="C9">
            <v>1.8499999999999999E-2</v>
          </cell>
          <cell r="D9">
            <v>2.6499999999999999E-2</v>
          </cell>
          <cell r="E9">
            <v>3.3500000000000002E-2</v>
          </cell>
          <cell r="F9">
            <v>3.9500000000000007E-2</v>
          </cell>
          <cell r="G9">
            <v>4.4499999999999998E-2</v>
          </cell>
          <cell r="H9">
            <v>4.8500000000000001E-2</v>
          </cell>
          <cell r="I9">
            <v>5.1500000000000004E-2</v>
          </cell>
          <cell r="J9">
            <v>5.4000000000000006E-2</v>
          </cell>
          <cell r="K9">
            <v>5.6000000000000001E-2</v>
          </cell>
          <cell r="L9">
            <v>5.8500000000000003E-2</v>
          </cell>
          <cell r="M9">
            <v>6.0499999999999998E-2</v>
          </cell>
          <cell r="N9">
            <v>6.2E-2</v>
          </cell>
          <cell r="O9">
            <v>6.4000000000000001E-2</v>
          </cell>
        </row>
        <row r="10">
          <cell r="A10">
            <v>7.4999999999999997E-2</v>
          </cell>
          <cell r="B10">
            <v>1.4250000000000001E-2</v>
          </cell>
          <cell r="C10">
            <v>2.7749999999999997E-2</v>
          </cell>
          <cell r="D10">
            <v>3.9750000000000001E-2</v>
          </cell>
          <cell r="E10">
            <v>5.0250000000000003E-2</v>
          </cell>
          <cell r="F10">
            <v>5.9250000000000004E-2</v>
          </cell>
          <cell r="G10">
            <v>6.6750000000000004E-2</v>
          </cell>
          <cell r="H10">
            <v>7.2750000000000009E-2</v>
          </cell>
          <cell r="I10">
            <v>7.7249999999999999E-2</v>
          </cell>
          <cell r="J10">
            <v>8.1000000000000003E-2</v>
          </cell>
          <cell r="K10">
            <v>8.4000000000000005E-2</v>
          </cell>
          <cell r="L10">
            <v>8.7750000000000009E-2</v>
          </cell>
          <cell r="M10">
            <v>9.0749999999999997E-2</v>
          </cell>
          <cell r="N10">
            <v>9.2999999999999999E-2</v>
          </cell>
          <cell r="O10">
            <v>9.6000000000000002E-2</v>
          </cell>
        </row>
        <row r="11">
          <cell r="A11">
            <v>0.1</v>
          </cell>
          <cell r="B11">
            <v>1.9E-2</v>
          </cell>
          <cell r="C11">
            <v>3.6999999999999998E-2</v>
          </cell>
          <cell r="D11">
            <v>5.2999999999999999E-2</v>
          </cell>
          <cell r="E11">
            <v>6.7000000000000004E-2</v>
          </cell>
          <cell r="F11">
            <v>7.9000000000000001E-2</v>
          </cell>
          <cell r="G11">
            <v>8.8999999999999996E-2</v>
          </cell>
          <cell r="H11">
            <v>9.7000000000000003E-2</v>
          </cell>
          <cell r="I11">
            <v>0.10299999999999999</v>
          </cell>
          <cell r="J11">
            <v>0.108</v>
          </cell>
          <cell r="K11">
            <v>0.112</v>
          </cell>
          <cell r="L11">
            <v>0.11700000000000001</v>
          </cell>
          <cell r="M11">
            <v>0.121</v>
          </cell>
          <cell r="N11">
            <v>0.124</v>
          </cell>
          <cell r="O11">
            <v>0.128</v>
          </cell>
        </row>
        <row r="12">
          <cell r="A12">
            <v>0.125</v>
          </cell>
          <cell r="B12">
            <v>2.35E-2</v>
          </cell>
          <cell r="C12">
            <v>4.5749999999999999E-2</v>
          </cell>
          <cell r="D12">
            <v>6.5499999999999989E-2</v>
          </cell>
          <cell r="E12">
            <v>8.3000000000000004E-2</v>
          </cell>
          <cell r="F12">
            <v>9.8000000000000004E-2</v>
          </cell>
          <cell r="G12">
            <v>0.11025</v>
          </cell>
          <cell r="H12">
            <v>0.12</v>
          </cell>
          <cell r="I12">
            <v>0.12775</v>
          </cell>
          <cell r="J12">
            <v>0.13375000000000001</v>
          </cell>
          <cell r="K12">
            <v>0.13875000000000001</v>
          </cell>
          <cell r="L12">
            <v>0.14499999999999999</v>
          </cell>
          <cell r="M12">
            <v>0.15024999999999999</v>
          </cell>
          <cell r="N12">
            <v>0.154</v>
          </cell>
          <cell r="O12">
            <v>0.158</v>
          </cell>
        </row>
        <row r="13">
          <cell r="A13">
            <v>0.15</v>
          </cell>
          <cell r="B13">
            <v>2.7999999999999997E-2</v>
          </cell>
          <cell r="C13">
            <v>5.4499999999999993E-2</v>
          </cell>
          <cell r="D13">
            <v>7.7999999999999986E-2</v>
          </cell>
          <cell r="E13">
            <v>9.9000000000000005E-2</v>
          </cell>
          <cell r="F13">
            <v>0.11699999999999999</v>
          </cell>
          <cell r="G13">
            <v>0.13150000000000001</v>
          </cell>
          <cell r="H13">
            <v>0.14300000000000002</v>
          </cell>
          <cell r="I13">
            <v>0.1525</v>
          </cell>
          <cell r="J13">
            <v>0.1595</v>
          </cell>
          <cell r="K13">
            <v>0.16550000000000001</v>
          </cell>
          <cell r="L13">
            <v>0.17300000000000001</v>
          </cell>
          <cell r="M13">
            <v>0.17949999999999999</v>
          </cell>
          <cell r="N13">
            <v>0.184</v>
          </cell>
          <cell r="O13">
            <v>0.188</v>
          </cell>
        </row>
        <row r="14">
          <cell r="A14">
            <v>0.17499999999999999</v>
          </cell>
          <cell r="B14">
            <v>3.2500000000000001E-2</v>
          </cell>
          <cell r="C14">
            <v>6.3250000000000001E-2</v>
          </cell>
          <cell r="D14">
            <v>9.0499999999999997E-2</v>
          </cell>
          <cell r="E14">
            <v>0.115</v>
          </cell>
          <cell r="F14">
            <v>0.13600000000000001</v>
          </cell>
          <cell r="G14">
            <v>0.15275</v>
          </cell>
          <cell r="H14">
            <v>0.16600000000000001</v>
          </cell>
          <cell r="I14">
            <v>0.17725000000000002</v>
          </cell>
          <cell r="J14">
            <v>0.18525</v>
          </cell>
          <cell r="K14">
            <v>0.19225</v>
          </cell>
          <cell r="L14">
            <v>0.20100000000000001</v>
          </cell>
          <cell r="M14">
            <v>0.20874999999999999</v>
          </cell>
          <cell r="N14">
            <v>0.214</v>
          </cell>
          <cell r="O14">
            <v>0.218</v>
          </cell>
        </row>
        <row r="15">
          <cell r="A15">
            <v>0.2</v>
          </cell>
          <cell r="B15">
            <v>3.6999999999999998E-2</v>
          </cell>
          <cell r="C15">
            <v>7.1999999999999995E-2</v>
          </cell>
          <cell r="D15">
            <v>0.10299999999999999</v>
          </cell>
          <cell r="E15">
            <v>0.13100000000000001</v>
          </cell>
          <cell r="F15">
            <v>0.155</v>
          </cell>
          <cell r="G15">
            <v>0.17399999999999999</v>
          </cell>
          <cell r="H15">
            <v>0.189</v>
          </cell>
          <cell r="I15">
            <v>0.20200000000000001</v>
          </cell>
          <cell r="J15">
            <v>0.21099999999999999</v>
          </cell>
          <cell r="K15">
            <v>0.219</v>
          </cell>
          <cell r="L15">
            <v>0.22900000000000001</v>
          </cell>
          <cell r="M15">
            <v>0.23799999999999999</v>
          </cell>
          <cell r="N15">
            <v>0.24399999999999999</v>
          </cell>
          <cell r="O15">
            <v>0.248</v>
          </cell>
        </row>
        <row r="16">
          <cell r="A16">
            <v>0.22500000000000001</v>
          </cell>
          <cell r="B16">
            <v>4.0999999999999995E-2</v>
          </cell>
          <cell r="C16">
            <v>7.9749999999999988E-2</v>
          </cell>
          <cell r="D16">
            <v>0.11449999999999999</v>
          </cell>
          <cell r="E16">
            <v>0.14574999999999999</v>
          </cell>
          <cell r="F16">
            <v>0.17225000000000001</v>
          </cell>
          <cell r="G16">
            <v>0.19350000000000001</v>
          </cell>
          <cell r="H16">
            <v>0.21024999999999999</v>
          </cell>
          <cell r="I16">
            <v>0.22450000000000001</v>
          </cell>
          <cell r="J16">
            <v>0.23475000000000001</v>
          </cell>
          <cell r="K16">
            <v>0.24374999999999999</v>
          </cell>
          <cell r="L16">
            <v>0.255</v>
          </cell>
          <cell r="M16">
            <v>0.26474999999999999</v>
          </cell>
          <cell r="N16">
            <v>0.27174999999999999</v>
          </cell>
          <cell r="O16">
            <v>0.27600000000000002</v>
          </cell>
        </row>
        <row r="17">
          <cell r="A17">
            <v>0.25</v>
          </cell>
          <cell r="B17">
            <v>4.4999999999999998E-2</v>
          </cell>
          <cell r="C17">
            <v>8.7499999999999994E-2</v>
          </cell>
          <cell r="D17">
            <v>0.126</v>
          </cell>
          <cell r="E17">
            <v>0.1605</v>
          </cell>
          <cell r="F17">
            <v>0.1895</v>
          </cell>
          <cell r="G17">
            <v>0.21299999999999999</v>
          </cell>
          <cell r="H17">
            <v>0.23150000000000001</v>
          </cell>
          <cell r="I17">
            <v>0.247</v>
          </cell>
          <cell r="J17">
            <v>0.25850000000000001</v>
          </cell>
          <cell r="K17">
            <v>0.26850000000000002</v>
          </cell>
          <cell r="L17">
            <v>0.28100000000000003</v>
          </cell>
          <cell r="M17">
            <v>0.29149999999999998</v>
          </cell>
          <cell r="N17">
            <v>0.29949999999999999</v>
          </cell>
          <cell r="O17">
            <v>0.30399999999999999</v>
          </cell>
        </row>
        <row r="18">
          <cell r="A18">
            <v>0.27500000000000002</v>
          </cell>
          <cell r="B18">
            <v>4.9000000000000002E-2</v>
          </cell>
          <cell r="C18">
            <v>9.5250000000000001E-2</v>
          </cell>
          <cell r="D18">
            <v>0.13750000000000001</v>
          </cell>
          <cell r="E18">
            <v>0.17525000000000002</v>
          </cell>
          <cell r="F18">
            <v>0.20674999999999999</v>
          </cell>
          <cell r="G18">
            <v>0.23250000000000001</v>
          </cell>
          <cell r="H18">
            <v>0.25275000000000003</v>
          </cell>
          <cell r="I18">
            <v>0.26949999999999996</v>
          </cell>
          <cell r="J18">
            <v>0.28225</v>
          </cell>
          <cell r="K18">
            <v>0.29325000000000001</v>
          </cell>
          <cell r="L18">
            <v>0.30700000000000005</v>
          </cell>
          <cell r="M18">
            <v>0.31824999999999998</v>
          </cell>
          <cell r="N18">
            <v>0.32724999999999999</v>
          </cell>
          <cell r="O18">
            <v>0.33199999999999996</v>
          </cell>
        </row>
        <row r="19">
          <cell r="A19">
            <v>0.3</v>
          </cell>
          <cell r="B19">
            <v>5.2999999999999999E-2</v>
          </cell>
          <cell r="C19">
            <v>0.10299999999999999</v>
          </cell>
          <cell r="D19">
            <v>0.14899999999999999</v>
          </cell>
          <cell r="E19">
            <v>0.19</v>
          </cell>
          <cell r="F19">
            <v>0.224</v>
          </cell>
          <cell r="G19">
            <v>0.252</v>
          </cell>
          <cell r="H19">
            <v>0.27400000000000002</v>
          </cell>
          <cell r="I19">
            <v>0.29199999999999998</v>
          </cell>
          <cell r="J19">
            <v>0.30599999999999999</v>
          </cell>
          <cell r="K19">
            <v>0.318</v>
          </cell>
          <cell r="L19">
            <v>0.33300000000000002</v>
          </cell>
          <cell r="M19">
            <v>0.34499999999999997</v>
          </cell>
          <cell r="N19">
            <v>0.35499999999999998</v>
          </cell>
          <cell r="O19">
            <v>0.36</v>
          </cell>
        </row>
        <row r="20">
          <cell r="A20">
            <v>0.32500000000000001</v>
          </cell>
          <cell r="B20">
            <v>5.6499999999999995E-2</v>
          </cell>
          <cell r="C20">
            <v>0.11</v>
          </cell>
          <cell r="D20">
            <v>0.15925</v>
          </cell>
          <cell r="E20">
            <v>0.20274999999999999</v>
          </cell>
          <cell r="F20">
            <v>0.23899999999999999</v>
          </cell>
          <cell r="G20">
            <v>0.26900000000000002</v>
          </cell>
          <cell r="H20">
            <v>0.29275000000000001</v>
          </cell>
          <cell r="I20">
            <v>0.31225000000000003</v>
          </cell>
          <cell r="J20">
            <v>0.32725000000000004</v>
          </cell>
          <cell r="K20">
            <v>0.33975</v>
          </cell>
          <cell r="L20">
            <v>0.35599999999999998</v>
          </cell>
          <cell r="M20">
            <v>0.36875000000000002</v>
          </cell>
          <cell r="N20">
            <v>0.37974999999999998</v>
          </cell>
          <cell r="O20">
            <v>0.38500000000000001</v>
          </cell>
        </row>
        <row r="21">
          <cell r="A21">
            <v>0.35</v>
          </cell>
          <cell r="B21">
            <v>0.06</v>
          </cell>
          <cell r="C21">
            <v>0.11699999999999999</v>
          </cell>
          <cell r="D21">
            <v>0.16949999999999998</v>
          </cell>
          <cell r="E21">
            <v>0.2155</v>
          </cell>
          <cell r="F21">
            <v>0.254</v>
          </cell>
          <cell r="G21">
            <v>0.28600000000000003</v>
          </cell>
          <cell r="H21">
            <v>0.3115</v>
          </cell>
          <cell r="I21">
            <v>0.33250000000000002</v>
          </cell>
          <cell r="J21">
            <v>0.34850000000000003</v>
          </cell>
          <cell r="K21">
            <v>0.36150000000000004</v>
          </cell>
          <cell r="L21">
            <v>0.379</v>
          </cell>
          <cell r="M21">
            <v>0.39250000000000002</v>
          </cell>
          <cell r="N21">
            <v>0.40449999999999997</v>
          </cell>
          <cell r="O21">
            <v>0.41</v>
          </cell>
        </row>
        <row r="22">
          <cell r="A22">
            <v>0.375</v>
          </cell>
          <cell r="B22">
            <v>6.3500000000000001E-2</v>
          </cell>
          <cell r="C22">
            <v>0.124</v>
          </cell>
          <cell r="D22">
            <v>0.17974999999999999</v>
          </cell>
          <cell r="E22">
            <v>0.22825000000000001</v>
          </cell>
          <cell r="F22">
            <v>0.26900000000000002</v>
          </cell>
          <cell r="G22">
            <v>0.30300000000000005</v>
          </cell>
          <cell r="H22">
            <v>0.33024999999999999</v>
          </cell>
          <cell r="I22">
            <v>0.35275000000000001</v>
          </cell>
          <cell r="J22">
            <v>0.36975000000000002</v>
          </cell>
          <cell r="K22">
            <v>0.38325000000000004</v>
          </cell>
          <cell r="L22">
            <v>0.40200000000000002</v>
          </cell>
          <cell r="M22">
            <v>0.41625000000000001</v>
          </cell>
          <cell r="N22">
            <v>0.42925000000000002</v>
          </cell>
          <cell r="O22">
            <v>0.435</v>
          </cell>
        </row>
        <row r="23">
          <cell r="A23">
            <v>0.4</v>
          </cell>
          <cell r="B23">
            <v>6.7000000000000004E-2</v>
          </cell>
          <cell r="C23">
            <v>0.13100000000000001</v>
          </cell>
          <cell r="D23">
            <v>0.19</v>
          </cell>
          <cell r="E23">
            <v>0.24099999999999999</v>
          </cell>
          <cell r="F23">
            <v>0.28399999999999997</v>
          </cell>
          <cell r="G23">
            <v>0.32</v>
          </cell>
          <cell r="H23">
            <v>0.34899999999999998</v>
          </cell>
          <cell r="I23">
            <v>0.373</v>
          </cell>
          <cell r="J23">
            <v>0.39100000000000001</v>
          </cell>
          <cell r="K23">
            <v>0.40500000000000003</v>
          </cell>
          <cell r="L23">
            <v>0.42499999999999999</v>
          </cell>
          <cell r="M23">
            <v>0.44</v>
          </cell>
          <cell r="N23">
            <v>0.45400000000000001</v>
          </cell>
          <cell r="O23">
            <v>0.46</v>
          </cell>
        </row>
        <row r="24">
          <cell r="A24">
            <v>0.42499999999999999</v>
          </cell>
          <cell r="B24">
            <v>7.0000000000000007E-2</v>
          </cell>
          <cell r="C24">
            <v>0.13700000000000001</v>
          </cell>
          <cell r="D24">
            <v>0.19850000000000001</v>
          </cell>
          <cell r="E24">
            <v>0.25175000000000003</v>
          </cell>
          <cell r="F24">
            <v>0.29699999999999999</v>
          </cell>
          <cell r="G24">
            <v>0.33474999999999999</v>
          </cell>
          <cell r="H24">
            <v>0.36524999999999996</v>
          </cell>
          <cell r="I24">
            <v>0.39</v>
          </cell>
          <cell r="J24">
            <v>0.40900000000000003</v>
          </cell>
          <cell r="K24">
            <v>0.42400000000000004</v>
          </cell>
          <cell r="L24">
            <v>0.44500000000000001</v>
          </cell>
          <cell r="M24">
            <v>0.46124999999999999</v>
          </cell>
          <cell r="N24">
            <v>0.47550000000000003</v>
          </cell>
          <cell r="O24">
            <v>0.48199999999999998</v>
          </cell>
        </row>
        <row r="25">
          <cell r="A25">
            <v>0.45</v>
          </cell>
          <cell r="B25">
            <v>7.3000000000000009E-2</v>
          </cell>
          <cell r="C25">
            <v>0.14300000000000002</v>
          </cell>
          <cell r="D25">
            <v>0.20700000000000002</v>
          </cell>
          <cell r="E25">
            <v>0.26250000000000001</v>
          </cell>
          <cell r="F25">
            <v>0.31</v>
          </cell>
          <cell r="G25">
            <v>0.34950000000000003</v>
          </cell>
          <cell r="H25">
            <v>0.38149999999999995</v>
          </cell>
          <cell r="I25">
            <v>0.40700000000000003</v>
          </cell>
          <cell r="J25">
            <v>0.42700000000000005</v>
          </cell>
          <cell r="K25">
            <v>0.443</v>
          </cell>
          <cell r="L25">
            <v>0.46500000000000002</v>
          </cell>
          <cell r="M25">
            <v>0.48249999999999998</v>
          </cell>
          <cell r="N25">
            <v>0.497</v>
          </cell>
          <cell r="O25">
            <v>0.504</v>
          </cell>
        </row>
        <row r="26">
          <cell r="A26">
            <v>0.47499999999999998</v>
          </cell>
          <cell r="B26">
            <v>7.6000000000000012E-2</v>
          </cell>
          <cell r="C26">
            <v>0.14900000000000002</v>
          </cell>
          <cell r="D26">
            <v>0.21550000000000002</v>
          </cell>
          <cell r="E26">
            <v>0.27324999999999999</v>
          </cell>
          <cell r="F26">
            <v>0.32300000000000001</v>
          </cell>
          <cell r="G26">
            <v>0.36425000000000002</v>
          </cell>
          <cell r="H26">
            <v>0.39774999999999994</v>
          </cell>
          <cell r="I26">
            <v>0.42400000000000004</v>
          </cell>
          <cell r="J26">
            <v>0.44500000000000001</v>
          </cell>
          <cell r="K26">
            <v>0.46199999999999997</v>
          </cell>
          <cell r="L26">
            <v>0.48499999999999999</v>
          </cell>
          <cell r="M26">
            <v>0.50375000000000003</v>
          </cell>
          <cell r="N26">
            <v>0.51849999999999996</v>
          </cell>
          <cell r="O26">
            <v>0.52600000000000002</v>
          </cell>
        </row>
        <row r="27">
          <cell r="A27">
            <v>0.5</v>
          </cell>
          <cell r="B27">
            <v>7.9000000000000001E-2</v>
          </cell>
          <cell r="C27">
            <v>0.155</v>
          </cell>
          <cell r="D27">
            <v>0.224</v>
          </cell>
          <cell r="E27">
            <v>0.28399999999999997</v>
          </cell>
          <cell r="F27">
            <v>0.33600000000000002</v>
          </cell>
          <cell r="G27">
            <v>0.379</v>
          </cell>
          <cell r="H27">
            <v>0.41399999999999998</v>
          </cell>
          <cell r="I27">
            <v>0.441</v>
          </cell>
          <cell r="J27">
            <v>0.46300000000000002</v>
          </cell>
          <cell r="K27">
            <v>0.48099999999999998</v>
          </cell>
          <cell r="L27">
            <v>0.505</v>
          </cell>
          <cell r="M27">
            <v>0.52500000000000002</v>
          </cell>
          <cell r="N27">
            <v>0.54</v>
          </cell>
          <cell r="O27">
            <v>0.54800000000000004</v>
          </cell>
        </row>
        <row r="28">
          <cell r="A28">
            <v>0.52500000000000002</v>
          </cell>
          <cell r="B28">
            <v>8.1499999999999989E-2</v>
          </cell>
          <cell r="C28">
            <v>0.15975</v>
          </cell>
          <cell r="D28">
            <v>0.23099999999999998</v>
          </cell>
          <cell r="E28">
            <v>0.29299999999999998</v>
          </cell>
          <cell r="F28">
            <v>0.34675</v>
          </cell>
          <cell r="G28">
            <v>0.39124999999999999</v>
          </cell>
          <cell r="H28">
            <v>0.42725000000000002</v>
          </cell>
          <cell r="I28">
            <v>0.45550000000000002</v>
          </cell>
          <cell r="J28">
            <v>0.47825000000000006</v>
          </cell>
          <cell r="K28">
            <v>0.49674999999999997</v>
          </cell>
          <cell r="L28">
            <v>0.52174999999999994</v>
          </cell>
          <cell r="M28">
            <v>0.54275000000000007</v>
          </cell>
          <cell r="N28">
            <v>0.55825000000000002</v>
          </cell>
          <cell r="O28">
            <v>0.56700000000000006</v>
          </cell>
        </row>
        <row r="29">
          <cell r="A29">
            <v>0.55000000000000004</v>
          </cell>
          <cell r="B29">
            <v>8.3999999999999991E-2</v>
          </cell>
          <cell r="C29">
            <v>0.16449999999999998</v>
          </cell>
          <cell r="D29">
            <v>0.23799999999999999</v>
          </cell>
          <cell r="E29">
            <v>0.30199999999999999</v>
          </cell>
          <cell r="F29">
            <v>0.35749999999999998</v>
          </cell>
          <cell r="G29">
            <v>0.40349999999999997</v>
          </cell>
          <cell r="H29">
            <v>0.4405</v>
          </cell>
          <cell r="I29">
            <v>0.47</v>
          </cell>
          <cell r="J29">
            <v>0.49350000000000005</v>
          </cell>
          <cell r="K29">
            <v>0.51249999999999996</v>
          </cell>
          <cell r="L29">
            <v>0.53849999999999998</v>
          </cell>
          <cell r="M29">
            <v>0.5605</v>
          </cell>
          <cell r="N29">
            <v>0.57650000000000001</v>
          </cell>
          <cell r="O29">
            <v>0.58600000000000008</v>
          </cell>
        </row>
        <row r="30">
          <cell r="A30">
            <v>0.57499999999999996</v>
          </cell>
          <cell r="B30">
            <v>8.6499999999999994E-2</v>
          </cell>
          <cell r="C30">
            <v>0.16924999999999998</v>
          </cell>
          <cell r="D30">
            <v>0.245</v>
          </cell>
          <cell r="E30">
            <v>0.311</v>
          </cell>
          <cell r="F30">
            <v>0.36824999999999997</v>
          </cell>
          <cell r="G30">
            <v>0.41574999999999995</v>
          </cell>
          <cell r="H30">
            <v>0.45374999999999999</v>
          </cell>
          <cell r="I30">
            <v>0.48449999999999999</v>
          </cell>
          <cell r="J30">
            <v>0.50875000000000004</v>
          </cell>
          <cell r="K30">
            <v>0.52825</v>
          </cell>
          <cell r="L30">
            <v>0.55525000000000002</v>
          </cell>
          <cell r="M30">
            <v>0.57824999999999993</v>
          </cell>
          <cell r="N30">
            <v>0.59475</v>
          </cell>
          <cell r="O30">
            <v>0.60499999999999998</v>
          </cell>
        </row>
        <row r="31">
          <cell r="A31">
            <v>0.6</v>
          </cell>
          <cell r="B31">
            <v>8.8999999999999996E-2</v>
          </cell>
          <cell r="C31">
            <v>0.17399999999999999</v>
          </cell>
          <cell r="D31">
            <v>0.252</v>
          </cell>
          <cell r="E31">
            <v>0.32</v>
          </cell>
          <cell r="F31">
            <v>0.379</v>
          </cell>
          <cell r="G31">
            <v>0.42799999999999999</v>
          </cell>
          <cell r="H31">
            <v>0.46700000000000003</v>
          </cell>
          <cell r="I31">
            <v>0.499</v>
          </cell>
          <cell r="J31">
            <v>0.52400000000000002</v>
          </cell>
          <cell r="K31">
            <v>0.54400000000000004</v>
          </cell>
          <cell r="L31">
            <v>0.57199999999999995</v>
          </cell>
          <cell r="M31">
            <v>0.59599999999999997</v>
          </cell>
          <cell r="N31">
            <v>0.61299999999999999</v>
          </cell>
          <cell r="O31">
            <v>0.624</v>
          </cell>
        </row>
        <row r="32">
          <cell r="A32">
            <v>0.625</v>
          </cell>
          <cell r="B32">
            <v>9.0999999999999998E-2</v>
          </cell>
          <cell r="C32">
            <v>0.17774999999999999</v>
          </cell>
          <cell r="D32">
            <v>0.25750000000000001</v>
          </cell>
          <cell r="E32">
            <v>0.32725000000000004</v>
          </cell>
          <cell r="F32">
            <v>0.38774999999999998</v>
          </cell>
          <cell r="G32">
            <v>0.43774999999999997</v>
          </cell>
          <cell r="H32">
            <v>0.47799999999999998</v>
          </cell>
          <cell r="I32">
            <v>0.51075000000000004</v>
          </cell>
          <cell r="J32">
            <v>0.53900000000000003</v>
          </cell>
          <cell r="K32">
            <v>0.55725000000000002</v>
          </cell>
          <cell r="L32">
            <v>0.58599999999999997</v>
          </cell>
          <cell r="M32">
            <v>0.60949999999999993</v>
          </cell>
          <cell r="N32">
            <v>0.62824999999999998</v>
          </cell>
          <cell r="O32">
            <v>0.64</v>
          </cell>
        </row>
        <row r="33">
          <cell r="A33">
            <v>0.65</v>
          </cell>
          <cell r="B33">
            <v>9.2999999999999999E-2</v>
          </cell>
          <cell r="C33">
            <v>0.18149999999999999</v>
          </cell>
          <cell r="D33">
            <v>0.26300000000000001</v>
          </cell>
          <cell r="E33">
            <v>0.33450000000000002</v>
          </cell>
          <cell r="F33">
            <v>0.39649999999999996</v>
          </cell>
          <cell r="G33">
            <v>0.44750000000000001</v>
          </cell>
          <cell r="H33">
            <v>0.48899999999999999</v>
          </cell>
          <cell r="I33">
            <v>0.52249999999999996</v>
          </cell>
          <cell r="J33">
            <v>0.55400000000000005</v>
          </cell>
          <cell r="K33">
            <v>0.57050000000000001</v>
          </cell>
          <cell r="L33">
            <v>0.6</v>
          </cell>
          <cell r="M33">
            <v>0.623</v>
          </cell>
          <cell r="N33">
            <v>0.64349999999999996</v>
          </cell>
          <cell r="O33">
            <v>0.65599999999999992</v>
          </cell>
        </row>
        <row r="34">
          <cell r="A34">
            <v>0.67500000000000004</v>
          </cell>
          <cell r="B34">
            <v>9.5000000000000001E-2</v>
          </cell>
          <cell r="C34">
            <v>0.18525</v>
          </cell>
          <cell r="D34">
            <v>0.26850000000000002</v>
          </cell>
          <cell r="E34">
            <v>0.34175</v>
          </cell>
          <cell r="F34">
            <v>0.40525</v>
          </cell>
          <cell r="G34">
            <v>0.45725000000000005</v>
          </cell>
          <cell r="H34">
            <v>0.5</v>
          </cell>
          <cell r="I34">
            <v>0.53425</v>
          </cell>
          <cell r="J34">
            <v>0.56899999999999995</v>
          </cell>
          <cell r="K34">
            <v>0.58374999999999999</v>
          </cell>
          <cell r="L34">
            <v>0.61399999999999999</v>
          </cell>
          <cell r="M34">
            <v>0.63650000000000007</v>
          </cell>
          <cell r="N34">
            <v>0.65874999999999995</v>
          </cell>
          <cell r="O34">
            <v>0.67199999999999993</v>
          </cell>
        </row>
        <row r="35">
          <cell r="A35">
            <v>0.7</v>
          </cell>
          <cell r="B35">
            <v>9.7000000000000003E-2</v>
          </cell>
          <cell r="C35">
            <v>0.189</v>
          </cell>
          <cell r="D35">
            <v>0.27400000000000002</v>
          </cell>
          <cell r="E35">
            <v>0.34899999999999998</v>
          </cell>
          <cell r="F35">
            <v>0.41399999999999998</v>
          </cell>
          <cell r="G35">
            <v>0.46700000000000003</v>
          </cell>
          <cell r="H35">
            <v>0.51100000000000001</v>
          </cell>
          <cell r="I35">
            <v>0.54600000000000004</v>
          </cell>
          <cell r="J35">
            <v>0.58399999999999996</v>
          </cell>
          <cell r="K35">
            <v>0.59699999999999998</v>
          </cell>
          <cell r="L35">
            <v>0.628</v>
          </cell>
          <cell r="M35">
            <v>0.65</v>
          </cell>
          <cell r="N35">
            <v>0.67400000000000004</v>
          </cell>
          <cell r="O35">
            <v>0.68799999999999994</v>
          </cell>
        </row>
        <row r="36">
          <cell r="A36">
            <v>0.72499999999999998</v>
          </cell>
          <cell r="B36">
            <v>9.8500000000000004E-2</v>
          </cell>
          <cell r="C36">
            <v>0.19225</v>
          </cell>
          <cell r="D36">
            <v>0.27850000000000003</v>
          </cell>
          <cell r="E36">
            <v>0.35499999999999998</v>
          </cell>
          <cell r="F36">
            <v>0.42074999999999996</v>
          </cell>
          <cell r="G36">
            <v>0.47499999999999998</v>
          </cell>
          <cell r="H36">
            <v>0.51974999999999993</v>
          </cell>
          <cell r="I36">
            <v>0.55549999999999999</v>
          </cell>
          <cell r="J36">
            <v>0.59175</v>
          </cell>
          <cell r="K36">
            <v>0.60750000000000004</v>
          </cell>
          <cell r="L36">
            <v>0.63949999999999996</v>
          </cell>
          <cell r="M36">
            <v>0.66325000000000001</v>
          </cell>
          <cell r="N36">
            <v>0.68674999999999997</v>
          </cell>
          <cell r="O36">
            <v>0.70099999999999996</v>
          </cell>
        </row>
        <row r="37">
          <cell r="A37">
            <v>0.75</v>
          </cell>
          <cell r="B37">
            <v>0.1</v>
          </cell>
          <cell r="C37">
            <v>0.19550000000000001</v>
          </cell>
          <cell r="D37">
            <v>0.28300000000000003</v>
          </cell>
          <cell r="E37">
            <v>0.36099999999999999</v>
          </cell>
          <cell r="F37">
            <v>0.42749999999999999</v>
          </cell>
          <cell r="G37">
            <v>0.48299999999999998</v>
          </cell>
          <cell r="H37">
            <v>0.52849999999999997</v>
          </cell>
          <cell r="I37">
            <v>0.56499999999999995</v>
          </cell>
          <cell r="J37">
            <v>0.59949999999999992</v>
          </cell>
          <cell r="K37">
            <v>0.61799999999999999</v>
          </cell>
          <cell r="L37">
            <v>0.65100000000000002</v>
          </cell>
          <cell r="M37">
            <v>0.67649999999999999</v>
          </cell>
          <cell r="N37">
            <v>0.69950000000000001</v>
          </cell>
          <cell r="O37">
            <v>0.71399999999999997</v>
          </cell>
        </row>
        <row r="38">
          <cell r="A38">
            <v>0.77500000000000002</v>
          </cell>
          <cell r="B38">
            <v>0.10150000000000001</v>
          </cell>
          <cell r="C38">
            <v>0.19875000000000001</v>
          </cell>
          <cell r="D38">
            <v>0.28749999999999998</v>
          </cell>
          <cell r="E38">
            <v>0.36699999999999999</v>
          </cell>
          <cell r="F38">
            <v>0.43425000000000002</v>
          </cell>
          <cell r="G38">
            <v>0.49099999999999999</v>
          </cell>
          <cell r="H38">
            <v>0.53725000000000001</v>
          </cell>
          <cell r="I38">
            <v>0.57450000000000001</v>
          </cell>
          <cell r="J38">
            <v>0.60724999999999996</v>
          </cell>
          <cell r="K38">
            <v>0.62850000000000006</v>
          </cell>
          <cell r="L38">
            <v>0.66249999999999998</v>
          </cell>
          <cell r="M38">
            <v>0.68974999999999997</v>
          </cell>
          <cell r="N38">
            <v>0.71225000000000005</v>
          </cell>
          <cell r="O38">
            <v>0.72699999999999998</v>
          </cell>
        </row>
        <row r="39">
          <cell r="A39">
            <v>0.8</v>
          </cell>
          <cell r="B39">
            <v>0.10299999999999999</v>
          </cell>
          <cell r="C39">
            <v>0.20200000000000001</v>
          </cell>
          <cell r="D39">
            <v>0.29199999999999998</v>
          </cell>
          <cell r="E39">
            <v>0.373</v>
          </cell>
          <cell r="F39">
            <v>0.441</v>
          </cell>
          <cell r="G39">
            <v>0.499</v>
          </cell>
          <cell r="H39">
            <v>0.54600000000000004</v>
          </cell>
          <cell r="I39">
            <v>0.58399999999999996</v>
          </cell>
          <cell r="J39">
            <v>0.61499999999999999</v>
          </cell>
          <cell r="K39">
            <v>0.63900000000000001</v>
          </cell>
          <cell r="L39">
            <v>0.67400000000000004</v>
          </cell>
          <cell r="M39">
            <v>0.70299999999999996</v>
          </cell>
          <cell r="N39">
            <v>0.72499999999999998</v>
          </cell>
          <cell r="O39">
            <v>0.74</v>
          </cell>
        </row>
        <row r="40">
          <cell r="A40">
            <v>0.82499999999999996</v>
          </cell>
          <cell r="B40">
            <v>0.10425</v>
          </cell>
          <cell r="C40">
            <v>0.20425000000000001</v>
          </cell>
          <cell r="D40">
            <v>0.29549999999999998</v>
          </cell>
          <cell r="E40">
            <v>0.3775</v>
          </cell>
          <cell r="F40">
            <v>0.44650000000000001</v>
          </cell>
          <cell r="G40">
            <v>0.50524999999999998</v>
          </cell>
          <cell r="H40">
            <v>0.55300000000000005</v>
          </cell>
          <cell r="I40">
            <v>0.59175</v>
          </cell>
          <cell r="J40">
            <v>0.623</v>
          </cell>
          <cell r="K40">
            <v>0.64749999999999996</v>
          </cell>
          <cell r="L40">
            <v>0.68325000000000002</v>
          </cell>
          <cell r="M40">
            <v>0.71274999999999999</v>
          </cell>
          <cell r="N40">
            <v>0.73524999999999996</v>
          </cell>
          <cell r="O40">
            <v>0.751</v>
          </cell>
        </row>
        <row r="41">
          <cell r="A41">
            <v>0.85</v>
          </cell>
          <cell r="B41">
            <v>0.1055</v>
          </cell>
          <cell r="C41">
            <v>0.20650000000000002</v>
          </cell>
          <cell r="D41">
            <v>0.29899999999999999</v>
          </cell>
          <cell r="E41">
            <v>0.38200000000000001</v>
          </cell>
          <cell r="F41">
            <v>0.45200000000000001</v>
          </cell>
          <cell r="G41">
            <v>0.51150000000000007</v>
          </cell>
          <cell r="H41">
            <v>0.56000000000000005</v>
          </cell>
          <cell r="I41">
            <v>0.59949999999999992</v>
          </cell>
          <cell r="J41">
            <v>0.63100000000000001</v>
          </cell>
          <cell r="K41">
            <v>0.65600000000000003</v>
          </cell>
          <cell r="L41">
            <v>0.6925</v>
          </cell>
          <cell r="M41">
            <v>0.72250000000000003</v>
          </cell>
          <cell r="N41">
            <v>0.74550000000000005</v>
          </cell>
          <cell r="O41">
            <v>0.76200000000000001</v>
          </cell>
        </row>
        <row r="42">
          <cell r="A42">
            <v>0.875</v>
          </cell>
          <cell r="B42">
            <v>0.10675</v>
          </cell>
          <cell r="C42">
            <v>0.20874999999999999</v>
          </cell>
          <cell r="D42">
            <v>0.30249999999999999</v>
          </cell>
          <cell r="E42">
            <v>0.38650000000000001</v>
          </cell>
          <cell r="F42">
            <v>0.45750000000000002</v>
          </cell>
          <cell r="G42">
            <v>0.51775000000000004</v>
          </cell>
          <cell r="H42">
            <v>0.56699999999999995</v>
          </cell>
          <cell r="I42">
            <v>0.60724999999999996</v>
          </cell>
          <cell r="J42">
            <v>0.63900000000000001</v>
          </cell>
          <cell r="K42">
            <v>0.66450000000000009</v>
          </cell>
          <cell r="L42">
            <v>0.70174999999999998</v>
          </cell>
          <cell r="M42">
            <v>0.73225000000000007</v>
          </cell>
          <cell r="N42">
            <v>0.75575000000000003</v>
          </cell>
          <cell r="O42">
            <v>0.77300000000000002</v>
          </cell>
        </row>
        <row r="43">
          <cell r="A43">
            <v>0.9</v>
          </cell>
          <cell r="B43">
            <v>0.108</v>
          </cell>
          <cell r="C43">
            <v>0.21099999999999999</v>
          </cell>
          <cell r="D43">
            <v>0.30599999999999999</v>
          </cell>
          <cell r="E43">
            <v>0.39100000000000001</v>
          </cell>
          <cell r="F43">
            <v>0.46300000000000002</v>
          </cell>
          <cell r="G43">
            <v>0.52400000000000002</v>
          </cell>
          <cell r="H43">
            <v>0.57399999999999995</v>
          </cell>
          <cell r="I43">
            <v>0.61499999999999999</v>
          </cell>
          <cell r="J43">
            <v>0.64700000000000002</v>
          </cell>
          <cell r="K43">
            <v>0.67300000000000004</v>
          </cell>
          <cell r="L43">
            <v>0.71099999999999997</v>
          </cell>
          <cell r="M43">
            <v>0.74199999999999999</v>
          </cell>
          <cell r="N43">
            <v>0.76600000000000001</v>
          </cell>
          <cell r="O43">
            <v>0.78400000000000003</v>
          </cell>
        </row>
        <row r="44">
          <cell r="A44">
            <v>0.92500000000000004</v>
          </cell>
          <cell r="B44">
            <v>0.109</v>
          </cell>
          <cell r="C44">
            <v>0.21299999999999999</v>
          </cell>
          <cell r="D44">
            <v>0.309</v>
          </cell>
          <cell r="E44">
            <v>0.39450000000000002</v>
          </cell>
          <cell r="F44">
            <v>0.46750000000000003</v>
          </cell>
          <cell r="G44">
            <v>0.52900000000000003</v>
          </cell>
          <cell r="H44">
            <v>0.57974999999999999</v>
          </cell>
          <cell r="I44">
            <v>0.621</v>
          </cell>
          <cell r="J44">
            <v>0.65349999999999997</v>
          </cell>
          <cell r="K44">
            <v>0.68</v>
          </cell>
          <cell r="L44">
            <v>0.71825000000000006</v>
          </cell>
          <cell r="M44">
            <v>0.75</v>
          </cell>
          <cell r="N44">
            <v>0.77449999999999997</v>
          </cell>
          <cell r="O44">
            <v>0.79200000000000004</v>
          </cell>
        </row>
        <row r="45">
          <cell r="A45">
            <v>0.95</v>
          </cell>
          <cell r="B45">
            <v>0.11</v>
          </cell>
          <cell r="C45">
            <v>0.215</v>
          </cell>
          <cell r="D45">
            <v>0.312</v>
          </cell>
          <cell r="E45">
            <v>0.39800000000000002</v>
          </cell>
          <cell r="F45">
            <v>0.47199999999999998</v>
          </cell>
          <cell r="G45">
            <v>0.53400000000000003</v>
          </cell>
          <cell r="H45">
            <v>0.58549999999999991</v>
          </cell>
          <cell r="I45">
            <v>0.627</v>
          </cell>
          <cell r="J45">
            <v>0.66</v>
          </cell>
          <cell r="K45">
            <v>0.68700000000000006</v>
          </cell>
          <cell r="L45">
            <v>0.72550000000000003</v>
          </cell>
          <cell r="M45">
            <v>0.75800000000000001</v>
          </cell>
          <cell r="N45">
            <v>0.78300000000000003</v>
          </cell>
          <cell r="O45">
            <v>0.8</v>
          </cell>
        </row>
        <row r="46">
          <cell r="A46">
            <v>0.97499999999999998</v>
          </cell>
          <cell r="B46">
            <v>0.111</v>
          </cell>
          <cell r="C46">
            <v>0.217</v>
          </cell>
          <cell r="D46">
            <v>0.315</v>
          </cell>
          <cell r="E46">
            <v>0.40150000000000002</v>
          </cell>
          <cell r="F46">
            <v>0.47649999999999998</v>
          </cell>
          <cell r="G46">
            <v>0.53900000000000003</v>
          </cell>
          <cell r="H46">
            <v>0.59125000000000005</v>
          </cell>
          <cell r="I46">
            <v>0.63300000000000001</v>
          </cell>
          <cell r="J46">
            <v>0.66650000000000009</v>
          </cell>
          <cell r="K46">
            <v>0.69399999999999995</v>
          </cell>
          <cell r="L46">
            <v>0.73275000000000001</v>
          </cell>
          <cell r="M46">
            <v>0.76600000000000001</v>
          </cell>
          <cell r="N46">
            <v>0.79150000000000009</v>
          </cell>
          <cell r="O46">
            <v>0.80800000000000005</v>
          </cell>
        </row>
        <row r="47">
          <cell r="A47">
            <v>1</v>
          </cell>
          <cell r="B47">
            <v>0.112</v>
          </cell>
          <cell r="C47">
            <v>0.219</v>
          </cell>
          <cell r="D47">
            <v>0.318</v>
          </cell>
          <cell r="E47">
            <v>0.40500000000000003</v>
          </cell>
          <cell r="F47">
            <v>0.48099999999999998</v>
          </cell>
          <cell r="G47">
            <v>0.54400000000000004</v>
          </cell>
          <cell r="H47">
            <v>0.59699999999999998</v>
          </cell>
          <cell r="I47">
            <v>0.63900000000000001</v>
          </cell>
          <cell r="J47">
            <v>0.67300000000000004</v>
          </cell>
          <cell r="K47">
            <v>0.70099999999999996</v>
          </cell>
          <cell r="L47">
            <v>0.74</v>
          </cell>
          <cell r="M47">
            <v>0.77400000000000002</v>
          </cell>
          <cell r="N47">
            <v>0.8</v>
          </cell>
          <cell r="O47">
            <v>0.81599999999999995</v>
          </cell>
        </row>
        <row r="48">
          <cell r="A48">
            <v>1.0249999999999999</v>
          </cell>
          <cell r="B48">
            <v>0.112625</v>
          </cell>
          <cell r="C48">
            <v>0.22025</v>
          </cell>
          <cell r="D48">
            <v>0.31987500000000002</v>
          </cell>
          <cell r="E48">
            <v>0.40749999999999997</v>
          </cell>
          <cell r="F48">
            <v>0.48399999999999999</v>
          </cell>
          <cell r="G48">
            <v>0.54749999999999999</v>
          </cell>
          <cell r="H48">
            <v>0.60087500000000005</v>
          </cell>
          <cell r="I48">
            <v>0.64337500000000003</v>
          </cell>
          <cell r="J48">
            <v>0.67775000000000007</v>
          </cell>
          <cell r="K48">
            <v>0.70587500000000003</v>
          </cell>
          <cell r="L48">
            <v>0.74537500000000001</v>
          </cell>
          <cell r="M48">
            <v>0.77974999999999994</v>
          </cell>
          <cell r="N48">
            <v>0.80612499999999998</v>
          </cell>
          <cell r="O48">
            <v>0.82250000000000001</v>
          </cell>
        </row>
        <row r="49">
          <cell r="A49">
            <v>1.05</v>
          </cell>
          <cell r="B49">
            <v>0.11325</v>
          </cell>
          <cell r="C49">
            <v>0.2215</v>
          </cell>
          <cell r="D49">
            <v>0.32174999999999998</v>
          </cell>
          <cell r="E49">
            <v>0.41</v>
          </cell>
          <cell r="F49">
            <v>0.48699999999999999</v>
          </cell>
          <cell r="G49">
            <v>0.55100000000000005</v>
          </cell>
          <cell r="H49">
            <v>0.60475000000000001</v>
          </cell>
          <cell r="I49">
            <v>0.64775000000000005</v>
          </cell>
          <cell r="J49">
            <v>0.6825</v>
          </cell>
          <cell r="K49">
            <v>0.71074999999999999</v>
          </cell>
          <cell r="L49">
            <v>0.75075000000000003</v>
          </cell>
          <cell r="M49">
            <v>0.78549999999999998</v>
          </cell>
          <cell r="N49">
            <v>0.81225000000000003</v>
          </cell>
          <cell r="O49">
            <v>0.82899999999999996</v>
          </cell>
        </row>
        <row r="50">
          <cell r="A50">
            <v>1.075</v>
          </cell>
          <cell r="B50">
            <v>0.113875</v>
          </cell>
          <cell r="C50">
            <v>0.22275</v>
          </cell>
          <cell r="D50">
            <v>0.323625</v>
          </cell>
          <cell r="E50">
            <v>0.41249999999999998</v>
          </cell>
          <cell r="F50">
            <v>0.49</v>
          </cell>
          <cell r="G50">
            <v>0.55449999999999999</v>
          </cell>
          <cell r="H50">
            <v>0.60862499999999997</v>
          </cell>
          <cell r="I50">
            <v>0.65212500000000007</v>
          </cell>
          <cell r="J50">
            <v>0.68724999999999992</v>
          </cell>
          <cell r="K50">
            <v>0.71562499999999996</v>
          </cell>
          <cell r="L50">
            <v>0.75612500000000005</v>
          </cell>
          <cell r="M50">
            <v>0.79125000000000001</v>
          </cell>
          <cell r="N50">
            <v>0.81837500000000007</v>
          </cell>
          <cell r="O50">
            <v>0.83549999999999991</v>
          </cell>
        </row>
        <row r="51">
          <cell r="A51">
            <v>1.1000000000000001</v>
          </cell>
          <cell r="B51">
            <v>0.1145</v>
          </cell>
          <cell r="C51">
            <v>0.224</v>
          </cell>
          <cell r="D51">
            <v>0.32550000000000001</v>
          </cell>
          <cell r="E51">
            <v>0.41499999999999998</v>
          </cell>
          <cell r="F51">
            <v>0.49299999999999999</v>
          </cell>
          <cell r="G51">
            <v>0.55800000000000005</v>
          </cell>
          <cell r="H51">
            <v>0.61250000000000004</v>
          </cell>
          <cell r="I51">
            <v>0.65650000000000008</v>
          </cell>
          <cell r="J51">
            <v>0.69199999999999995</v>
          </cell>
          <cell r="K51">
            <v>0.72049999999999992</v>
          </cell>
          <cell r="L51">
            <v>0.76150000000000007</v>
          </cell>
          <cell r="M51">
            <v>0.79699999999999993</v>
          </cell>
          <cell r="N51">
            <v>0.82450000000000001</v>
          </cell>
          <cell r="O51">
            <v>0.84199999999999997</v>
          </cell>
        </row>
        <row r="52">
          <cell r="A52">
            <v>1.125</v>
          </cell>
          <cell r="B52">
            <v>0.11512500000000001</v>
          </cell>
          <cell r="C52">
            <v>0.22525000000000001</v>
          </cell>
          <cell r="D52">
            <v>0.32737500000000003</v>
          </cell>
          <cell r="E52">
            <v>0.41749999999999998</v>
          </cell>
          <cell r="F52">
            <v>0.496</v>
          </cell>
          <cell r="G52">
            <v>0.5615</v>
          </cell>
          <cell r="H52">
            <v>0.61637500000000001</v>
          </cell>
          <cell r="I52">
            <v>0.6608750000000001</v>
          </cell>
          <cell r="J52">
            <v>0.69674999999999998</v>
          </cell>
          <cell r="K52">
            <v>0.72537499999999988</v>
          </cell>
          <cell r="L52">
            <v>0.76687499999999997</v>
          </cell>
          <cell r="M52">
            <v>0.80274999999999996</v>
          </cell>
          <cell r="N52">
            <v>0.83062499999999995</v>
          </cell>
          <cell r="O52">
            <v>0.84850000000000003</v>
          </cell>
        </row>
        <row r="53">
          <cell r="A53">
            <v>1.1499999999999999</v>
          </cell>
          <cell r="B53">
            <v>0.11575000000000001</v>
          </cell>
          <cell r="C53">
            <v>0.22650000000000001</v>
          </cell>
          <cell r="D53">
            <v>0.32925000000000004</v>
          </cell>
          <cell r="E53">
            <v>0.42</v>
          </cell>
          <cell r="F53">
            <v>0.499</v>
          </cell>
          <cell r="G53">
            <v>0.56499999999999995</v>
          </cell>
          <cell r="H53">
            <v>0.62024999999999997</v>
          </cell>
          <cell r="I53">
            <v>0.66525000000000012</v>
          </cell>
          <cell r="J53">
            <v>0.70150000000000001</v>
          </cell>
          <cell r="K53">
            <v>0.73024999999999995</v>
          </cell>
          <cell r="L53">
            <v>0.7722500000000001</v>
          </cell>
          <cell r="M53">
            <v>0.8085</v>
          </cell>
          <cell r="N53">
            <v>0.83674999999999999</v>
          </cell>
          <cell r="O53">
            <v>0.85499999999999998</v>
          </cell>
        </row>
        <row r="54">
          <cell r="A54">
            <v>1.175</v>
          </cell>
          <cell r="B54">
            <v>0.11637500000000001</v>
          </cell>
          <cell r="C54">
            <v>0.22775000000000001</v>
          </cell>
          <cell r="D54">
            <v>0.331125</v>
          </cell>
          <cell r="E54">
            <v>0.42249999999999999</v>
          </cell>
          <cell r="F54">
            <v>0.502</v>
          </cell>
          <cell r="G54">
            <v>0.56850000000000001</v>
          </cell>
          <cell r="H54">
            <v>0.62412500000000004</v>
          </cell>
          <cell r="I54">
            <v>0.66962500000000014</v>
          </cell>
          <cell r="J54">
            <v>0.70625000000000004</v>
          </cell>
          <cell r="K54">
            <v>0.73512500000000003</v>
          </cell>
          <cell r="L54">
            <v>0.77762500000000001</v>
          </cell>
          <cell r="M54">
            <v>0.81424999999999992</v>
          </cell>
          <cell r="N54">
            <v>0.84287500000000004</v>
          </cell>
          <cell r="O54">
            <v>0.86149999999999993</v>
          </cell>
        </row>
        <row r="55">
          <cell r="A55">
            <v>1.2</v>
          </cell>
          <cell r="B55">
            <v>0.11700000000000001</v>
          </cell>
          <cell r="C55">
            <v>0.22900000000000001</v>
          </cell>
          <cell r="D55">
            <v>0.33300000000000002</v>
          </cell>
          <cell r="E55">
            <v>0.42499999999999999</v>
          </cell>
          <cell r="F55">
            <v>0.505</v>
          </cell>
          <cell r="G55">
            <v>0.57199999999999995</v>
          </cell>
          <cell r="H55">
            <v>0.628</v>
          </cell>
          <cell r="I55">
            <v>0.67400000000000004</v>
          </cell>
          <cell r="J55">
            <v>0.71099999999999997</v>
          </cell>
          <cell r="K55">
            <v>0.74</v>
          </cell>
          <cell r="L55">
            <v>0.78300000000000003</v>
          </cell>
          <cell r="M55">
            <v>0.82</v>
          </cell>
          <cell r="N55">
            <v>0.84899999999999998</v>
          </cell>
          <cell r="O55">
            <v>0.86799999999999999</v>
          </cell>
        </row>
        <row r="56">
          <cell r="A56">
            <v>1.5</v>
          </cell>
          <cell r="B56">
            <v>0.121</v>
          </cell>
          <cell r="C56">
            <v>0.23799999999999999</v>
          </cell>
          <cell r="D56">
            <v>0.34499999999999997</v>
          </cell>
          <cell r="E56">
            <v>0.44</v>
          </cell>
          <cell r="F56">
            <v>0.52500000000000002</v>
          </cell>
          <cell r="G56">
            <v>0.59599999999999997</v>
          </cell>
          <cell r="H56">
            <v>0.65</v>
          </cell>
          <cell r="I56">
            <v>0.70299999999999996</v>
          </cell>
          <cell r="J56">
            <v>0.74199999999999999</v>
          </cell>
          <cell r="K56">
            <v>0.77400000000000002</v>
          </cell>
          <cell r="L56">
            <v>0.82</v>
          </cell>
          <cell r="M56">
            <v>0.86099999999999999</v>
          </cell>
          <cell r="N56">
            <v>0.89400000000000002</v>
          </cell>
          <cell r="O56">
            <v>0.91600000000000004</v>
          </cell>
        </row>
        <row r="57">
          <cell r="A57">
            <v>2</v>
          </cell>
          <cell r="B57">
            <v>0.124</v>
          </cell>
          <cell r="C57">
            <v>0.24399999999999999</v>
          </cell>
          <cell r="D57">
            <v>0.35499999999999998</v>
          </cell>
          <cell r="E57">
            <v>0.45400000000000001</v>
          </cell>
          <cell r="F57">
            <v>0.54</v>
          </cell>
          <cell r="G57">
            <v>0.61299999999999999</v>
          </cell>
          <cell r="H57">
            <v>0.67400000000000004</v>
          </cell>
          <cell r="I57">
            <v>0.72499999999999998</v>
          </cell>
          <cell r="J57">
            <v>0.76600000000000001</v>
          </cell>
          <cell r="K57">
            <v>0.8</v>
          </cell>
          <cell r="L57">
            <v>0.84899999999999998</v>
          </cell>
          <cell r="M57">
            <v>0.89400000000000002</v>
          </cell>
          <cell r="N57">
            <v>0.93</v>
          </cell>
          <cell r="O57">
            <v>0.95599999999999996</v>
          </cell>
        </row>
      </sheetData>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VHRP_Mar'08"/>
      <sheetName val="DPE"/>
      <sheetName val="Elect. Install."/>
      <sheetName val="F&amp;F "/>
      <sheetName val="OE New Final"/>
      <sheetName val="Office Premices"/>
      <sheetName val="Vehicles"/>
      <sheetName val="Tickmarks"/>
      <sheetName val="Links"/>
    </sheetNames>
    <sheetDataSet>
      <sheetData sheetId="0"/>
      <sheetData sheetId="1" refreshError="1"/>
      <sheetData sheetId="2" refreshError="1"/>
      <sheetData sheetId="3"/>
      <sheetData sheetId="4" refreshError="1"/>
      <sheetData sheetId="5">
        <row r="4">
          <cell r="AO4">
            <v>0.1391</v>
          </cell>
        </row>
      </sheetData>
      <sheetData sheetId="6" refreshError="1"/>
      <sheetData sheetId="7"/>
      <sheetData sheetId="8"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Instructions &amp; Index"/>
      <sheetName val="BS"/>
      <sheetName val="P&amp;L"/>
      <sheetName val="CF"/>
      <sheetName val="CF- Workings"/>
      <sheetName val="1-3 (a)"/>
      <sheetName val="1-3 (b)"/>
      <sheetName val="1-4 (a) breakup"/>
      <sheetName val="1-4 (b) breakup"/>
      <sheetName val="3a"/>
      <sheetName val="4,5"/>
      <sheetName val="6 ,7"/>
      <sheetName val="1-4 FY 15-16"/>
      <sheetName val="8"/>
      <sheetName val="9"/>
      <sheetName val="10-14, F, G"/>
      <sheetName val="Codes - Zero - IndAS"/>
      <sheetName val="15-20"/>
      <sheetName val="Note H1-H4"/>
      <sheetName val="Note H5-H7"/>
      <sheetName val="Note H8-H15"/>
      <sheetName val="Transition adjustments (2)"/>
      <sheetName val="Note H16-H18"/>
      <sheetName val="Note I"/>
      <sheetName val="Note FV1"/>
      <sheetName val="Note FV2"/>
      <sheetName val="Fin Risk Mgt"/>
      <sheetName val="SCA"/>
      <sheetName val="Related parties"/>
      <sheetName val="Note I-printable"/>
      <sheetName val="Eq. reco 2015 "/>
      <sheetName val="Eq. reco 2016"/>
      <sheetName val="2016 PAT reco "/>
      <sheetName val="Grouping TB"/>
      <sheetName val="EIPCTB PY 310315"/>
      <sheetName val="EIPCTB PY 310316"/>
      <sheetName val="EIPCTB mar 17"/>
      <sheetName val="Transition adjustments"/>
      <sheetName val="Creditors"/>
      <sheetName val="MA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
          <cell r="E3" t="str">
            <v>2015-16</v>
          </cell>
        </row>
      </sheetData>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Sheet1"/>
      <sheetName val="Summary"/>
      <sheetName val="preoperative"/>
      <sheetName val="EX-IN"/>
      <sheetName val="CA-CL"/>
      <sheetName val="2007"/>
    </sheetNames>
    <sheetDataSet>
      <sheetData sheetId="0">
        <row r="4">
          <cell r="F4" t="str">
            <v>Schedule -A Share Capital</v>
          </cell>
        </row>
        <row r="5">
          <cell r="F5" t="str">
            <v>Schedule -B Reserves &amp; Surplus</v>
          </cell>
        </row>
        <row r="6">
          <cell r="F6" t="str">
            <v>Schedule -C Secured Loans</v>
          </cell>
        </row>
        <row r="7">
          <cell r="F7" t="str">
            <v>Schedule -D Unsecured Loans</v>
          </cell>
        </row>
        <row r="8">
          <cell r="F8" t="str">
            <v>Schedule -E Fixed Assets</v>
          </cell>
        </row>
        <row r="9">
          <cell r="F9" t="str">
            <v>Schedule -F Investments</v>
          </cell>
        </row>
        <row r="10">
          <cell r="F10" t="str">
            <v>Schedule -G Current Assets, Loans and Advances</v>
          </cell>
        </row>
        <row r="11">
          <cell r="F11" t="str">
            <v>Schedule -H Current Liabilities &amp; Provisions</v>
          </cell>
        </row>
        <row r="12">
          <cell r="F12" t="str">
            <v>Schedule -I Miscellaneous Expenditure</v>
          </cell>
        </row>
        <row r="13">
          <cell r="F13" t="str">
            <v>Schedule -J Contingent Liabilities</v>
          </cell>
        </row>
        <row r="14">
          <cell r="F14" t="str">
            <v xml:space="preserve">Schedule -K Sales &amp; Service </v>
          </cell>
        </row>
        <row r="15">
          <cell r="F15" t="str">
            <v>Schedule -L Other Income</v>
          </cell>
        </row>
        <row r="16">
          <cell r="F16" t="str">
            <v>Schedule -M Operating Expenses</v>
          </cell>
        </row>
        <row r="17">
          <cell r="F17" t="str">
            <v>Schedule -N Staff Expenses</v>
          </cell>
        </row>
        <row r="18">
          <cell r="F18" t="str">
            <v>Schedule -O Sales, Administration and Other Expenses</v>
          </cell>
        </row>
        <row r="19">
          <cell r="F19" t="str">
            <v>Schedule -P Interest &amp; Brokerage</v>
          </cell>
        </row>
      </sheetData>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Seg. report"/>
      <sheetName val="Tax"/>
      <sheetName val="DTPL"/>
      <sheetName val="PAP Memo -1"/>
      <sheetName val="PAP Memo"/>
      <sheetName val="Interest"/>
      <sheetName val="P L"/>
      <sheetName val="B S"/>
      <sheetName val="Yield-COB"/>
      <sheetName val="BOD PL"/>
      <sheetName val="BOD BS"/>
      <sheetName val="NFF"/>
      <sheetName val="PAP"/>
      <sheetName val="Sheet2"/>
      <sheetName val="Yield-COB sum"/>
      <sheetName val="SPR"/>
      <sheetName val="Yield-backup"/>
      <sheetName val="BOD BS (2)"/>
      <sheetName val="Facility"/>
      <sheetName val="Esti reports"/>
      <sheetName val="Borrowing"/>
      <sheetName val="MIS reports"/>
      <sheetName val="Cashflow"/>
      <sheetName val="Cntrl Sheet"/>
      <sheetName val="CARE Ratios"/>
      <sheetName val="deb"/>
      <sheetName val="Keyratios"/>
      <sheetName val="Bal"/>
      <sheetName val="prof"/>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refreshError="1"/>
      <sheetData sheetId="2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Work Done"/>
      <sheetName val="Pivot Table"/>
      <sheetName val="O&amp;M"/>
      <sheetName val="Toll"/>
      <sheetName val="PLL"/>
      <sheetName val="O&amp;M ledger"/>
      <sheetName val="Toll ledger"/>
      <sheetName val="O&amp;M Amtrl"/>
      <sheetName val="Debit Sample Data"/>
      <sheetName val="CMA_Calculations"/>
      <sheetName val="CMA_Selections"/>
      <sheetName val="Samples Selected"/>
      <sheetName val="XREF"/>
      <sheetName val="Tickmarks"/>
      <sheetName val="CMA_SampleDesign"/>
      <sheetName val="DialogInsert"/>
      <sheetName val="#REF"/>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row r="125">
          <cell r="D125">
            <v>27700462</v>
          </cell>
          <cell r="F125">
            <v>7</v>
          </cell>
          <cell r="H125">
            <v>-654538</v>
          </cell>
        </row>
      </sheetData>
      <sheetData sheetId="10" refreshError="1"/>
      <sheetData sheetId="11" refreshError="1"/>
      <sheetData sheetId="12"/>
      <sheetData sheetId="13"/>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Sheet1"/>
      <sheetName val="P L"/>
      <sheetName val="Keyratios"/>
    </sheetNames>
    <sheetDataSet>
      <sheetData sheetId="0" refreshError="1">
        <row r="2">
          <cell r="A2" t="str">
            <v>500010</v>
          </cell>
          <cell r="B2" t="str">
            <v>MAIZE - 1111 - 5 KG - [ RHSL ]</v>
          </cell>
          <cell r="C2" t="str">
            <v>1200</v>
          </cell>
          <cell r="D2" t="str">
            <v>651</v>
          </cell>
          <cell r="E2" t="str">
            <v>4900206005</v>
          </cell>
          <cell r="F2">
            <v>38245</v>
          </cell>
          <cell r="G2">
            <v>100</v>
          </cell>
          <cell r="H2">
            <v>0</v>
          </cell>
        </row>
        <row r="3">
          <cell r="A3" t="str">
            <v>500010</v>
          </cell>
          <cell r="B3" t="str">
            <v>MAIZE - 1111 - 5 KG - [ RHSL ]</v>
          </cell>
          <cell r="C3" t="str">
            <v>1200</v>
          </cell>
          <cell r="D3" t="str">
            <v>601</v>
          </cell>
          <cell r="E3" t="str">
            <v>4900142227</v>
          </cell>
          <cell r="F3">
            <v>38185</v>
          </cell>
          <cell r="G3">
            <v>-100</v>
          </cell>
          <cell r="H3">
            <v>-1982</v>
          </cell>
        </row>
        <row r="4">
          <cell r="A4" t="str">
            <v>500010</v>
          </cell>
          <cell r="B4" t="str">
            <v>MAIZE - 1111 - 5 KG - [ RHSL ]</v>
          </cell>
          <cell r="C4" t="str">
            <v>1200</v>
          </cell>
          <cell r="D4" t="str">
            <v>601</v>
          </cell>
          <cell r="E4" t="str">
            <v>4900142227</v>
          </cell>
          <cell r="F4">
            <v>38185</v>
          </cell>
          <cell r="G4">
            <v>-400</v>
          </cell>
          <cell r="H4">
            <v>-7928</v>
          </cell>
        </row>
        <row r="5">
          <cell r="A5" t="str">
            <v>500010</v>
          </cell>
          <cell r="B5" t="str">
            <v>MAIZE - 1111 - 5 KG - [ RHSL ]</v>
          </cell>
          <cell r="C5" t="str">
            <v>1200</v>
          </cell>
          <cell r="D5" t="str">
            <v>101</v>
          </cell>
          <cell r="E5" t="str">
            <v>5000017232</v>
          </cell>
          <cell r="F5">
            <v>38183</v>
          </cell>
          <cell r="G5">
            <v>640</v>
          </cell>
          <cell r="H5">
            <v>0</v>
          </cell>
        </row>
        <row r="6">
          <cell r="A6" t="str">
            <v>500010</v>
          </cell>
          <cell r="B6" t="str">
            <v>MAIZE - 1111 - 5 KG - [ RHSL ]</v>
          </cell>
          <cell r="C6" t="str">
            <v>1200</v>
          </cell>
          <cell r="D6" t="str">
            <v>641</v>
          </cell>
          <cell r="E6" t="str">
            <v>4900138548</v>
          </cell>
          <cell r="F6">
            <v>38182</v>
          </cell>
          <cell r="G6">
            <v>640</v>
          </cell>
          <cell r="H6">
            <v>12684.8</v>
          </cell>
        </row>
        <row r="7">
          <cell r="A7" t="str">
            <v>500010</v>
          </cell>
          <cell r="B7" t="str">
            <v>MAIZE - 1111 - 5 KG - [ RHSL ]</v>
          </cell>
          <cell r="C7" t="str">
            <v>1200</v>
          </cell>
          <cell r="D7" t="str">
            <v>562</v>
          </cell>
          <cell r="E7" t="str">
            <v>4900129610</v>
          </cell>
          <cell r="F7">
            <v>38168</v>
          </cell>
          <cell r="G7">
            <v>-640</v>
          </cell>
          <cell r="H7">
            <v>-12684.8</v>
          </cell>
        </row>
        <row r="8">
          <cell r="A8" t="str">
            <v>500010</v>
          </cell>
          <cell r="B8" t="str">
            <v>MAIZE - 1111 - 5 KG - [ RHSL ]</v>
          </cell>
          <cell r="C8" t="str">
            <v>1200</v>
          </cell>
          <cell r="D8" t="str">
            <v>344</v>
          </cell>
          <cell r="E8" t="str">
            <v>4900142320</v>
          </cell>
          <cell r="F8">
            <v>38168</v>
          </cell>
          <cell r="G8">
            <v>15</v>
          </cell>
          <cell r="H8">
            <v>0</v>
          </cell>
        </row>
        <row r="9">
          <cell r="A9" t="str">
            <v>500010</v>
          </cell>
          <cell r="B9" t="str">
            <v>MAIZE - 1111 - 5 KG - [ RHSL ]</v>
          </cell>
          <cell r="C9" t="str">
            <v>1200</v>
          </cell>
          <cell r="D9" t="str">
            <v>344</v>
          </cell>
          <cell r="E9" t="str">
            <v>4900142320</v>
          </cell>
          <cell r="F9">
            <v>38168</v>
          </cell>
          <cell r="G9">
            <v>-15</v>
          </cell>
          <cell r="H9">
            <v>0</v>
          </cell>
        </row>
        <row r="10">
          <cell r="A10" t="str">
            <v>500010</v>
          </cell>
          <cell r="B10" t="str">
            <v>MAIZE - 1111 - 5 KG - [ RHSL ]</v>
          </cell>
          <cell r="C10" t="str">
            <v>1200</v>
          </cell>
          <cell r="D10" t="str">
            <v>101</v>
          </cell>
          <cell r="E10" t="str">
            <v>5000008231</v>
          </cell>
          <cell r="F10">
            <v>38098</v>
          </cell>
          <cell r="G10">
            <v>100</v>
          </cell>
          <cell r="H10">
            <v>0</v>
          </cell>
        </row>
        <row r="11">
          <cell r="A11" t="str">
            <v>500010</v>
          </cell>
          <cell r="B11" t="str">
            <v>MAIZE - 1111 - 5 KG - [ RHSL ]</v>
          </cell>
          <cell r="C11" t="str">
            <v>1200</v>
          </cell>
          <cell r="D11" t="str">
            <v>101</v>
          </cell>
          <cell r="E11" t="str">
            <v>5000008231</v>
          </cell>
          <cell r="F11">
            <v>38098</v>
          </cell>
          <cell r="G11">
            <v>400</v>
          </cell>
          <cell r="H11">
            <v>0</v>
          </cell>
        </row>
        <row r="12">
          <cell r="A12" t="str">
            <v>500010</v>
          </cell>
          <cell r="B12" t="str">
            <v>MAIZE - 1111 - 5 KG - [ RHSL ]</v>
          </cell>
          <cell r="C12" t="str">
            <v>1200</v>
          </cell>
          <cell r="D12" t="str">
            <v>641</v>
          </cell>
          <cell r="E12" t="str">
            <v>4900073919</v>
          </cell>
          <cell r="F12">
            <v>38087</v>
          </cell>
          <cell r="G12">
            <v>400</v>
          </cell>
          <cell r="H12">
            <v>7928</v>
          </cell>
        </row>
        <row r="13">
          <cell r="A13" t="str">
            <v>500010</v>
          </cell>
          <cell r="B13" t="str">
            <v>MAIZE - 1111 - 5 KG - [ RHSL ]</v>
          </cell>
          <cell r="C13" t="str">
            <v>1200</v>
          </cell>
          <cell r="D13" t="str">
            <v>641</v>
          </cell>
          <cell r="E13" t="str">
            <v>4900073919</v>
          </cell>
          <cell r="F13">
            <v>38087</v>
          </cell>
          <cell r="G13">
            <v>100</v>
          </cell>
          <cell r="H13">
            <v>1982</v>
          </cell>
        </row>
        <row r="14">
          <cell r="A14" t="str">
            <v>500010</v>
          </cell>
          <cell r="B14" t="str">
            <v>MAIZE - 1111 - 5 KG - [ RHSL ]</v>
          </cell>
          <cell r="C14" t="str">
            <v>1300</v>
          </cell>
          <cell r="D14" t="str">
            <v>641</v>
          </cell>
          <cell r="E14" t="str">
            <v>4900153977</v>
          </cell>
          <cell r="F14">
            <v>38197</v>
          </cell>
          <cell r="G14">
            <v>-750</v>
          </cell>
          <cell r="H14">
            <v>-14865</v>
          </cell>
        </row>
        <row r="15">
          <cell r="A15" t="str">
            <v>500010</v>
          </cell>
          <cell r="B15" t="str">
            <v>MAIZE - 1111 - 5 KG - [ RHSL ]</v>
          </cell>
          <cell r="C15" t="str">
            <v>1300</v>
          </cell>
          <cell r="D15" t="str">
            <v>641</v>
          </cell>
          <cell r="E15" t="str">
            <v>4900153977</v>
          </cell>
          <cell r="F15">
            <v>38197</v>
          </cell>
          <cell r="G15">
            <v>-200</v>
          </cell>
          <cell r="H15">
            <v>-3964</v>
          </cell>
        </row>
        <row r="16">
          <cell r="A16" t="str">
            <v>500010</v>
          </cell>
          <cell r="B16" t="str">
            <v>MAIZE - 1111 - 5 KG - [ RHSL ]</v>
          </cell>
          <cell r="C16" t="str">
            <v>1300</v>
          </cell>
          <cell r="D16" t="str">
            <v>641</v>
          </cell>
          <cell r="E16" t="str">
            <v>4900153977</v>
          </cell>
          <cell r="F16">
            <v>38197</v>
          </cell>
          <cell r="G16">
            <v>-300</v>
          </cell>
          <cell r="H16">
            <v>-5946</v>
          </cell>
        </row>
        <row r="17">
          <cell r="A17" t="str">
            <v>500010</v>
          </cell>
          <cell r="B17" t="str">
            <v>MAIZE - 1111 - 5 KG - [ RHSL ]</v>
          </cell>
          <cell r="C17" t="str">
            <v>1300</v>
          </cell>
          <cell r="D17" t="str">
            <v>641</v>
          </cell>
          <cell r="E17" t="str">
            <v>4900153977</v>
          </cell>
          <cell r="F17">
            <v>38197</v>
          </cell>
          <cell r="G17">
            <v>-1200</v>
          </cell>
          <cell r="H17">
            <v>-23784</v>
          </cell>
        </row>
        <row r="18">
          <cell r="A18" t="str">
            <v>500010</v>
          </cell>
          <cell r="B18" t="str">
            <v>MAIZE - 1111 - 5 KG - [ RHSL ]</v>
          </cell>
          <cell r="C18" t="str">
            <v>1300</v>
          </cell>
          <cell r="D18" t="str">
            <v>641</v>
          </cell>
          <cell r="E18" t="str">
            <v>4900153977</v>
          </cell>
          <cell r="F18">
            <v>38197</v>
          </cell>
          <cell r="G18">
            <v>-550</v>
          </cell>
          <cell r="H18">
            <v>-10901</v>
          </cell>
        </row>
        <row r="19">
          <cell r="A19" t="str">
            <v>500010</v>
          </cell>
          <cell r="B19" t="str">
            <v>MAIZE - 1111 - 5 KG - [ RHSL ]</v>
          </cell>
          <cell r="C19" t="str">
            <v>1300</v>
          </cell>
          <cell r="D19" t="str">
            <v>453</v>
          </cell>
          <cell r="E19" t="str">
            <v>4900128768</v>
          </cell>
          <cell r="F19">
            <v>38168</v>
          </cell>
          <cell r="G19">
            <v>-550</v>
          </cell>
          <cell r="H19">
            <v>0</v>
          </cell>
        </row>
        <row r="20">
          <cell r="A20" t="str">
            <v>500010</v>
          </cell>
          <cell r="B20" t="str">
            <v>MAIZE - 1111 - 5 KG - [ RHSL ]</v>
          </cell>
          <cell r="C20" t="str">
            <v>1300</v>
          </cell>
          <cell r="D20" t="str">
            <v>453</v>
          </cell>
          <cell r="E20" t="str">
            <v>4900128768</v>
          </cell>
          <cell r="F20">
            <v>38168</v>
          </cell>
          <cell r="G20">
            <v>-750</v>
          </cell>
          <cell r="H20">
            <v>0</v>
          </cell>
        </row>
        <row r="21">
          <cell r="A21" t="str">
            <v>500010</v>
          </cell>
          <cell r="B21" t="str">
            <v>MAIZE - 1111 - 5 KG - [ RHSL ]</v>
          </cell>
          <cell r="C21" t="str">
            <v>1300</v>
          </cell>
          <cell r="D21" t="str">
            <v>453</v>
          </cell>
          <cell r="E21" t="str">
            <v>4900128768</v>
          </cell>
          <cell r="F21">
            <v>38168</v>
          </cell>
          <cell r="G21">
            <v>-200</v>
          </cell>
          <cell r="H21">
            <v>0</v>
          </cell>
        </row>
        <row r="22">
          <cell r="A22" t="str">
            <v>500010</v>
          </cell>
          <cell r="B22" t="str">
            <v>MAIZE - 1111 - 5 KG - [ RHSL ]</v>
          </cell>
          <cell r="C22" t="str">
            <v>1300</v>
          </cell>
          <cell r="D22" t="str">
            <v>453</v>
          </cell>
          <cell r="E22" t="str">
            <v>4900128768</v>
          </cell>
          <cell r="F22">
            <v>38168</v>
          </cell>
          <cell r="G22">
            <v>-300</v>
          </cell>
          <cell r="H22">
            <v>0</v>
          </cell>
        </row>
        <row r="23">
          <cell r="A23" t="str">
            <v>500010</v>
          </cell>
          <cell r="B23" t="str">
            <v>MAIZE - 1111 - 5 KG - [ RHSL ]</v>
          </cell>
          <cell r="C23" t="str">
            <v>1300</v>
          </cell>
          <cell r="D23" t="str">
            <v>453</v>
          </cell>
          <cell r="E23" t="str">
            <v>4900128768</v>
          </cell>
          <cell r="F23">
            <v>38168</v>
          </cell>
          <cell r="G23">
            <v>550</v>
          </cell>
          <cell r="H23">
            <v>10901</v>
          </cell>
        </row>
        <row r="24">
          <cell r="A24" t="str">
            <v>500010</v>
          </cell>
          <cell r="B24" t="str">
            <v>MAIZE - 1111 - 5 KG - [ RHSL ]</v>
          </cell>
          <cell r="C24" t="str">
            <v>1300</v>
          </cell>
          <cell r="D24" t="str">
            <v>651</v>
          </cell>
          <cell r="E24" t="str">
            <v>4900128731</v>
          </cell>
          <cell r="F24">
            <v>38168</v>
          </cell>
          <cell r="G24">
            <v>750</v>
          </cell>
          <cell r="H24">
            <v>0</v>
          </cell>
        </row>
        <row r="25">
          <cell r="A25" t="str">
            <v>500010</v>
          </cell>
          <cell r="B25" t="str">
            <v>MAIZE - 1111 - 5 KG - [ RHSL ]</v>
          </cell>
          <cell r="C25" t="str">
            <v>1300</v>
          </cell>
          <cell r="D25" t="str">
            <v>651</v>
          </cell>
          <cell r="E25" t="str">
            <v>4900128731</v>
          </cell>
          <cell r="F25">
            <v>38168</v>
          </cell>
          <cell r="G25">
            <v>200</v>
          </cell>
          <cell r="H25">
            <v>0</v>
          </cell>
        </row>
        <row r="26">
          <cell r="A26" t="str">
            <v>500010</v>
          </cell>
          <cell r="B26" t="str">
            <v>MAIZE - 1111 - 5 KG - [ RHSL ]</v>
          </cell>
          <cell r="C26" t="str">
            <v>1300</v>
          </cell>
          <cell r="D26" t="str">
            <v>651</v>
          </cell>
          <cell r="E26" t="str">
            <v>4900128731</v>
          </cell>
          <cell r="F26">
            <v>38168</v>
          </cell>
          <cell r="G26">
            <v>550</v>
          </cell>
          <cell r="H26">
            <v>0</v>
          </cell>
        </row>
        <row r="27">
          <cell r="A27" t="str">
            <v>500010</v>
          </cell>
          <cell r="B27" t="str">
            <v>MAIZE - 1111 - 5 KG - [ RHSL ]</v>
          </cell>
          <cell r="C27" t="str">
            <v>1300</v>
          </cell>
          <cell r="D27" t="str">
            <v>651</v>
          </cell>
          <cell r="E27" t="str">
            <v>4900128730</v>
          </cell>
          <cell r="F27">
            <v>38168</v>
          </cell>
          <cell r="G27">
            <v>1200</v>
          </cell>
          <cell r="H27">
            <v>0</v>
          </cell>
        </row>
        <row r="28">
          <cell r="A28" t="str">
            <v>500010</v>
          </cell>
          <cell r="B28" t="str">
            <v>MAIZE - 1111 - 5 KG - [ RHSL ]</v>
          </cell>
          <cell r="C28" t="str">
            <v>1300</v>
          </cell>
          <cell r="D28" t="str">
            <v>651</v>
          </cell>
          <cell r="E28" t="str">
            <v>4900128730</v>
          </cell>
          <cell r="F28">
            <v>38168</v>
          </cell>
          <cell r="G28">
            <v>300</v>
          </cell>
          <cell r="H28">
            <v>0</v>
          </cell>
        </row>
        <row r="29">
          <cell r="A29" t="str">
            <v>500010</v>
          </cell>
          <cell r="B29" t="str">
            <v>MAIZE - 1111 - 5 KG - [ RHSL ]</v>
          </cell>
          <cell r="C29" t="str">
            <v>1300</v>
          </cell>
          <cell r="D29" t="str">
            <v>453</v>
          </cell>
          <cell r="E29" t="str">
            <v>4900128768</v>
          </cell>
          <cell r="F29">
            <v>38168</v>
          </cell>
          <cell r="G29">
            <v>-1200</v>
          </cell>
          <cell r="H29">
            <v>0</v>
          </cell>
        </row>
        <row r="30">
          <cell r="A30" t="str">
            <v>500010</v>
          </cell>
          <cell r="B30" t="str">
            <v>MAIZE - 1111 - 5 KG - [ RHSL ]</v>
          </cell>
          <cell r="C30" t="str">
            <v>1300</v>
          </cell>
          <cell r="D30" t="str">
            <v>453</v>
          </cell>
          <cell r="E30" t="str">
            <v>4900128768</v>
          </cell>
          <cell r="F30">
            <v>38168</v>
          </cell>
          <cell r="G30">
            <v>1200</v>
          </cell>
          <cell r="H30">
            <v>23784</v>
          </cell>
        </row>
        <row r="31">
          <cell r="A31" t="str">
            <v>500010</v>
          </cell>
          <cell r="B31" t="str">
            <v>MAIZE - 1111 - 5 KG - [ RHSL ]</v>
          </cell>
          <cell r="C31" t="str">
            <v>1300</v>
          </cell>
          <cell r="D31" t="str">
            <v>453</v>
          </cell>
          <cell r="E31" t="str">
            <v>4900128768</v>
          </cell>
          <cell r="F31">
            <v>38168</v>
          </cell>
          <cell r="G31">
            <v>300</v>
          </cell>
          <cell r="H31">
            <v>5946</v>
          </cell>
        </row>
        <row r="32">
          <cell r="A32" t="str">
            <v>500010</v>
          </cell>
          <cell r="B32" t="str">
            <v>MAIZE - 1111 - 5 KG - [ RHSL ]</v>
          </cell>
          <cell r="C32" t="str">
            <v>1300</v>
          </cell>
          <cell r="D32" t="str">
            <v>453</v>
          </cell>
          <cell r="E32" t="str">
            <v>4900128768</v>
          </cell>
          <cell r="F32">
            <v>38168</v>
          </cell>
          <cell r="G32">
            <v>200</v>
          </cell>
          <cell r="H32">
            <v>3964</v>
          </cell>
        </row>
        <row r="33">
          <cell r="A33" t="str">
            <v>500010</v>
          </cell>
          <cell r="B33" t="str">
            <v>MAIZE - 1111 - 5 KG - [ RHSL ]</v>
          </cell>
          <cell r="C33" t="str">
            <v>1300</v>
          </cell>
          <cell r="D33" t="str">
            <v>453</v>
          </cell>
          <cell r="E33" t="str">
            <v>4900128768</v>
          </cell>
          <cell r="F33">
            <v>38168</v>
          </cell>
          <cell r="G33">
            <v>750</v>
          </cell>
          <cell r="H33">
            <v>14865</v>
          </cell>
        </row>
        <row r="34">
          <cell r="A34" t="str">
            <v>500010</v>
          </cell>
          <cell r="B34" t="str">
            <v>MAIZE - 1111 - 5 KG - [ RHSL ]</v>
          </cell>
          <cell r="C34" t="str">
            <v>1300</v>
          </cell>
          <cell r="D34" t="str">
            <v>601</v>
          </cell>
          <cell r="E34" t="str">
            <v>4900076323</v>
          </cell>
          <cell r="F34">
            <v>38092</v>
          </cell>
          <cell r="G34">
            <v>-550</v>
          </cell>
          <cell r="H34">
            <v>-10901</v>
          </cell>
        </row>
        <row r="35">
          <cell r="A35" t="str">
            <v>500010</v>
          </cell>
          <cell r="B35" t="str">
            <v>MAIZE - 1111 - 5 KG - [ RHSL ]</v>
          </cell>
          <cell r="C35" t="str">
            <v>1300</v>
          </cell>
          <cell r="D35" t="str">
            <v>601</v>
          </cell>
          <cell r="E35" t="str">
            <v>4900076323</v>
          </cell>
          <cell r="F35">
            <v>38092</v>
          </cell>
          <cell r="G35">
            <v>-750</v>
          </cell>
          <cell r="H35">
            <v>-14865</v>
          </cell>
        </row>
        <row r="36">
          <cell r="A36" t="str">
            <v>500010</v>
          </cell>
          <cell r="B36" t="str">
            <v>MAIZE - 1111 - 5 KG - [ RHSL ]</v>
          </cell>
          <cell r="C36" t="str">
            <v>1300</v>
          </cell>
          <cell r="D36" t="str">
            <v>601</v>
          </cell>
          <cell r="E36" t="str">
            <v>4900076323</v>
          </cell>
          <cell r="F36">
            <v>38092</v>
          </cell>
          <cell r="G36">
            <v>-200</v>
          </cell>
          <cell r="H36">
            <v>-3964</v>
          </cell>
        </row>
        <row r="37">
          <cell r="A37" t="str">
            <v>500010</v>
          </cell>
          <cell r="B37" t="str">
            <v>MAIZE - 1111 - 5 KG - [ RHSL ]</v>
          </cell>
          <cell r="C37" t="str">
            <v>1300</v>
          </cell>
          <cell r="D37" t="str">
            <v>601</v>
          </cell>
          <cell r="E37" t="str">
            <v>4900074838</v>
          </cell>
          <cell r="F37">
            <v>38089</v>
          </cell>
          <cell r="G37">
            <v>-300</v>
          </cell>
          <cell r="H37">
            <v>-5946</v>
          </cell>
        </row>
        <row r="38">
          <cell r="A38" t="str">
            <v>500010</v>
          </cell>
          <cell r="B38" t="str">
            <v>MAIZE - 1111 - 5 KG - [ RHSL ]</v>
          </cell>
          <cell r="C38" t="str">
            <v>1300</v>
          </cell>
          <cell r="D38" t="str">
            <v>601</v>
          </cell>
          <cell r="E38" t="str">
            <v>4900074838</v>
          </cell>
          <cell r="F38">
            <v>38089</v>
          </cell>
          <cell r="G38">
            <v>-1200</v>
          </cell>
          <cell r="H38">
            <v>-23784</v>
          </cell>
        </row>
        <row r="39">
          <cell r="A39" t="str">
            <v>500010</v>
          </cell>
          <cell r="B39" t="str">
            <v>MAIZE - 1111 - 5 KG - [ RHSL ]</v>
          </cell>
          <cell r="C39" t="str">
            <v>1400</v>
          </cell>
          <cell r="D39" t="str">
            <v>641</v>
          </cell>
          <cell r="E39" t="str">
            <v>4900138548</v>
          </cell>
          <cell r="F39">
            <v>38182</v>
          </cell>
          <cell r="G39">
            <v>-640</v>
          </cell>
          <cell r="H39">
            <v>-12684.8</v>
          </cell>
        </row>
        <row r="40">
          <cell r="A40" t="str">
            <v>500010</v>
          </cell>
          <cell r="B40" t="str">
            <v>MAIZE - 1111 - 5 KG - [ RHSL ]</v>
          </cell>
          <cell r="C40" t="str">
            <v>1400</v>
          </cell>
          <cell r="D40" t="str">
            <v>161</v>
          </cell>
          <cell r="E40" t="str">
            <v>5000008628</v>
          </cell>
          <cell r="F40">
            <v>38103</v>
          </cell>
          <cell r="G40">
            <v>-2850</v>
          </cell>
          <cell r="H40">
            <v>-56487</v>
          </cell>
        </row>
        <row r="41">
          <cell r="A41" t="str">
            <v>500010</v>
          </cell>
          <cell r="B41" t="str">
            <v>MAIZE - 1111 - 5 KG - [ RHSL ]</v>
          </cell>
          <cell r="C41" t="str">
            <v>1600</v>
          </cell>
          <cell r="D41" t="str">
            <v>453</v>
          </cell>
          <cell r="E41" t="str">
            <v>4900220014</v>
          </cell>
          <cell r="F41">
            <v>38258</v>
          </cell>
          <cell r="G41">
            <v>-260</v>
          </cell>
          <cell r="H41">
            <v>0</v>
          </cell>
        </row>
        <row r="42">
          <cell r="A42" t="str">
            <v>500010</v>
          </cell>
          <cell r="B42" t="str">
            <v>MAIZE - 1111 - 5 KG - [ RHSL ]</v>
          </cell>
          <cell r="C42" t="str">
            <v>1600</v>
          </cell>
          <cell r="D42" t="str">
            <v>453</v>
          </cell>
          <cell r="E42" t="str">
            <v>4900220014</v>
          </cell>
          <cell r="F42">
            <v>38258</v>
          </cell>
          <cell r="G42">
            <v>-600</v>
          </cell>
          <cell r="H42">
            <v>0</v>
          </cell>
        </row>
        <row r="43">
          <cell r="A43" t="str">
            <v>500010</v>
          </cell>
          <cell r="B43" t="str">
            <v>MAIZE - 1111 - 5 KG - [ RHSL ]</v>
          </cell>
          <cell r="C43" t="str">
            <v>1600</v>
          </cell>
          <cell r="D43" t="str">
            <v>453</v>
          </cell>
          <cell r="E43" t="str">
            <v>4900220014</v>
          </cell>
          <cell r="F43">
            <v>38258</v>
          </cell>
          <cell r="G43">
            <v>600</v>
          </cell>
          <cell r="H43">
            <v>11892</v>
          </cell>
        </row>
        <row r="44">
          <cell r="A44" t="str">
            <v>500010</v>
          </cell>
          <cell r="B44" t="str">
            <v>MAIZE - 1111 - 5 KG - [ RHSL ]</v>
          </cell>
          <cell r="C44" t="str">
            <v>1600</v>
          </cell>
          <cell r="D44" t="str">
            <v>453</v>
          </cell>
          <cell r="E44" t="str">
            <v>4900220014</v>
          </cell>
          <cell r="F44">
            <v>38258</v>
          </cell>
          <cell r="G44">
            <v>-240</v>
          </cell>
          <cell r="H44">
            <v>0</v>
          </cell>
        </row>
        <row r="45">
          <cell r="A45" t="str">
            <v>500010</v>
          </cell>
          <cell r="B45" t="str">
            <v>MAIZE - 1111 - 5 KG - [ RHSL ]</v>
          </cell>
          <cell r="C45" t="str">
            <v>1600</v>
          </cell>
          <cell r="D45" t="str">
            <v>453</v>
          </cell>
          <cell r="E45" t="str">
            <v>4900220014</v>
          </cell>
          <cell r="F45">
            <v>38258</v>
          </cell>
          <cell r="G45">
            <v>260</v>
          </cell>
          <cell r="H45">
            <v>5153.2</v>
          </cell>
        </row>
        <row r="46">
          <cell r="A46" t="str">
            <v>500010</v>
          </cell>
          <cell r="B46" t="str">
            <v>MAIZE - 1111 - 5 KG - [ RHSL ]</v>
          </cell>
          <cell r="C46" t="str">
            <v>1600</v>
          </cell>
          <cell r="D46" t="str">
            <v>453</v>
          </cell>
          <cell r="E46" t="str">
            <v>4900220014</v>
          </cell>
          <cell r="F46">
            <v>38258</v>
          </cell>
          <cell r="G46">
            <v>240</v>
          </cell>
          <cell r="H46">
            <v>4756.8</v>
          </cell>
        </row>
        <row r="47">
          <cell r="A47" t="str">
            <v>500010</v>
          </cell>
          <cell r="B47" t="str">
            <v>MAIZE - 1111 - 5 KG - [ RHSL ]</v>
          </cell>
          <cell r="C47" t="str">
            <v>1600</v>
          </cell>
          <cell r="D47" t="str">
            <v>651</v>
          </cell>
          <cell r="E47" t="str">
            <v>4900193863</v>
          </cell>
          <cell r="F47">
            <v>38231</v>
          </cell>
          <cell r="G47">
            <v>260</v>
          </cell>
          <cell r="H47">
            <v>0</v>
          </cell>
        </row>
        <row r="48">
          <cell r="A48" t="str">
            <v>500010</v>
          </cell>
          <cell r="B48" t="str">
            <v>MAIZE - 1111 - 5 KG - [ RHSL ]</v>
          </cell>
          <cell r="C48" t="str">
            <v>1600</v>
          </cell>
          <cell r="D48" t="str">
            <v>651</v>
          </cell>
          <cell r="E48" t="str">
            <v>4900193863</v>
          </cell>
          <cell r="F48">
            <v>38231</v>
          </cell>
          <cell r="G48">
            <v>600</v>
          </cell>
          <cell r="H48">
            <v>0</v>
          </cell>
        </row>
        <row r="49">
          <cell r="A49" t="str">
            <v>500010</v>
          </cell>
          <cell r="B49" t="str">
            <v>MAIZE - 1111 - 5 KG - [ RHSL ]</v>
          </cell>
          <cell r="C49" t="str">
            <v>1600</v>
          </cell>
          <cell r="D49" t="str">
            <v>651</v>
          </cell>
          <cell r="E49" t="str">
            <v>4900179704</v>
          </cell>
          <cell r="F49">
            <v>38220</v>
          </cell>
          <cell r="G49">
            <v>240</v>
          </cell>
          <cell r="H49">
            <v>0</v>
          </cell>
        </row>
        <row r="50">
          <cell r="A50" t="str">
            <v>500010</v>
          </cell>
          <cell r="B50" t="str">
            <v>MAIZE - 1111 - 5 KG - [ RHSL ]</v>
          </cell>
          <cell r="C50" t="str">
            <v>1600</v>
          </cell>
          <cell r="D50" t="str">
            <v>601</v>
          </cell>
          <cell r="E50" t="str">
            <v>4900090283</v>
          </cell>
          <cell r="F50">
            <v>38120</v>
          </cell>
          <cell r="G50">
            <v>-350</v>
          </cell>
          <cell r="H50">
            <v>-6937</v>
          </cell>
        </row>
        <row r="51">
          <cell r="A51" t="str">
            <v>500010</v>
          </cell>
          <cell r="B51" t="str">
            <v>MAIZE - 1111 - 5 KG - [ RHSL ]</v>
          </cell>
          <cell r="C51" t="str">
            <v>1600</v>
          </cell>
          <cell r="D51" t="str">
            <v>601</v>
          </cell>
          <cell r="E51" t="str">
            <v>4900090283</v>
          </cell>
          <cell r="F51">
            <v>38120</v>
          </cell>
          <cell r="G51">
            <v>-600</v>
          </cell>
          <cell r="H51">
            <v>-11892</v>
          </cell>
        </row>
        <row r="52">
          <cell r="A52" t="str">
            <v>500010</v>
          </cell>
          <cell r="B52" t="str">
            <v>MAIZE - 1111 - 5 KG - [ RHSL ]</v>
          </cell>
          <cell r="C52" t="str">
            <v>1700</v>
          </cell>
          <cell r="D52" t="str">
            <v>453</v>
          </cell>
          <cell r="E52" t="str">
            <v>4900200933</v>
          </cell>
          <cell r="F52">
            <v>38240</v>
          </cell>
          <cell r="G52">
            <v>-85</v>
          </cell>
          <cell r="H52">
            <v>0</v>
          </cell>
        </row>
        <row r="53">
          <cell r="A53" t="str">
            <v>500010</v>
          </cell>
          <cell r="B53" t="str">
            <v>MAIZE - 1111 - 5 KG - [ RHSL ]</v>
          </cell>
          <cell r="C53" t="str">
            <v>1700</v>
          </cell>
          <cell r="D53" t="str">
            <v>453</v>
          </cell>
          <cell r="E53" t="str">
            <v>4900200933</v>
          </cell>
          <cell r="F53">
            <v>38240</v>
          </cell>
          <cell r="G53">
            <v>85</v>
          </cell>
          <cell r="H53">
            <v>1684.7</v>
          </cell>
        </row>
        <row r="54">
          <cell r="A54" t="str">
            <v>500010</v>
          </cell>
          <cell r="B54" t="str">
            <v>MAIZE - 1111 - 5 KG - [ RHSL ]</v>
          </cell>
          <cell r="C54" t="str">
            <v>1700</v>
          </cell>
          <cell r="D54" t="str">
            <v>561</v>
          </cell>
          <cell r="E54" t="str">
            <v>4900129608</v>
          </cell>
          <cell r="F54">
            <v>38168</v>
          </cell>
          <cell r="G54">
            <v>830</v>
          </cell>
          <cell r="H54">
            <v>16450.599999999999</v>
          </cell>
        </row>
        <row r="55">
          <cell r="A55" t="str">
            <v>500010</v>
          </cell>
          <cell r="B55" t="str">
            <v>MAIZE - 1111 - 5 KG - [ RHSL ]</v>
          </cell>
          <cell r="C55" t="str">
            <v>1700</v>
          </cell>
          <cell r="D55" t="str">
            <v>562</v>
          </cell>
          <cell r="E55" t="str">
            <v>4900131263</v>
          </cell>
          <cell r="F55">
            <v>38168</v>
          </cell>
          <cell r="G55">
            <v>-830</v>
          </cell>
          <cell r="H55">
            <v>-16450.599999999999</v>
          </cell>
        </row>
        <row r="56">
          <cell r="A56" t="str">
            <v>500010</v>
          </cell>
          <cell r="B56" t="str">
            <v>MAIZE - 1111 - 5 KG - [ RHSL ]</v>
          </cell>
          <cell r="C56" t="str">
            <v>1700</v>
          </cell>
          <cell r="D56" t="str">
            <v>562</v>
          </cell>
          <cell r="E56" t="str">
            <v>4900131972</v>
          </cell>
          <cell r="F56">
            <v>38168</v>
          </cell>
          <cell r="G56">
            <v>-615</v>
          </cell>
          <cell r="H56">
            <v>-12189.3</v>
          </cell>
        </row>
        <row r="57">
          <cell r="A57" t="str">
            <v>500010</v>
          </cell>
          <cell r="B57" t="str">
            <v>MAIZE - 1111 - 5 KG - [ RHSL ]</v>
          </cell>
          <cell r="C57" t="str">
            <v>1700</v>
          </cell>
          <cell r="D57" t="str">
            <v>562</v>
          </cell>
          <cell r="E57" t="str">
            <v>4900131972</v>
          </cell>
          <cell r="F57">
            <v>38168</v>
          </cell>
          <cell r="G57">
            <v>-130</v>
          </cell>
          <cell r="H57">
            <v>-2576.6</v>
          </cell>
        </row>
        <row r="58">
          <cell r="A58" t="str">
            <v>500010</v>
          </cell>
          <cell r="B58" t="str">
            <v>MAIZE - 1111 - 5 KG - [ RHSL ]</v>
          </cell>
          <cell r="C58" t="str">
            <v>1700</v>
          </cell>
          <cell r="D58" t="str">
            <v>453</v>
          </cell>
          <cell r="E58" t="str">
            <v>4900123307</v>
          </cell>
          <cell r="F58">
            <v>38166</v>
          </cell>
          <cell r="G58">
            <v>615</v>
          </cell>
          <cell r="H58">
            <v>12189.3</v>
          </cell>
        </row>
        <row r="59">
          <cell r="A59" t="str">
            <v>500010</v>
          </cell>
          <cell r="B59" t="str">
            <v>MAIZE - 1111 - 5 KG - [ RHSL ]</v>
          </cell>
          <cell r="C59" t="str">
            <v>1700</v>
          </cell>
          <cell r="D59" t="str">
            <v>453</v>
          </cell>
          <cell r="E59" t="str">
            <v>4900123307</v>
          </cell>
          <cell r="F59">
            <v>38166</v>
          </cell>
          <cell r="G59">
            <v>-130</v>
          </cell>
          <cell r="H59">
            <v>0</v>
          </cell>
        </row>
        <row r="60">
          <cell r="A60" t="str">
            <v>500010</v>
          </cell>
          <cell r="B60" t="str">
            <v>MAIZE - 1111 - 5 KG - [ RHSL ]</v>
          </cell>
          <cell r="C60" t="str">
            <v>1700</v>
          </cell>
          <cell r="D60" t="str">
            <v>453</v>
          </cell>
          <cell r="E60" t="str">
            <v>4900123307</v>
          </cell>
          <cell r="F60">
            <v>38166</v>
          </cell>
          <cell r="G60">
            <v>-615</v>
          </cell>
          <cell r="H60">
            <v>0</v>
          </cell>
        </row>
        <row r="61">
          <cell r="A61" t="str">
            <v>500010</v>
          </cell>
          <cell r="B61" t="str">
            <v>MAIZE - 1111 - 5 KG - [ RHSL ]</v>
          </cell>
          <cell r="C61" t="str">
            <v>1700</v>
          </cell>
          <cell r="D61" t="str">
            <v>453</v>
          </cell>
          <cell r="E61" t="str">
            <v>4900123307</v>
          </cell>
          <cell r="F61">
            <v>38166</v>
          </cell>
          <cell r="G61">
            <v>130</v>
          </cell>
          <cell r="H61">
            <v>2576.6</v>
          </cell>
        </row>
        <row r="62">
          <cell r="A62" t="str">
            <v>500010</v>
          </cell>
          <cell r="B62" t="str">
            <v>MAIZE - 1111 - 5 KG - [ RHSL ]</v>
          </cell>
          <cell r="C62" t="str">
            <v>1700</v>
          </cell>
          <cell r="D62" t="str">
            <v>641</v>
          </cell>
          <cell r="E62" t="str">
            <v>4900104957</v>
          </cell>
          <cell r="F62">
            <v>38142</v>
          </cell>
          <cell r="G62">
            <v>-700</v>
          </cell>
          <cell r="H62">
            <v>-13874</v>
          </cell>
        </row>
        <row r="63">
          <cell r="A63" t="str">
            <v>500010</v>
          </cell>
          <cell r="B63" t="str">
            <v>MAIZE - 1111 - 5 KG - [ RHSL ]</v>
          </cell>
          <cell r="C63" t="str">
            <v>1700</v>
          </cell>
          <cell r="D63" t="str">
            <v>343</v>
          </cell>
          <cell r="E63" t="str">
            <v>4900104953</v>
          </cell>
          <cell r="F63">
            <v>38142</v>
          </cell>
          <cell r="G63">
            <v>-350</v>
          </cell>
          <cell r="H63">
            <v>0</v>
          </cell>
        </row>
        <row r="64">
          <cell r="A64" t="str">
            <v>500010</v>
          </cell>
          <cell r="B64" t="str">
            <v>MAIZE - 1111 - 5 KG - [ RHSL ]</v>
          </cell>
          <cell r="C64" t="str">
            <v>1700</v>
          </cell>
          <cell r="D64" t="str">
            <v>343</v>
          </cell>
          <cell r="E64" t="str">
            <v>4900104953</v>
          </cell>
          <cell r="F64">
            <v>38142</v>
          </cell>
          <cell r="G64">
            <v>350</v>
          </cell>
          <cell r="H64">
            <v>0</v>
          </cell>
        </row>
        <row r="65">
          <cell r="A65" t="str">
            <v>500010</v>
          </cell>
          <cell r="B65" t="str">
            <v>MAIZE - 1111 - 5 KG - [ RHSL ]</v>
          </cell>
          <cell r="C65" t="str">
            <v>1700</v>
          </cell>
          <cell r="D65" t="str">
            <v>453</v>
          </cell>
          <cell r="E65" t="str">
            <v>4900104954</v>
          </cell>
          <cell r="F65">
            <v>38142</v>
          </cell>
          <cell r="G65">
            <v>400</v>
          </cell>
          <cell r="H65">
            <v>7928</v>
          </cell>
        </row>
        <row r="66">
          <cell r="A66" t="str">
            <v>500010</v>
          </cell>
          <cell r="B66" t="str">
            <v>MAIZE - 1111 - 5 KG - [ RHSL ]</v>
          </cell>
          <cell r="C66" t="str">
            <v>1700</v>
          </cell>
          <cell r="D66" t="str">
            <v>641</v>
          </cell>
          <cell r="E66" t="str">
            <v>4900104957</v>
          </cell>
          <cell r="F66">
            <v>38142</v>
          </cell>
          <cell r="G66">
            <v>-215</v>
          </cell>
          <cell r="H66">
            <v>-4261.3</v>
          </cell>
        </row>
        <row r="67">
          <cell r="A67" t="str">
            <v>500010</v>
          </cell>
          <cell r="B67" t="str">
            <v>MAIZE - 1111 - 5 KG - [ RHSL ]</v>
          </cell>
          <cell r="C67" t="str">
            <v>1700</v>
          </cell>
          <cell r="D67" t="str">
            <v>641</v>
          </cell>
          <cell r="E67" t="str">
            <v>4900104957</v>
          </cell>
          <cell r="F67">
            <v>38142</v>
          </cell>
          <cell r="G67">
            <v>-405</v>
          </cell>
          <cell r="H67">
            <v>-8027.1</v>
          </cell>
        </row>
        <row r="68">
          <cell r="A68" t="str">
            <v>500010</v>
          </cell>
          <cell r="B68" t="str">
            <v>MAIZE - 1111 - 5 KG - [ RHSL ]</v>
          </cell>
          <cell r="C68" t="str">
            <v>1700</v>
          </cell>
          <cell r="D68" t="str">
            <v>641</v>
          </cell>
          <cell r="E68" t="str">
            <v>4900104957</v>
          </cell>
          <cell r="F68">
            <v>38142</v>
          </cell>
          <cell r="G68">
            <v>-325</v>
          </cell>
          <cell r="H68">
            <v>-6441.5</v>
          </cell>
        </row>
        <row r="69">
          <cell r="A69" t="str">
            <v>500010</v>
          </cell>
          <cell r="B69" t="str">
            <v>MAIZE - 1111 - 5 KG - [ RHSL ]</v>
          </cell>
          <cell r="C69" t="str">
            <v>1700</v>
          </cell>
          <cell r="D69" t="str">
            <v>641</v>
          </cell>
          <cell r="E69" t="str">
            <v>4900104957</v>
          </cell>
          <cell r="F69">
            <v>38142</v>
          </cell>
          <cell r="G69">
            <v>-400</v>
          </cell>
          <cell r="H69">
            <v>-7928</v>
          </cell>
        </row>
        <row r="70">
          <cell r="A70" t="str">
            <v>500010</v>
          </cell>
          <cell r="B70" t="str">
            <v>MAIZE - 1111 - 5 KG - [ RHSL ]</v>
          </cell>
          <cell r="C70" t="str">
            <v>1700</v>
          </cell>
          <cell r="D70" t="str">
            <v>453</v>
          </cell>
          <cell r="E70" t="str">
            <v>4900104954</v>
          </cell>
          <cell r="F70">
            <v>38142</v>
          </cell>
          <cell r="G70">
            <v>-400</v>
          </cell>
          <cell r="H70">
            <v>0</v>
          </cell>
        </row>
        <row r="71">
          <cell r="A71" t="str">
            <v>500010</v>
          </cell>
          <cell r="B71" t="str">
            <v>MAIZE - 1111 - 5 KG - [ RHSL ]</v>
          </cell>
          <cell r="C71" t="str">
            <v>1700</v>
          </cell>
          <cell r="D71" t="str">
            <v>651</v>
          </cell>
          <cell r="E71" t="str">
            <v>4900096581</v>
          </cell>
          <cell r="F71">
            <v>38131</v>
          </cell>
          <cell r="G71">
            <v>365</v>
          </cell>
          <cell r="H71">
            <v>0</v>
          </cell>
        </row>
        <row r="72">
          <cell r="A72" t="str">
            <v>500010</v>
          </cell>
          <cell r="B72" t="str">
            <v>MAIZE - 1111 - 5 KG - [ RHSL ]</v>
          </cell>
          <cell r="C72" t="str">
            <v>2100</v>
          </cell>
          <cell r="D72" t="str">
            <v>453</v>
          </cell>
          <cell r="E72" t="str">
            <v>4900129667</v>
          </cell>
          <cell r="F72">
            <v>38168</v>
          </cell>
          <cell r="G72">
            <v>45</v>
          </cell>
          <cell r="H72">
            <v>891.9</v>
          </cell>
        </row>
        <row r="73">
          <cell r="A73" t="str">
            <v>500010</v>
          </cell>
          <cell r="B73" t="str">
            <v>MAIZE - 1111 - 5 KG - [ RHSL ]</v>
          </cell>
          <cell r="C73" t="str">
            <v>2100</v>
          </cell>
          <cell r="D73" t="str">
            <v>453</v>
          </cell>
          <cell r="E73" t="str">
            <v>4900129667</v>
          </cell>
          <cell r="F73">
            <v>38168</v>
          </cell>
          <cell r="G73">
            <v>-45</v>
          </cell>
          <cell r="H73">
            <v>0</v>
          </cell>
        </row>
        <row r="74">
          <cell r="A74" t="str">
            <v>500010</v>
          </cell>
          <cell r="B74" t="str">
            <v>MAIZE - 1111 - 5 KG - [ RHSL ]</v>
          </cell>
          <cell r="C74" t="str">
            <v>2100</v>
          </cell>
          <cell r="D74" t="str">
            <v>651</v>
          </cell>
          <cell r="E74" t="str">
            <v>4900126978</v>
          </cell>
          <cell r="F74">
            <v>38168</v>
          </cell>
          <cell r="G74">
            <v>45</v>
          </cell>
          <cell r="H74">
            <v>0</v>
          </cell>
        </row>
        <row r="75">
          <cell r="A75" t="str">
            <v>500010</v>
          </cell>
          <cell r="B75" t="str">
            <v>MAIZE - 1111 - 5 KG - [ RHSL ]</v>
          </cell>
          <cell r="C75" t="str">
            <v>2100</v>
          </cell>
          <cell r="D75" t="str">
            <v>641</v>
          </cell>
          <cell r="E75" t="str">
            <v>4900111657</v>
          </cell>
          <cell r="F75">
            <v>38153</v>
          </cell>
          <cell r="G75">
            <v>-45</v>
          </cell>
          <cell r="H75">
            <v>-891.9</v>
          </cell>
        </row>
        <row r="76">
          <cell r="A76" t="str">
            <v>500010</v>
          </cell>
          <cell r="B76" t="str">
            <v>MAIZE - 1111 - 5 KG - [ RHSL ]</v>
          </cell>
          <cell r="C76" t="str">
            <v>2500</v>
          </cell>
          <cell r="D76" t="str">
            <v>201</v>
          </cell>
          <cell r="E76" t="str">
            <v>4900225217</v>
          </cell>
          <cell r="F76">
            <v>38260</v>
          </cell>
          <cell r="G76">
            <v>-20</v>
          </cell>
          <cell r="H76">
            <v>-396.4</v>
          </cell>
        </row>
        <row r="77">
          <cell r="A77" t="str">
            <v>500010</v>
          </cell>
          <cell r="B77" t="str">
            <v>MAIZE - 1111 - 5 KG - [ RHSL ]</v>
          </cell>
          <cell r="C77" t="str">
            <v>2500</v>
          </cell>
          <cell r="D77" t="str">
            <v>343</v>
          </cell>
          <cell r="E77" t="str">
            <v>4900223466</v>
          </cell>
          <cell r="F77">
            <v>38259</v>
          </cell>
          <cell r="G77">
            <v>-20</v>
          </cell>
          <cell r="H77">
            <v>0</v>
          </cell>
        </row>
        <row r="78">
          <cell r="A78" t="str">
            <v>500010</v>
          </cell>
          <cell r="B78" t="str">
            <v>MAIZE - 1111 - 5 KG - [ RHSL ]</v>
          </cell>
          <cell r="C78" t="str">
            <v>2500</v>
          </cell>
          <cell r="D78" t="str">
            <v>343</v>
          </cell>
          <cell r="E78" t="str">
            <v>4900223466</v>
          </cell>
          <cell r="F78">
            <v>38259</v>
          </cell>
          <cell r="G78">
            <v>20</v>
          </cell>
          <cell r="H78">
            <v>0</v>
          </cell>
        </row>
        <row r="79">
          <cell r="A79" t="str">
            <v>500010</v>
          </cell>
          <cell r="B79" t="str">
            <v>MAIZE - 1111 - 5 KG - [ RHSL ]</v>
          </cell>
          <cell r="C79" t="str">
            <v>2500</v>
          </cell>
          <cell r="D79" t="str">
            <v>344</v>
          </cell>
          <cell r="E79" t="str">
            <v>4900142409</v>
          </cell>
          <cell r="F79">
            <v>38168</v>
          </cell>
          <cell r="G79">
            <v>-20</v>
          </cell>
          <cell r="H79">
            <v>0</v>
          </cell>
        </row>
        <row r="80">
          <cell r="A80" t="str">
            <v>500010</v>
          </cell>
          <cell r="B80" t="str">
            <v>MAIZE - 1111 - 5 KG - [ RHSL ]</v>
          </cell>
          <cell r="C80" t="str">
            <v>2500</v>
          </cell>
          <cell r="D80" t="str">
            <v>344</v>
          </cell>
          <cell r="E80" t="str">
            <v>4900142409</v>
          </cell>
          <cell r="F80">
            <v>38168</v>
          </cell>
          <cell r="G80">
            <v>20</v>
          </cell>
          <cell r="H80">
            <v>0</v>
          </cell>
        </row>
        <row r="81">
          <cell r="A81" t="str">
            <v>500010</v>
          </cell>
          <cell r="B81" t="str">
            <v>MAIZE - 1111 - 5 KG - [ RHSL ]</v>
          </cell>
          <cell r="C81" t="str">
            <v>2500</v>
          </cell>
          <cell r="D81" t="str">
            <v>101</v>
          </cell>
          <cell r="E81" t="str">
            <v>5000013988</v>
          </cell>
          <cell r="F81">
            <v>38157</v>
          </cell>
          <cell r="G81">
            <v>20</v>
          </cell>
          <cell r="H81">
            <v>0</v>
          </cell>
        </row>
        <row r="82">
          <cell r="A82" t="str">
            <v>500010</v>
          </cell>
          <cell r="B82" t="str">
            <v>MAIZE - 1111 - 5 KG - [ RHSL ]</v>
          </cell>
          <cell r="C82" t="str">
            <v>2700</v>
          </cell>
          <cell r="D82" t="str">
            <v>453</v>
          </cell>
          <cell r="E82" t="str">
            <v>4900207834</v>
          </cell>
          <cell r="F82">
            <v>38247</v>
          </cell>
          <cell r="G82">
            <v>10</v>
          </cell>
          <cell r="H82">
            <v>198.2</v>
          </cell>
        </row>
        <row r="83">
          <cell r="A83" t="str">
            <v>500010</v>
          </cell>
          <cell r="B83" t="str">
            <v>MAIZE - 1111 - 5 KG - [ RHSL ]</v>
          </cell>
          <cell r="C83" t="str">
            <v>2700</v>
          </cell>
          <cell r="D83" t="str">
            <v>453</v>
          </cell>
          <cell r="E83" t="str">
            <v>4900207834</v>
          </cell>
          <cell r="F83">
            <v>38247</v>
          </cell>
          <cell r="G83">
            <v>-10</v>
          </cell>
          <cell r="H83">
            <v>0</v>
          </cell>
        </row>
        <row r="84">
          <cell r="A84" t="str">
            <v>500010</v>
          </cell>
          <cell r="B84" t="str">
            <v>MAIZE - 1111 - 5 KG - [ RHSL ]</v>
          </cell>
          <cell r="C84" t="str">
            <v>2700</v>
          </cell>
          <cell r="D84" t="str">
            <v>651</v>
          </cell>
          <cell r="E84" t="str">
            <v>4900204887</v>
          </cell>
          <cell r="F84">
            <v>38244</v>
          </cell>
          <cell r="G84">
            <v>10</v>
          </cell>
          <cell r="H84">
            <v>0</v>
          </cell>
        </row>
        <row r="85">
          <cell r="A85" t="str">
            <v>500010</v>
          </cell>
          <cell r="B85" t="str">
            <v>MAIZE - 1111 - 5 KG - [ RHSL ]</v>
          </cell>
          <cell r="C85" t="str">
            <v>2700</v>
          </cell>
          <cell r="D85" t="str">
            <v>453</v>
          </cell>
          <cell r="E85" t="str">
            <v>4900196281</v>
          </cell>
          <cell r="F85">
            <v>38236</v>
          </cell>
          <cell r="G85">
            <v>-40</v>
          </cell>
          <cell r="H85">
            <v>0</v>
          </cell>
        </row>
        <row r="86">
          <cell r="A86" t="str">
            <v>500010</v>
          </cell>
          <cell r="B86" t="str">
            <v>MAIZE - 1111 - 5 KG - [ RHSL ]</v>
          </cell>
          <cell r="C86" t="str">
            <v>2700</v>
          </cell>
          <cell r="D86" t="str">
            <v>453</v>
          </cell>
          <cell r="E86" t="str">
            <v>4900196281</v>
          </cell>
          <cell r="F86">
            <v>38236</v>
          </cell>
          <cell r="G86">
            <v>-50</v>
          </cell>
          <cell r="H86">
            <v>0</v>
          </cell>
        </row>
        <row r="87">
          <cell r="A87" t="str">
            <v>500010</v>
          </cell>
          <cell r="B87" t="str">
            <v>MAIZE - 1111 - 5 KG - [ RHSL ]</v>
          </cell>
          <cell r="C87" t="str">
            <v>2700</v>
          </cell>
          <cell r="D87" t="str">
            <v>453</v>
          </cell>
          <cell r="E87" t="str">
            <v>4900196281</v>
          </cell>
          <cell r="F87">
            <v>38236</v>
          </cell>
          <cell r="G87">
            <v>-50</v>
          </cell>
          <cell r="H87">
            <v>0</v>
          </cell>
        </row>
        <row r="88">
          <cell r="A88" t="str">
            <v>500010</v>
          </cell>
          <cell r="B88" t="str">
            <v>MAIZE - 1111 - 5 KG - [ RHSL ]</v>
          </cell>
          <cell r="C88" t="str">
            <v>2700</v>
          </cell>
          <cell r="D88" t="str">
            <v>453</v>
          </cell>
          <cell r="E88" t="str">
            <v>4900196281</v>
          </cell>
          <cell r="F88">
            <v>38236</v>
          </cell>
          <cell r="G88">
            <v>50</v>
          </cell>
          <cell r="H88">
            <v>991</v>
          </cell>
        </row>
        <row r="89">
          <cell r="A89" t="str">
            <v>500010</v>
          </cell>
          <cell r="B89" t="str">
            <v>MAIZE - 1111 - 5 KG - [ RHSL ]</v>
          </cell>
          <cell r="C89" t="str">
            <v>2700</v>
          </cell>
          <cell r="D89" t="str">
            <v>453</v>
          </cell>
          <cell r="E89" t="str">
            <v>4900196281</v>
          </cell>
          <cell r="F89">
            <v>38236</v>
          </cell>
          <cell r="G89">
            <v>-255</v>
          </cell>
          <cell r="H89">
            <v>0</v>
          </cell>
        </row>
        <row r="90">
          <cell r="A90" t="str">
            <v>500010</v>
          </cell>
          <cell r="B90" t="str">
            <v>MAIZE - 1111 - 5 KG - [ RHSL ]</v>
          </cell>
          <cell r="C90" t="str">
            <v>2700</v>
          </cell>
          <cell r="D90" t="str">
            <v>453</v>
          </cell>
          <cell r="E90" t="str">
            <v>4900196281</v>
          </cell>
          <cell r="F90">
            <v>38236</v>
          </cell>
          <cell r="G90">
            <v>-45</v>
          </cell>
          <cell r="H90">
            <v>0</v>
          </cell>
        </row>
        <row r="91">
          <cell r="A91" t="str">
            <v>500010</v>
          </cell>
          <cell r="B91" t="str">
            <v>MAIZE - 1111 - 5 KG - [ RHSL ]</v>
          </cell>
          <cell r="C91" t="str">
            <v>2700</v>
          </cell>
          <cell r="D91" t="str">
            <v>453</v>
          </cell>
          <cell r="E91" t="str">
            <v>4900196281</v>
          </cell>
          <cell r="F91">
            <v>38236</v>
          </cell>
          <cell r="G91">
            <v>45</v>
          </cell>
          <cell r="H91">
            <v>891.9</v>
          </cell>
        </row>
        <row r="92">
          <cell r="A92" t="str">
            <v>500010</v>
          </cell>
          <cell r="B92" t="str">
            <v>MAIZE - 1111 - 5 KG - [ RHSL ]</v>
          </cell>
          <cell r="C92" t="str">
            <v>2700</v>
          </cell>
          <cell r="D92" t="str">
            <v>453</v>
          </cell>
          <cell r="E92" t="str">
            <v>4900196281</v>
          </cell>
          <cell r="F92">
            <v>38236</v>
          </cell>
          <cell r="G92">
            <v>255</v>
          </cell>
          <cell r="H92">
            <v>5054.1000000000004</v>
          </cell>
        </row>
        <row r="93">
          <cell r="A93" t="str">
            <v>500010</v>
          </cell>
          <cell r="B93" t="str">
            <v>MAIZE - 1111 - 5 KG - [ RHSL ]</v>
          </cell>
          <cell r="C93" t="str">
            <v>2700</v>
          </cell>
          <cell r="D93" t="str">
            <v>453</v>
          </cell>
          <cell r="E93" t="str">
            <v>4900196282</v>
          </cell>
          <cell r="F93">
            <v>38236</v>
          </cell>
          <cell r="G93">
            <v>15</v>
          </cell>
          <cell r="H93">
            <v>297.3</v>
          </cell>
        </row>
        <row r="94">
          <cell r="A94" t="str">
            <v>500010</v>
          </cell>
          <cell r="B94" t="str">
            <v>MAIZE - 1111 - 5 KG - [ RHSL ]</v>
          </cell>
          <cell r="C94" t="str">
            <v>2700</v>
          </cell>
          <cell r="D94" t="str">
            <v>453</v>
          </cell>
          <cell r="E94" t="str">
            <v>4900196282</v>
          </cell>
          <cell r="F94">
            <v>38236</v>
          </cell>
          <cell r="G94">
            <v>-15</v>
          </cell>
          <cell r="H94">
            <v>0</v>
          </cell>
        </row>
        <row r="95">
          <cell r="A95" t="str">
            <v>500010</v>
          </cell>
          <cell r="B95" t="str">
            <v>MAIZE - 1111 - 5 KG - [ RHSL ]</v>
          </cell>
          <cell r="C95" t="str">
            <v>2700</v>
          </cell>
          <cell r="D95" t="str">
            <v>453</v>
          </cell>
          <cell r="E95" t="str">
            <v>4900196281</v>
          </cell>
          <cell r="F95">
            <v>38236</v>
          </cell>
          <cell r="G95">
            <v>50</v>
          </cell>
          <cell r="H95">
            <v>991</v>
          </cell>
        </row>
        <row r="96">
          <cell r="A96" t="str">
            <v>500010</v>
          </cell>
          <cell r="B96" t="str">
            <v>MAIZE - 1111 - 5 KG - [ RHSL ]</v>
          </cell>
          <cell r="C96" t="str">
            <v>2700</v>
          </cell>
          <cell r="D96" t="str">
            <v>453</v>
          </cell>
          <cell r="E96" t="str">
            <v>4900196281</v>
          </cell>
          <cell r="F96">
            <v>38236</v>
          </cell>
          <cell r="G96">
            <v>40</v>
          </cell>
          <cell r="H96">
            <v>792.8</v>
          </cell>
        </row>
        <row r="97">
          <cell r="A97" t="str">
            <v>500010</v>
          </cell>
          <cell r="B97" t="str">
            <v>MAIZE - 1111 - 5 KG - [ RHSL ]</v>
          </cell>
          <cell r="C97" t="str">
            <v>2700</v>
          </cell>
          <cell r="D97" t="str">
            <v>453</v>
          </cell>
          <cell r="E97" t="str">
            <v>4900196282</v>
          </cell>
          <cell r="F97">
            <v>38236</v>
          </cell>
          <cell r="G97">
            <v>5</v>
          </cell>
          <cell r="H97">
            <v>99.1</v>
          </cell>
        </row>
        <row r="98">
          <cell r="A98" t="str">
            <v>500010</v>
          </cell>
          <cell r="B98" t="str">
            <v>MAIZE - 1111 - 5 KG - [ RHSL ]</v>
          </cell>
          <cell r="C98" t="str">
            <v>2700</v>
          </cell>
          <cell r="D98" t="str">
            <v>453</v>
          </cell>
          <cell r="E98" t="str">
            <v>4900196282</v>
          </cell>
          <cell r="F98">
            <v>38236</v>
          </cell>
          <cell r="G98">
            <v>-5</v>
          </cell>
          <cell r="H98">
            <v>0</v>
          </cell>
        </row>
        <row r="99">
          <cell r="A99" t="str">
            <v>500010</v>
          </cell>
          <cell r="B99" t="str">
            <v>MAIZE - 1111 - 5 KG - [ RHSL ]</v>
          </cell>
          <cell r="C99" t="str">
            <v>2700</v>
          </cell>
          <cell r="D99" t="str">
            <v>651</v>
          </cell>
          <cell r="E99" t="str">
            <v>4900195630</v>
          </cell>
          <cell r="F99">
            <v>38234</v>
          </cell>
          <cell r="G99">
            <v>15</v>
          </cell>
          <cell r="H99">
            <v>0</v>
          </cell>
        </row>
        <row r="100">
          <cell r="A100" t="str">
            <v>500010</v>
          </cell>
          <cell r="B100" t="str">
            <v>MAIZE - 1111 - 5 KG - [ RHSL ]</v>
          </cell>
          <cell r="C100" t="str">
            <v>2700</v>
          </cell>
          <cell r="D100" t="str">
            <v>651</v>
          </cell>
          <cell r="E100" t="str">
            <v>4900195630</v>
          </cell>
          <cell r="F100">
            <v>38234</v>
          </cell>
          <cell r="G100">
            <v>45</v>
          </cell>
          <cell r="H100">
            <v>0</v>
          </cell>
        </row>
        <row r="101">
          <cell r="A101" t="str">
            <v>500010</v>
          </cell>
          <cell r="B101" t="str">
            <v>MAIZE - 1111 - 5 KG - [ RHSL ]</v>
          </cell>
          <cell r="C101" t="str">
            <v>2700</v>
          </cell>
          <cell r="D101" t="str">
            <v>651</v>
          </cell>
          <cell r="E101" t="str">
            <v>4900195630</v>
          </cell>
          <cell r="F101">
            <v>38234</v>
          </cell>
          <cell r="G101">
            <v>40</v>
          </cell>
          <cell r="H101">
            <v>0</v>
          </cell>
        </row>
        <row r="102">
          <cell r="A102" t="str">
            <v>500010</v>
          </cell>
          <cell r="B102" t="str">
            <v>MAIZE - 1111 - 5 KG - [ RHSL ]</v>
          </cell>
          <cell r="C102" t="str">
            <v>2700</v>
          </cell>
          <cell r="D102" t="str">
            <v>651</v>
          </cell>
          <cell r="E102" t="str">
            <v>4900195630</v>
          </cell>
          <cell r="F102">
            <v>38234</v>
          </cell>
          <cell r="G102">
            <v>255</v>
          </cell>
          <cell r="H102">
            <v>0</v>
          </cell>
        </row>
        <row r="103">
          <cell r="A103" t="str">
            <v>500010</v>
          </cell>
          <cell r="B103" t="str">
            <v>MAIZE - 1111 - 5 KG - [ RHSL ]</v>
          </cell>
          <cell r="C103" t="str">
            <v>2700</v>
          </cell>
          <cell r="D103" t="str">
            <v>651</v>
          </cell>
          <cell r="E103" t="str">
            <v>4900195630</v>
          </cell>
          <cell r="F103">
            <v>38234</v>
          </cell>
          <cell r="G103">
            <v>50</v>
          </cell>
          <cell r="H103">
            <v>0</v>
          </cell>
        </row>
        <row r="104">
          <cell r="A104" t="str">
            <v>500010</v>
          </cell>
          <cell r="B104" t="str">
            <v>MAIZE - 1111 - 5 KG - [ RHSL ]</v>
          </cell>
          <cell r="C104" t="str">
            <v>2700</v>
          </cell>
          <cell r="D104" t="str">
            <v>651</v>
          </cell>
          <cell r="E104" t="str">
            <v>4900195630</v>
          </cell>
          <cell r="F104">
            <v>38234</v>
          </cell>
          <cell r="G104">
            <v>50</v>
          </cell>
          <cell r="H104">
            <v>0</v>
          </cell>
        </row>
        <row r="105">
          <cell r="A105" t="str">
            <v>500010</v>
          </cell>
          <cell r="B105" t="str">
            <v>MAIZE - 1111 - 5 KG - [ RHSL ]</v>
          </cell>
          <cell r="C105" t="str">
            <v>2700</v>
          </cell>
          <cell r="D105" t="str">
            <v>651</v>
          </cell>
          <cell r="E105" t="str">
            <v>4900195630</v>
          </cell>
          <cell r="F105">
            <v>38234</v>
          </cell>
          <cell r="G105">
            <v>5</v>
          </cell>
          <cell r="H105">
            <v>0</v>
          </cell>
        </row>
        <row r="106">
          <cell r="A106" t="str">
            <v>500010</v>
          </cell>
          <cell r="B106" t="str">
            <v>MAIZE - 1111 - 5 KG - [ RHSL ]</v>
          </cell>
          <cell r="C106" t="str">
            <v>2700</v>
          </cell>
          <cell r="D106" t="str">
            <v>311</v>
          </cell>
          <cell r="E106" t="str">
            <v>4900119834</v>
          </cell>
          <cell r="F106">
            <v>38163</v>
          </cell>
          <cell r="G106">
            <v>300</v>
          </cell>
          <cell r="H106">
            <v>0</v>
          </cell>
        </row>
        <row r="107">
          <cell r="A107" t="str">
            <v>500010</v>
          </cell>
          <cell r="B107" t="str">
            <v>MAIZE - 1111 - 5 KG - [ RHSL ]</v>
          </cell>
          <cell r="C107" t="str">
            <v>2700</v>
          </cell>
          <cell r="D107" t="str">
            <v>311</v>
          </cell>
          <cell r="E107" t="str">
            <v>4900119833</v>
          </cell>
          <cell r="F107">
            <v>38163</v>
          </cell>
          <cell r="G107">
            <v>-30</v>
          </cell>
          <cell r="H107">
            <v>0</v>
          </cell>
        </row>
        <row r="108">
          <cell r="A108" t="str">
            <v>500010</v>
          </cell>
          <cell r="B108" t="str">
            <v>MAIZE - 1111 - 5 KG - [ RHSL ]</v>
          </cell>
          <cell r="C108" t="str">
            <v>2700</v>
          </cell>
          <cell r="D108" t="str">
            <v>311</v>
          </cell>
          <cell r="E108" t="str">
            <v>4900119834</v>
          </cell>
          <cell r="F108">
            <v>38163</v>
          </cell>
          <cell r="G108">
            <v>-300</v>
          </cell>
          <cell r="H108">
            <v>0</v>
          </cell>
        </row>
        <row r="109">
          <cell r="A109" t="str">
            <v>500010</v>
          </cell>
          <cell r="B109" t="str">
            <v>MAIZE - 1111 - 5 KG - [ RHSL ]</v>
          </cell>
          <cell r="C109" t="str">
            <v>2700</v>
          </cell>
          <cell r="D109" t="str">
            <v>311</v>
          </cell>
          <cell r="E109" t="str">
            <v>4900119835</v>
          </cell>
          <cell r="F109">
            <v>38163</v>
          </cell>
          <cell r="G109">
            <v>100</v>
          </cell>
          <cell r="H109">
            <v>0</v>
          </cell>
        </row>
        <row r="110">
          <cell r="A110" t="str">
            <v>500010</v>
          </cell>
          <cell r="B110" t="str">
            <v>MAIZE - 1111 - 5 KG - [ RHSL ]</v>
          </cell>
          <cell r="C110" t="str">
            <v>2700</v>
          </cell>
          <cell r="D110" t="str">
            <v>311</v>
          </cell>
          <cell r="E110" t="str">
            <v>4900119836</v>
          </cell>
          <cell r="F110">
            <v>38163</v>
          </cell>
          <cell r="G110">
            <v>-105</v>
          </cell>
          <cell r="H110">
            <v>0</v>
          </cell>
        </row>
        <row r="111">
          <cell r="A111" t="str">
            <v>500010</v>
          </cell>
          <cell r="B111" t="str">
            <v>MAIZE - 1111 - 5 KG - [ RHSL ]</v>
          </cell>
          <cell r="C111" t="str">
            <v>2700</v>
          </cell>
          <cell r="D111" t="str">
            <v>311</v>
          </cell>
          <cell r="E111" t="str">
            <v>4900119836</v>
          </cell>
          <cell r="F111">
            <v>38163</v>
          </cell>
          <cell r="G111">
            <v>105</v>
          </cell>
          <cell r="H111">
            <v>0</v>
          </cell>
        </row>
        <row r="112">
          <cell r="A112" t="str">
            <v>500010</v>
          </cell>
          <cell r="B112" t="str">
            <v>MAIZE - 1111 - 5 KG - [ RHSL ]</v>
          </cell>
          <cell r="C112" t="str">
            <v>2700</v>
          </cell>
          <cell r="D112" t="str">
            <v>311</v>
          </cell>
          <cell r="E112" t="str">
            <v>4900119837</v>
          </cell>
          <cell r="F112">
            <v>38163</v>
          </cell>
          <cell r="G112">
            <v>-350</v>
          </cell>
          <cell r="H112">
            <v>0</v>
          </cell>
        </row>
        <row r="113">
          <cell r="A113" t="str">
            <v>500010</v>
          </cell>
          <cell r="B113" t="str">
            <v>MAIZE - 1111 - 5 KG - [ RHSL ]</v>
          </cell>
          <cell r="C113" t="str">
            <v>2700</v>
          </cell>
          <cell r="D113" t="str">
            <v>311</v>
          </cell>
          <cell r="E113" t="str">
            <v>4900119837</v>
          </cell>
          <cell r="F113">
            <v>38163</v>
          </cell>
          <cell r="G113">
            <v>350</v>
          </cell>
          <cell r="H113">
            <v>0</v>
          </cell>
        </row>
        <row r="114">
          <cell r="A114" t="str">
            <v>500010</v>
          </cell>
          <cell r="B114" t="str">
            <v>MAIZE - 1111 - 5 KG - [ RHSL ]</v>
          </cell>
          <cell r="C114" t="str">
            <v>2700</v>
          </cell>
          <cell r="D114" t="str">
            <v>311</v>
          </cell>
          <cell r="E114" t="str">
            <v>4900119831</v>
          </cell>
          <cell r="F114">
            <v>38163</v>
          </cell>
          <cell r="G114">
            <v>20</v>
          </cell>
          <cell r="H114">
            <v>0</v>
          </cell>
        </row>
        <row r="115">
          <cell r="A115" t="str">
            <v>500010</v>
          </cell>
          <cell r="B115" t="str">
            <v>MAIZE - 1111 - 5 KG - [ RHSL ]</v>
          </cell>
          <cell r="C115" t="str">
            <v>2700</v>
          </cell>
          <cell r="D115" t="str">
            <v>311</v>
          </cell>
          <cell r="E115" t="str">
            <v>4900119829</v>
          </cell>
          <cell r="F115">
            <v>38163</v>
          </cell>
          <cell r="G115">
            <v>-50</v>
          </cell>
          <cell r="H115">
            <v>0</v>
          </cell>
        </row>
        <row r="116">
          <cell r="A116" t="str">
            <v>500010</v>
          </cell>
          <cell r="B116" t="str">
            <v>MAIZE - 1111 - 5 KG - [ RHSL ]</v>
          </cell>
          <cell r="C116" t="str">
            <v>2700</v>
          </cell>
          <cell r="D116" t="str">
            <v>311</v>
          </cell>
          <cell r="E116" t="str">
            <v>4900119835</v>
          </cell>
          <cell r="F116">
            <v>38163</v>
          </cell>
          <cell r="G116">
            <v>-100</v>
          </cell>
          <cell r="H116">
            <v>0</v>
          </cell>
        </row>
        <row r="117">
          <cell r="A117" t="str">
            <v>500010</v>
          </cell>
          <cell r="B117" t="str">
            <v>MAIZE - 1111 - 5 KG - [ RHSL ]</v>
          </cell>
          <cell r="C117" t="str">
            <v>2700</v>
          </cell>
          <cell r="D117" t="str">
            <v>311</v>
          </cell>
          <cell r="E117" t="str">
            <v>4900119833</v>
          </cell>
          <cell r="F117">
            <v>38163</v>
          </cell>
          <cell r="G117">
            <v>30</v>
          </cell>
          <cell r="H117">
            <v>0</v>
          </cell>
        </row>
        <row r="118">
          <cell r="A118" t="str">
            <v>500010</v>
          </cell>
          <cell r="B118" t="str">
            <v>MAIZE - 1111 - 5 KG - [ RHSL ]</v>
          </cell>
          <cell r="C118" t="str">
            <v>2700</v>
          </cell>
          <cell r="D118" t="str">
            <v>311</v>
          </cell>
          <cell r="E118" t="str">
            <v>4900119829</v>
          </cell>
          <cell r="F118">
            <v>38163</v>
          </cell>
          <cell r="G118">
            <v>50</v>
          </cell>
          <cell r="H118">
            <v>0</v>
          </cell>
        </row>
        <row r="119">
          <cell r="A119" t="str">
            <v>500010</v>
          </cell>
          <cell r="B119" t="str">
            <v>MAIZE - 1111 - 5 KG - [ RHSL ]</v>
          </cell>
          <cell r="C119" t="str">
            <v>2700</v>
          </cell>
          <cell r="D119" t="str">
            <v>311</v>
          </cell>
          <cell r="E119" t="str">
            <v>4900119831</v>
          </cell>
          <cell r="F119">
            <v>38163</v>
          </cell>
          <cell r="G119">
            <v>-20</v>
          </cell>
          <cell r="H119">
            <v>0</v>
          </cell>
        </row>
        <row r="120">
          <cell r="A120" t="str">
            <v>500010</v>
          </cell>
          <cell r="B120" t="str">
            <v>MAIZE - 1111 - 5 KG - [ RHSL ]</v>
          </cell>
          <cell r="C120" t="str">
            <v>2700</v>
          </cell>
          <cell r="D120" t="str">
            <v>601</v>
          </cell>
          <cell r="E120" t="str">
            <v>4900118887</v>
          </cell>
          <cell r="F120">
            <v>38162</v>
          </cell>
          <cell r="G120">
            <v>-45</v>
          </cell>
          <cell r="H120">
            <v>-891.9</v>
          </cell>
        </row>
        <row r="121">
          <cell r="A121" t="str">
            <v>500010</v>
          </cell>
          <cell r="B121" t="str">
            <v>MAIZE - 1111 - 5 KG - [ RHSL ]</v>
          </cell>
          <cell r="C121" t="str">
            <v>2700</v>
          </cell>
          <cell r="D121" t="str">
            <v>601</v>
          </cell>
          <cell r="E121" t="str">
            <v>4900118887</v>
          </cell>
          <cell r="F121">
            <v>38162</v>
          </cell>
          <cell r="G121">
            <v>-25</v>
          </cell>
          <cell r="H121">
            <v>-495.5</v>
          </cell>
        </row>
        <row r="122">
          <cell r="A122" t="str">
            <v>500010</v>
          </cell>
          <cell r="B122" t="str">
            <v>MAIZE - 1111 - 5 KG - [ RHSL ]</v>
          </cell>
          <cell r="C122" t="str">
            <v>2700</v>
          </cell>
          <cell r="D122" t="str">
            <v>601</v>
          </cell>
          <cell r="E122" t="str">
            <v>4900118887</v>
          </cell>
          <cell r="F122">
            <v>38162</v>
          </cell>
          <cell r="G122">
            <v>-255</v>
          </cell>
          <cell r="H122">
            <v>-5054.1000000000004</v>
          </cell>
        </row>
        <row r="123">
          <cell r="A123" t="str">
            <v>500010</v>
          </cell>
          <cell r="B123" t="str">
            <v>MAIZE - 1111 - 5 KG - [ RHSL ]</v>
          </cell>
          <cell r="C123" t="str">
            <v>2700</v>
          </cell>
          <cell r="D123" t="str">
            <v>601</v>
          </cell>
          <cell r="E123" t="str">
            <v>4900118887</v>
          </cell>
          <cell r="F123">
            <v>38162</v>
          </cell>
          <cell r="G123">
            <v>-45</v>
          </cell>
          <cell r="H123">
            <v>-891.9</v>
          </cell>
        </row>
        <row r="124">
          <cell r="A124" t="str">
            <v>500010</v>
          </cell>
          <cell r="B124" t="str">
            <v>MAIZE - 1111 - 5 KG - [ RHSL ]</v>
          </cell>
          <cell r="C124" t="str">
            <v>2700</v>
          </cell>
          <cell r="D124" t="str">
            <v>601</v>
          </cell>
          <cell r="E124" t="str">
            <v>4900118887</v>
          </cell>
          <cell r="F124">
            <v>38162</v>
          </cell>
          <cell r="G124">
            <v>-20</v>
          </cell>
          <cell r="H124">
            <v>-396.4</v>
          </cell>
        </row>
        <row r="125">
          <cell r="A125" t="str">
            <v>500010</v>
          </cell>
          <cell r="B125" t="str">
            <v>MAIZE - 1111 - 5 KG - [ RHSL ]</v>
          </cell>
          <cell r="C125" t="str">
            <v>2700</v>
          </cell>
          <cell r="D125" t="str">
            <v>601</v>
          </cell>
          <cell r="E125" t="str">
            <v>4900118887</v>
          </cell>
          <cell r="F125">
            <v>38162</v>
          </cell>
          <cell r="G125">
            <v>-40</v>
          </cell>
          <cell r="H125">
            <v>-792.8</v>
          </cell>
        </row>
        <row r="126">
          <cell r="A126" t="str">
            <v>500010</v>
          </cell>
          <cell r="B126" t="str">
            <v>MAIZE - 1111 - 5 KG - [ RHSL ]</v>
          </cell>
          <cell r="C126" t="str">
            <v>2700</v>
          </cell>
          <cell r="D126" t="str">
            <v>601</v>
          </cell>
          <cell r="E126" t="str">
            <v>4900118887</v>
          </cell>
          <cell r="F126">
            <v>38162</v>
          </cell>
          <cell r="G126">
            <v>-10</v>
          </cell>
          <cell r="H126">
            <v>-198.2</v>
          </cell>
        </row>
        <row r="127">
          <cell r="A127" t="str">
            <v>500010</v>
          </cell>
          <cell r="B127" t="str">
            <v>MAIZE - 1111 - 5 KG - [ RHSL ]</v>
          </cell>
          <cell r="C127" t="str">
            <v>2700</v>
          </cell>
          <cell r="D127" t="str">
            <v>601</v>
          </cell>
          <cell r="E127" t="str">
            <v>4900118887</v>
          </cell>
          <cell r="F127">
            <v>38162</v>
          </cell>
          <cell r="G127">
            <v>-10</v>
          </cell>
          <cell r="H127">
            <v>-198.2</v>
          </cell>
        </row>
        <row r="128">
          <cell r="A128" t="str">
            <v>500010</v>
          </cell>
          <cell r="B128" t="str">
            <v>MAIZE - 1111 - 5 KG - [ RHSL ]</v>
          </cell>
          <cell r="C128" t="str">
            <v>2700</v>
          </cell>
          <cell r="D128" t="str">
            <v>601</v>
          </cell>
          <cell r="E128" t="str">
            <v>4900118887</v>
          </cell>
          <cell r="F128">
            <v>38162</v>
          </cell>
          <cell r="G128">
            <v>-50</v>
          </cell>
          <cell r="H128">
            <v>-991</v>
          </cell>
        </row>
        <row r="129">
          <cell r="A129" t="str">
            <v>500010</v>
          </cell>
          <cell r="B129" t="str">
            <v>MAIZE - 1111 - 5 KG - [ RHSL ]</v>
          </cell>
          <cell r="C129" t="str">
            <v>2700</v>
          </cell>
          <cell r="D129" t="str">
            <v>601</v>
          </cell>
          <cell r="E129" t="str">
            <v>4900105643</v>
          </cell>
          <cell r="F129">
            <v>38143</v>
          </cell>
          <cell r="G129">
            <v>-200</v>
          </cell>
          <cell r="H129">
            <v>-3964</v>
          </cell>
        </row>
        <row r="130">
          <cell r="A130" t="str">
            <v>500010</v>
          </cell>
          <cell r="B130" t="str">
            <v>MAIZE - 1111 - 5 KG - [ RHSL ]</v>
          </cell>
          <cell r="C130" t="str">
            <v>2700</v>
          </cell>
          <cell r="D130" t="str">
            <v>601</v>
          </cell>
          <cell r="E130" t="str">
            <v>4900102270</v>
          </cell>
          <cell r="F130">
            <v>38138</v>
          </cell>
          <cell r="G130">
            <v>-250</v>
          </cell>
          <cell r="H130">
            <v>-4955</v>
          </cell>
        </row>
        <row r="131">
          <cell r="A131" t="str">
            <v>500010</v>
          </cell>
          <cell r="B131" t="str">
            <v>MAIZE - 1111 - 5 KG - [ RHSL ]</v>
          </cell>
          <cell r="C131" t="str">
            <v>2700</v>
          </cell>
          <cell r="D131" t="str">
            <v>601</v>
          </cell>
          <cell r="E131" t="str">
            <v>4900074054</v>
          </cell>
          <cell r="F131">
            <v>38087</v>
          </cell>
          <cell r="G131">
            <v>-200</v>
          </cell>
          <cell r="H131">
            <v>-3964</v>
          </cell>
        </row>
        <row r="132">
          <cell r="A132" t="str">
            <v>500010</v>
          </cell>
          <cell r="B132" t="str">
            <v>MAIZE - 1111 - 5 KG - [ RHSL ]</v>
          </cell>
          <cell r="C132" t="str">
            <v>2700</v>
          </cell>
          <cell r="D132" t="str">
            <v>601</v>
          </cell>
          <cell r="E132" t="str">
            <v>4900074054</v>
          </cell>
          <cell r="F132">
            <v>38087</v>
          </cell>
          <cell r="G132">
            <v>-600</v>
          </cell>
          <cell r="H132">
            <v>-11892</v>
          </cell>
        </row>
        <row r="133">
          <cell r="A133" t="str">
            <v>500010</v>
          </cell>
          <cell r="B133" t="str">
            <v>MAIZE - 1111 - 5 KG - [ RHSL ]</v>
          </cell>
          <cell r="C133" t="str">
            <v>2900</v>
          </cell>
          <cell r="D133" t="str">
            <v>551</v>
          </cell>
          <cell r="E133" t="str">
            <v>4900225109</v>
          </cell>
          <cell r="F133">
            <v>38260</v>
          </cell>
          <cell r="G133">
            <v>-1035</v>
          </cell>
          <cell r="H133">
            <v>-20513.7</v>
          </cell>
        </row>
        <row r="134">
          <cell r="A134" t="str">
            <v>500010</v>
          </cell>
          <cell r="B134" t="str">
            <v>MAIZE - 1111 - 5 KG - [ RHSL ]</v>
          </cell>
          <cell r="C134" t="str">
            <v>2900</v>
          </cell>
          <cell r="D134" t="str">
            <v>551</v>
          </cell>
          <cell r="E134" t="str">
            <v>4900225109</v>
          </cell>
          <cell r="F134">
            <v>38260</v>
          </cell>
          <cell r="G134">
            <v>-105</v>
          </cell>
          <cell r="H134">
            <v>-2081.1</v>
          </cell>
        </row>
        <row r="135">
          <cell r="A135" t="str">
            <v>500010</v>
          </cell>
          <cell r="B135" t="str">
            <v>MAIZE - 1111 - 5 KG - [ RHSL ]</v>
          </cell>
          <cell r="C135" t="str">
            <v>2900</v>
          </cell>
          <cell r="D135" t="str">
            <v>551</v>
          </cell>
          <cell r="E135" t="str">
            <v>4900224296</v>
          </cell>
          <cell r="F135">
            <v>38260</v>
          </cell>
          <cell r="G135">
            <v>-2045</v>
          </cell>
          <cell r="H135">
            <v>-40531.9</v>
          </cell>
        </row>
        <row r="136">
          <cell r="A136" t="str">
            <v>500010</v>
          </cell>
          <cell r="B136" t="str">
            <v>MAIZE - 1111 - 5 KG - [ RHSL ]</v>
          </cell>
          <cell r="C136" t="str">
            <v>2900</v>
          </cell>
          <cell r="D136" t="str">
            <v>551</v>
          </cell>
          <cell r="E136" t="str">
            <v>4900225109</v>
          </cell>
          <cell r="F136">
            <v>38260</v>
          </cell>
          <cell r="G136">
            <v>-910</v>
          </cell>
          <cell r="H136">
            <v>-18036.2</v>
          </cell>
        </row>
        <row r="137">
          <cell r="A137" t="str">
            <v>500010</v>
          </cell>
          <cell r="B137" t="str">
            <v>MAIZE - 1111 - 5 KG - [ RHSL ]</v>
          </cell>
          <cell r="C137" t="str">
            <v>2900</v>
          </cell>
          <cell r="D137" t="str">
            <v>551</v>
          </cell>
          <cell r="E137" t="str">
            <v>4900224296</v>
          </cell>
          <cell r="F137">
            <v>38260</v>
          </cell>
          <cell r="G137">
            <v>-180</v>
          </cell>
          <cell r="H137">
            <v>-3567.6</v>
          </cell>
        </row>
        <row r="138">
          <cell r="A138" t="str">
            <v>500010</v>
          </cell>
          <cell r="B138" t="str">
            <v>MAIZE - 1111 - 5 KG - [ RHSL ]</v>
          </cell>
          <cell r="C138" t="str">
            <v>2900</v>
          </cell>
          <cell r="D138" t="str">
            <v>551</v>
          </cell>
          <cell r="E138" t="str">
            <v>4900224296</v>
          </cell>
          <cell r="F138">
            <v>38260</v>
          </cell>
          <cell r="G138">
            <v>-515</v>
          </cell>
          <cell r="H138">
            <v>-10207.299999999999</v>
          </cell>
        </row>
        <row r="139">
          <cell r="A139" t="str">
            <v>500010</v>
          </cell>
          <cell r="B139" t="str">
            <v>MAIZE - 1111 - 5 KG - [ RHSL ]</v>
          </cell>
          <cell r="C139" t="str">
            <v>2900</v>
          </cell>
          <cell r="D139" t="str">
            <v>551</v>
          </cell>
          <cell r="E139" t="str">
            <v>4900224296</v>
          </cell>
          <cell r="F139">
            <v>38260</v>
          </cell>
          <cell r="G139">
            <v>-530</v>
          </cell>
          <cell r="H139">
            <v>-10504.6</v>
          </cell>
        </row>
        <row r="140">
          <cell r="A140" t="str">
            <v>500010</v>
          </cell>
          <cell r="B140" t="str">
            <v>MAIZE - 1111 - 5 KG - [ RHSL ]</v>
          </cell>
          <cell r="C140" t="str">
            <v>2900</v>
          </cell>
          <cell r="D140" t="str">
            <v>551</v>
          </cell>
          <cell r="E140" t="str">
            <v>4900224296</v>
          </cell>
          <cell r="F140">
            <v>38260</v>
          </cell>
          <cell r="G140">
            <v>-360</v>
          </cell>
          <cell r="H140">
            <v>-7135.2</v>
          </cell>
        </row>
        <row r="141">
          <cell r="A141" t="str">
            <v>500010</v>
          </cell>
          <cell r="B141" t="str">
            <v>MAIZE - 1111 - 5 KG - [ RHSL ]</v>
          </cell>
          <cell r="C141" t="str">
            <v>2900</v>
          </cell>
          <cell r="D141" t="str">
            <v>551</v>
          </cell>
          <cell r="E141" t="str">
            <v>4900224296</v>
          </cell>
          <cell r="F141">
            <v>38260</v>
          </cell>
          <cell r="G141">
            <v>-40</v>
          </cell>
          <cell r="H141">
            <v>-792.8</v>
          </cell>
        </row>
        <row r="142">
          <cell r="A142" t="str">
            <v>500010</v>
          </cell>
          <cell r="B142" t="str">
            <v>MAIZE - 1111 - 5 KG - [ RHSL ]</v>
          </cell>
          <cell r="C142" t="str">
            <v>2900</v>
          </cell>
          <cell r="D142" t="str">
            <v>343</v>
          </cell>
          <cell r="E142" t="str">
            <v>4900224644</v>
          </cell>
          <cell r="F142">
            <v>38260</v>
          </cell>
          <cell r="G142">
            <v>-135</v>
          </cell>
          <cell r="H142">
            <v>0</v>
          </cell>
        </row>
        <row r="143">
          <cell r="A143" t="str">
            <v>500010</v>
          </cell>
          <cell r="B143" t="str">
            <v>MAIZE - 1111 - 5 KG - [ RHSL ]</v>
          </cell>
          <cell r="C143" t="str">
            <v>2900</v>
          </cell>
          <cell r="D143" t="str">
            <v>343</v>
          </cell>
          <cell r="E143" t="str">
            <v>4900224644</v>
          </cell>
          <cell r="F143">
            <v>38260</v>
          </cell>
          <cell r="G143">
            <v>600</v>
          </cell>
          <cell r="H143">
            <v>0</v>
          </cell>
        </row>
        <row r="144">
          <cell r="A144" t="str">
            <v>500010</v>
          </cell>
          <cell r="B144" t="str">
            <v>MAIZE - 1111 - 5 KG - [ RHSL ]</v>
          </cell>
          <cell r="C144" t="str">
            <v>2900</v>
          </cell>
          <cell r="D144" t="str">
            <v>343</v>
          </cell>
          <cell r="E144" t="str">
            <v>4900224644</v>
          </cell>
          <cell r="F144">
            <v>38260</v>
          </cell>
          <cell r="G144">
            <v>5</v>
          </cell>
          <cell r="H144">
            <v>0</v>
          </cell>
        </row>
        <row r="145">
          <cell r="A145" t="str">
            <v>500010</v>
          </cell>
          <cell r="B145" t="str">
            <v>MAIZE - 1111 - 5 KG - [ RHSL ]</v>
          </cell>
          <cell r="C145" t="str">
            <v>2900</v>
          </cell>
          <cell r="D145" t="str">
            <v>343</v>
          </cell>
          <cell r="E145" t="str">
            <v>4900224644</v>
          </cell>
          <cell r="F145">
            <v>38260</v>
          </cell>
          <cell r="G145">
            <v>-985</v>
          </cell>
          <cell r="H145">
            <v>0</v>
          </cell>
        </row>
        <row r="146">
          <cell r="A146" t="str">
            <v>500010</v>
          </cell>
          <cell r="B146" t="str">
            <v>MAIZE - 1111 - 5 KG - [ RHSL ]</v>
          </cell>
          <cell r="C146" t="str">
            <v>2900</v>
          </cell>
          <cell r="D146" t="str">
            <v>343</v>
          </cell>
          <cell r="E146" t="str">
            <v>4900224644</v>
          </cell>
          <cell r="F146">
            <v>38260</v>
          </cell>
          <cell r="G146">
            <v>985</v>
          </cell>
          <cell r="H146">
            <v>0</v>
          </cell>
        </row>
        <row r="147">
          <cell r="A147" t="str">
            <v>500010</v>
          </cell>
          <cell r="B147" t="str">
            <v>MAIZE - 1111 - 5 KG - [ RHSL ]</v>
          </cell>
          <cell r="C147" t="str">
            <v>2900</v>
          </cell>
          <cell r="D147" t="str">
            <v>343</v>
          </cell>
          <cell r="E147" t="str">
            <v>4900224644</v>
          </cell>
          <cell r="F147">
            <v>38260</v>
          </cell>
          <cell r="G147">
            <v>-5</v>
          </cell>
          <cell r="H147">
            <v>0</v>
          </cell>
        </row>
        <row r="148">
          <cell r="A148" t="str">
            <v>500010</v>
          </cell>
          <cell r="B148" t="str">
            <v>MAIZE - 1111 - 5 KG - [ RHSL ]</v>
          </cell>
          <cell r="C148" t="str">
            <v>2900</v>
          </cell>
          <cell r="D148" t="str">
            <v>551</v>
          </cell>
          <cell r="E148" t="str">
            <v>4900225109</v>
          </cell>
          <cell r="F148">
            <v>38260</v>
          </cell>
          <cell r="G148">
            <v>-600</v>
          </cell>
          <cell r="H148">
            <v>-11892</v>
          </cell>
        </row>
        <row r="149">
          <cell r="A149" t="str">
            <v>500010</v>
          </cell>
          <cell r="B149" t="str">
            <v>MAIZE - 1111 - 5 KG - [ RHSL ]</v>
          </cell>
          <cell r="C149" t="str">
            <v>2900</v>
          </cell>
          <cell r="D149" t="str">
            <v>551</v>
          </cell>
          <cell r="E149" t="str">
            <v>4900224296</v>
          </cell>
          <cell r="F149">
            <v>38260</v>
          </cell>
          <cell r="G149">
            <v>-110</v>
          </cell>
          <cell r="H149">
            <v>-2180.1999999999998</v>
          </cell>
        </row>
        <row r="150">
          <cell r="A150" t="str">
            <v>500010</v>
          </cell>
          <cell r="B150" t="str">
            <v>MAIZE - 1111 - 5 KG - [ RHSL ]</v>
          </cell>
          <cell r="C150" t="str">
            <v>2900</v>
          </cell>
          <cell r="D150" t="str">
            <v>343</v>
          </cell>
          <cell r="E150" t="str">
            <v>4900224644</v>
          </cell>
          <cell r="F150">
            <v>38260</v>
          </cell>
          <cell r="G150">
            <v>-1035</v>
          </cell>
          <cell r="H150">
            <v>0</v>
          </cell>
        </row>
        <row r="151">
          <cell r="A151" t="str">
            <v>500010</v>
          </cell>
          <cell r="B151" t="str">
            <v>MAIZE - 1111 - 5 KG - [ RHSL ]</v>
          </cell>
          <cell r="C151" t="str">
            <v>2900</v>
          </cell>
          <cell r="D151" t="str">
            <v>343</v>
          </cell>
          <cell r="E151" t="str">
            <v>4900224644</v>
          </cell>
          <cell r="F151">
            <v>38260</v>
          </cell>
          <cell r="G151">
            <v>1035</v>
          </cell>
          <cell r="H151">
            <v>0</v>
          </cell>
        </row>
        <row r="152">
          <cell r="A152" t="str">
            <v>500010</v>
          </cell>
          <cell r="B152" t="str">
            <v>MAIZE - 1111 - 5 KG - [ RHSL ]</v>
          </cell>
          <cell r="C152" t="str">
            <v>2900</v>
          </cell>
          <cell r="D152" t="str">
            <v>343</v>
          </cell>
          <cell r="E152" t="str">
            <v>4900224644</v>
          </cell>
          <cell r="F152">
            <v>38260</v>
          </cell>
          <cell r="G152">
            <v>-910</v>
          </cell>
          <cell r="H152">
            <v>0</v>
          </cell>
        </row>
        <row r="153">
          <cell r="A153" t="str">
            <v>500010</v>
          </cell>
          <cell r="B153" t="str">
            <v>MAIZE - 1111 - 5 KG - [ RHSL ]</v>
          </cell>
          <cell r="C153" t="str">
            <v>2900</v>
          </cell>
          <cell r="D153" t="str">
            <v>343</v>
          </cell>
          <cell r="E153" t="str">
            <v>4900224644</v>
          </cell>
          <cell r="F153">
            <v>38260</v>
          </cell>
          <cell r="G153">
            <v>910</v>
          </cell>
          <cell r="H153">
            <v>0</v>
          </cell>
        </row>
        <row r="154">
          <cell r="A154" t="str">
            <v>500010</v>
          </cell>
          <cell r="B154" t="str">
            <v>MAIZE - 1111 - 5 KG - [ RHSL ]</v>
          </cell>
          <cell r="C154" t="str">
            <v>2900</v>
          </cell>
          <cell r="D154" t="str">
            <v>343</v>
          </cell>
          <cell r="E154" t="str">
            <v>4900224644</v>
          </cell>
          <cell r="F154">
            <v>38260</v>
          </cell>
          <cell r="G154">
            <v>-105</v>
          </cell>
          <cell r="H154">
            <v>0</v>
          </cell>
        </row>
        <row r="155">
          <cell r="A155" t="str">
            <v>500010</v>
          </cell>
          <cell r="B155" t="str">
            <v>MAIZE - 1111 - 5 KG - [ RHSL ]</v>
          </cell>
          <cell r="C155" t="str">
            <v>2900</v>
          </cell>
          <cell r="D155" t="str">
            <v>343</v>
          </cell>
          <cell r="E155" t="str">
            <v>4900224644</v>
          </cell>
          <cell r="F155">
            <v>38260</v>
          </cell>
          <cell r="G155">
            <v>105</v>
          </cell>
          <cell r="H155">
            <v>0</v>
          </cell>
        </row>
        <row r="156">
          <cell r="A156" t="str">
            <v>500010</v>
          </cell>
          <cell r="B156" t="str">
            <v>MAIZE - 1111 - 5 KG - [ RHSL ]</v>
          </cell>
          <cell r="C156" t="str">
            <v>2900</v>
          </cell>
          <cell r="D156" t="str">
            <v>343</v>
          </cell>
          <cell r="E156" t="str">
            <v>4900224644</v>
          </cell>
          <cell r="F156">
            <v>38260</v>
          </cell>
          <cell r="G156">
            <v>135</v>
          </cell>
          <cell r="H156">
            <v>0</v>
          </cell>
        </row>
        <row r="157">
          <cell r="A157" t="str">
            <v>500010</v>
          </cell>
          <cell r="B157" t="str">
            <v>MAIZE - 1111 - 5 KG - [ RHSL ]</v>
          </cell>
          <cell r="C157" t="str">
            <v>2900</v>
          </cell>
          <cell r="D157" t="str">
            <v>343</v>
          </cell>
          <cell r="E157" t="str">
            <v>4900224644</v>
          </cell>
          <cell r="F157">
            <v>38260</v>
          </cell>
          <cell r="G157">
            <v>-600</v>
          </cell>
          <cell r="H157">
            <v>0</v>
          </cell>
        </row>
        <row r="158">
          <cell r="A158" t="str">
            <v>500010</v>
          </cell>
          <cell r="B158" t="str">
            <v>MAIZE - 1111 - 5 KG - [ RHSL ]</v>
          </cell>
          <cell r="C158" t="str">
            <v>2900</v>
          </cell>
          <cell r="D158" t="str">
            <v>551</v>
          </cell>
          <cell r="E158" t="str">
            <v>4900224296</v>
          </cell>
          <cell r="F158">
            <v>38260</v>
          </cell>
          <cell r="G158">
            <v>-920</v>
          </cell>
          <cell r="H158">
            <v>-18234.400000000001</v>
          </cell>
        </row>
        <row r="159">
          <cell r="A159" t="str">
            <v>500010</v>
          </cell>
          <cell r="B159" t="str">
            <v>MAIZE - 1111 - 5 KG - [ RHSL ]</v>
          </cell>
          <cell r="C159" t="str">
            <v>2900</v>
          </cell>
          <cell r="D159" t="str">
            <v>551</v>
          </cell>
          <cell r="E159" t="str">
            <v>4900225109</v>
          </cell>
          <cell r="F159">
            <v>38260</v>
          </cell>
          <cell r="G159">
            <v>-135</v>
          </cell>
          <cell r="H159">
            <v>-2675.7</v>
          </cell>
        </row>
        <row r="160">
          <cell r="A160" t="str">
            <v>500010</v>
          </cell>
          <cell r="B160" t="str">
            <v>MAIZE - 1111 - 5 KG - [ RHSL ]</v>
          </cell>
          <cell r="C160" t="str">
            <v>2900</v>
          </cell>
          <cell r="D160" t="str">
            <v>551</v>
          </cell>
          <cell r="E160" t="str">
            <v>4900225109</v>
          </cell>
          <cell r="F160">
            <v>38260</v>
          </cell>
          <cell r="G160">
            <v>-985</v>
          </cell>
          <cell r="H160">
            <v>-19522.7</v>
          </cell>
        </row>
        <row r="161">
          <cell r="A161" t="str">
            <v>500010</v>
          </cell>
          <cell r="B161" t="str">
            <v>MAIZE - 1111 - 5 KG - [ RHSL ]</v>
          </cell>
          <cell r="C161" t="str">
            <v>2900</v>
          </cell>
          <cell r="D161" t="str">
            <v>551</v>
          </cell>
          <cell r="E161" t="str">
            <v>4900224296</v>
          </cell>
          <cell r="F161">
            <v>38260</v>
          </cell>
          <cell r="G161">
            <v>-530</v>
          </cell>
          <cell r="H161">
            <v>-10504.6</v>
          </cell>
        </row>
        <row r="162">
          <cell r="A162" t="str">
            <v>500010</v>
          </cell>
          <cell r="B162" t="str">
            <v>MAIZE - 1111 - 5 KG - [ RHSL ]</v>
          </cell>
          <cell r="C162" t="str">
            <v>2900</v>
          </cell>
          <cell r="D162" t="str">
            <v>551</v>
          </cell>
          <cell r="E162" t="str">
            <v>4900224296</v>
          </cell>
          <cell r="F162">
            <v>38260</v>
          </cell>
          <cell r="G162">
            <v>-655</v>
          </cell>
          <cell r="H162">
            <v>-12982.1</v>
          </cell>
        </row>
        <row r="163">
          <cell r="A163" t="str">
            <v>500010</v>
          </cell>
          <cell r="B163" t="str">
            <v>MAIZE - 1111 - 5 KG - [ RHSL ]</v>
          </cell>
          <cell r="C163" t="str">
            <v>2900</v>
          </cell>
          <cell r="D163" t="str">
            <v>551</v>
          </cell>
          <cell r="E163" t="str">
            <v>4900224296</v>
          </cell>
          <cell r="F163">
            <v>38260</v>
          </cell>
          <cell r="G163">
            <v>-1550</v>
          </cell>
          <cell r="H163">
            <v>-30721</v>
          </cell>
        </row>
        <row r="164">
          <cell r="A164" t="str">
            <v>500010</v>
          </cell>
          <cell r="B164" t="str">
            <v>MAIZE - 1111 - 5 KG - [ RHSL ]</v>
          </cell>
          <cell r="C164" t="str">
            <v>2900</v>
          </cell>
          <cell r="D164" t="str">
            <v>551</v>
          </cell>
          <cell r="E164" t="str">
            <v>4900225109</v>
          </cell>
          <cell r="F164">
            <v>38260</v>
          </cell>
          <cell r="G164">
            <v>-5</v>
          </cell>
          <cell r="H164">
            <v>-99.1</v>
          </cell>
        </row>
        <row r="165">
          <cell r="A165" t="str">
            <v>500010</v>
          </cell>
          <cell r="B165" t="str">
            <v>MAIZE - 1111 - 5 KG - [ RHSL ]</v>
          </cell>
          <cell r="C165" t="str">
            <v>2900</v>
          </cell>
          <cell r="D165" t="str">
            <v>344</v>
          </cell>
          <cell r="E165" t="str">
            <v>4900142413</v>
          </cell>
          <cell r="F165">
            <v>38168</v>
          </cell>
          <cell r="G165">
            <v>-910</v>
          </cell>
          <cell r="H165">
            <v>0</v>
          </cell>
        </row>
        <row r="166">
          <cell r="A166" t="str">
            <v>500010</v>
          </cell>
          <cell r="B166" t="str">
            <v>MAIZE - 1111 - 5 KG - [ RHSL ]</v>
          </cell>
          <cell r="C166" t="str">
            <v>2900</v>
          </cell>
          <cell r="D166" t="str">
            <v>344</v>
          </cell>
          <cell r="E166" t="str">
            <v>4900142413</v>
          </cell>
          <cell r="F166">
            <v>38168</v>
          </cell>
          <cell r="G166">
            <v>-1035</v>
          </cell>
          <cell r="H166">
            <v>0</v>
          </cell>
        </row>
        <row r="167">
          <cell r="A167" t="str">
            <v>500010</v>
          </cell>
          <cell r="B167" t="str">
            <v>MAIZE - 1111 - 5 KG - [ RHSL ]</v>
          </cell>
          <cell r="C167" t="str">
            <v>2900</v>
          </cell>
          <cell r="D167" t="str">
            <v>344</v>
          </cell>
          <cell r="E167" t="str">
            <v>4900142413</v>
          </cell>
          <cell r="F167">
            <v>38168</v>
          </cell>
          <cell r="G167">
            <v>985</v>
          </cell>
          <cell r="H167">
            <v>0</v>
          </cell>
        </row>
        <row r="168">
          <cell r="A168" t="str">
            <v>500010</v>
          </cell>
          <cell r="B168" t="str">
            <v>MAIZE - 1111 - 5 KG - [ RHSL ]</v>
          </cell>
          <cell r="C168" t="str">
            <v>2900</v>
          </cell>
          <cell r="D168" t="str">
            <v>344</v>
          </cell>
          <cell r="E168" t="str">
            <v>4900142413</v>
          </cell>
          <cell r="F168">
            <v>38168</v>
          </cell>
          <cell r="G168">
            <v>-60</v>
          </cell>
          <cell r="H168">
            <v>0</v>
          </cell>
        </row>
        <row r="169">
          <cell r="A169" t="str">
            <v>500010</v>
          </cell>
          <cell r="B169" t="str">
            <v>MAIZE - 1111 - 5 KG - [ RHSL ]</v>
          </cell>
          <cell r="C169" t="str">
            <v>2900</v>
          </cell>
          <cell r="D169" t="str">
            <v>344</v>
          </cell>
          <cell r="E169" t="str">
            <v>4900142413</v>
          </cell>
          <cell r="F169">
            <v>38168</v>
          </cell>
          <cell r="G169">
            <v>60</v>
          </cell>
          <cell r="H169">
            <v>0</v>
          </cell>
        </row>
        <row r="170">
          <cell r="A170" t="str">
            <v>500010</v>
          </cell>
          <cell r="B170" t="str">
            <v>MAIZE - 1111 - 5 KG - [ RHSL ]</v>
          </cell>
          <cell r="C170" t="str">
            <v>2900</v>
          </cell>
          <cell r="D170" t="str">
            <v>344</v>
          </cell>
          <cell r="E170" t="str">
            <v>4900142413</v>
          </cell>
          <cell r="F170">
            <v>38168</v>
          </cell>
          <cell r="G170">
            <v>-600</v>
          </cell>
          <cell r="H170">
            <v>0</v>
          </cell>
        </row>
        <row r="171">
          <cell r="A171" t="str">
            <v>500010</v>
          </cell>
          <cell r="B171" t="str">
            <v>MAIZE - 1111 - 5 KG - [ RHSL ]</v>
          </cell>
          <cell r="C171" t="str">
            <v>2900</v>
          </cell>
          <cell r="D171" t="str">
            <v>344</v>
          </cell>
          <cell r="E171" t="str">
            <v>4900142413</v>
          </cell>
          <cell r="F171">
            <v>38168</v>
          </cell>
          <cell r="G171">
            <v>600</v>
          </cell>
          <cell r="H171">
            <v>0</v>
          </cell>
        </row>
        <row r="172">
          <cell r="A172" t="str">
            <v>500010</v>
          </cell>
          <cell r="B172" t="str">
            <v>MAIZE - 1111 - 5 KG - [ RHSL ]</v>
          </cell>
          <cell r="C172" t="str">
            <v>2900</v>
          </cell>
          <cell r="D172" t="str">
            <v>344</v>
          </cell>
          <cell r="E172" t="str">
            <v>4900142413</v>
          </cell>
          <cell r="F172">
            <v>38168</v>
          </cell>
          <cell r="G172">
            <v>-105</v>
          </cell>
          <cell r="H172">
            <v>0</v>
          </cell>
        </row>
        <row r="173">
          <cell r="A173" t="str">
            <v>500010</v>
          </cell>
          <cell r="B173" t="str">
            <v>MAIZE - 1111 - 5 KG - [ RHSL ]</v>
          </cell>
          <cell r="C173" t="str">
            <v>2900</v>
          </cell>
          <cell r="D173" t="str">
            <v>344</v>
          </cell>
          <cell r="E173" t="str">
            <v>4900142413</v>
          </cell>
          <cell r="F173">
            <v>38168</v>
          </cell>
          <cell r="G173">
            <v>105</v>
          </cell>
          <cell r="H173">
            <v>0</v>
          </cell>
        </row>
        <row r="174">
          <cell r="A174" t="str">
            <v>500010</v>
          </cell>
          <cell r="B174" t="str">
            <v>MAIZE - 1111 - 5 KG - [ RHSL ]</v>
          </cell>
          <cell r="C174" t="str">
            <v>2900</v>
          </cell>
          <cell r="D174" t="str">
            <v>344</v>
          </cell>
          <cell r="E174" t="str">
            <v>4900142413</v>
          </cell>
          <cell r="F174">
            <v>38168</v>
          </cell>
          <cell r="G174">
            <v>910</v>
          </cell>
          <cell r="H174">
            <v>0</v>
          </cell>
        </row>
        <row r="175">
          <cell r="A175" t="str">
            <v>500010</v>
          </cell>
          <cell r="B175" t="str">
            <v>MAIZE - 1111 - 5 KG - [ RHSL ]</v>
          </cell>
          <cell r="C175" t="str">
            <v>2900</v>
          </cell>
          <cell r="D175" t="str">
            <v>344</v>
          </cell>
          <cell r="E175" t="str">
            <v>4900142413</v>
          </cell>
          <cell r="F175">
            <v>38168</v>
          </cell>
          <cell r="G175">
            <v>1035</v>
          </cell>
          <cell r="H175">
            <v>0</v>
          </cell>
        </row>
        <row r="176">
          <cell r="A176" t="str">
            <v>500010</v>
          </cell>
          <cell r="B176" t="str">
            <v>MAIZE - 1111 - 5 KG - [ RHSL ]</v>
          </cell>
          <cell r="C176" t="str">
            <v>2900</v>
          </cell>
          <cell r="D176" t="str">
            <v>344</v>
          </cell>
          <cell r="E176" t="str">
            <v>4900142413</v>
          </cell>
          <cell r="F176">
            <v>38168</v>
          </cell>
          <cell r="G176">
            <v>-985</v>
          </cell>
          <cell r="H176">
            <v>0</v>
          </cell>
        </row>
        <row r="177">
          <cell r="A177" t="str">
            <v>500010</v>
          </cell>
          <cell r="B177" t="str">
            <v>MAIZE - 1111 - 5 KG - [ RHSL ]</v>
          </cell>
          <cell r="C177" t="str">
            <v>2900</v>
          </cell>
          <cell r="D177" t="str">
            <v>453</v>
          </cell>
          <cell r="E177" t="str">
            <v>4900106316</v>
          </cell>
          <cell r="F177">
            <v>38145</v>
          </cell>
          <cell r="G177">
            <v>-20</v>
          </cell>
          <cell r="H177">
            <v>0</v>
          </cell>
        </row>
        <row r="178">
          <cell r="A178" t="str">
            <v>500010</v>
          </cell>
          <cell r="B178" t="str">
            <v>MAIZE - 1111 - 5 KG - [ RHSL ]</v>
          </cell>
          <cell r="C178" t="str">
            <v>2900</v>
          </cell>
          <cell r="D178" t="str">
            <v>453</v>
          </cell>
          <cell r="E178" t="str">
            <v>4900106316</v>
          </cell>
          <cell r="F178">
            <v>38145</v>
          </cell>
          <cell r="G178">
            <v>20</v>
          </cell>
          <cell r="H178">
            <v>396.4</v>
          </cell>
        </row>
        <row r="179">
          <cell r="A179" t="str">
            <v>500010</v>
          </cell>
          <cell r="B179" t="str">
            <v>MAIZE - 1111 - 5 KG - [ RHSL ]</v>
          </cell>
          <cell r="C179" t="str">
            <v>2900</v>
          </cell>
          <cell r="D179" t="str">
            <v>651</v>
          </cell>
          <cell r="E179" t="str">
            <v>4900103488</v>
          </cell>
          <cell r="F179">
            <v>38138</v>
          </cell>
          <cell r="G179">
            <v>20</v>
          </cell>
          <cell r="H179">
            <v>0</v>
          </cell>
        </row>
        <row r="180">
          <cell r="A180" t="str">
            <v>500010</v>
          </cell>
          <cell r="B180" t="str">
            <v>MAIZE - 1111 - 5 KG - [ RHSL ]</v>
          </cell>
          <cell r="C180" t="str">
            <v>2900</v>
          </cell>
          <cell r="D180" t="str">
            <v>453</v>
          </cell>
          <cell r="E180" t="str">
            <v>4900084444</v>
          </cell>
          <cell r="F180">
            <v>38107</v>
          </cell>
          <cell r="G180">
            <v>1550</v>
          </cell>
          <cell r="H180">
            <v>30721</v>
          </cell>
        </row>
        <row r="181">
          <cell r="A181" t="str">
            <v>500010</v>
          </cell>
          <cell r="B181" t="str">
            <v>MAIZE - 1111 - 5 KG - [ RHSL ]</v>
          </cell>
          <cell r="C181" t="str">
            <v>2900</v>
          </cell>
          <cell r="D181" t="str">
            <v>453</v>
          </cell>
          <cell r="E181" t="str">
            <v>4900084444</v>
          </cell>
          <cell r="F181">
            <v>38107</v>
          </cell>
          <cell r="G181">
            <v>-1550</v>
          </cell>
          <cell r="H181">
            <v>0</v>
          </cell>
        </row>
        <row r="182">
          <cell r="A182" t="str">
            <v>500010</v>
          </cell>
          <cell r="B182" t="str">
            <v>MAIZE - 1111 - 5 KG - [ RHSL ]</v>
          </cell>
          <cell r="C182" t="str">
            <v>2900</v>
          </cell>
          <cell r="D182" t="str">
            <v>453</v>
          </cell>
          <cell r="E182" t="str">
            <v>4900084444</v>
          </cell>
          <cell r="F182">
            <v>38107</v>
          </cell>
          <cell r="G182">
            <v>180</v>
          </cell>
          <cell r="H182">
            <v>3567.6</v>
          </cell>
        </row>
        <row r="183">
          <cell r="A183" t="str">
            <v>500010</v>
          </cell>
          <cell r="B183" t="str">
            <v>MAIZE - 1111 - 5 KG - [ RHSL ]</v>
          </cell>
          <cell r="C183" t="str">
            <v>2900</v>
          </cell>
          <cell r="D183" t="str">
            <v>453</v>
          </cell>
          <cell r="E183" t="str">
            <v>4900084444</v>
          </cell>
          <cell r="F183">
            <v>38107</v>
          </cell>
          <cell r="G183">
            <v>-180</v>
          </cell>
          <cell r="H183">
            <v>0</v>
          </cell>
        </row>
        <row r="184">
          <cell r="A184" t="str">
            <v>500010</v>
          </cell>
          <cell r="B184" t="str">
            <v>MAIZE - 1111 - 5 KG - [ RHSL ]</v>
          </cell>
          <cell r="C184" t="str">
            <v>2900</v>
          </cell>
          <cell r="D184" t="str">
            <v>453</v>
          </cell>
          <cell r="E184" t="str">
            <v>4900084444</v>
          </cell>
          <cell r="F184">
            <v>38107</v>
          </cell>
          <cell r="G184">
            <v>515</v>
          </cell>
          <cell r="H184">
            <v>10207.299999999999</v>
          </cell>
        </row>
        <row r="185">
          <cell r="A185" t="str">
            <v>500010</v>
          </cell>
          <cell r="B185" t="str">
            <v>MAIZE - 1111 - 5 KG - [ RHSL ]</v>
          </cell>
          <cell r="C185" t="str">
            <v>2900</v>
          </cell>
          <cell r="D185" t="str">
            <v>453</v>
          </cell>
          <cell r="E185" t="str">
            <v>4900084444</v>
          </cell>
          <cell r="F185">
            <v>38107</v>
          </cell>
          <cell r="G185">
            <v>-515</v>
          </cell>
          <cell r="H185">
            <v>0</v>
          </cell>
        </row>
        <row r="186">
          <cell r="A186" t="str">
            <v>500010</v>
          </cell>
          <cell r="B186" t="str">
            <v>MAIZE - 1111 - 5 KG - [ RHSL ]</v>
          </cell>
          <cell r="C186" t="str">
            <v>2900</v>
          </cell>
          <cell r="D186" t="str">
            <v>453</v>
          </cell>
          <cell r="E186" t="str">
            <v>4900084444</v>
          </cell>
          <cell r="F186">
            <v>38107</v>
          </cell>
          <cell r="G186">
            <v>40</v>
          </cell>
          <cell r="H186">
            <v>792.8</v>
          </cell>
        </row>
        <row r="187">
          <cell r="A187" t="str">
            <v>500010</v>
          </cell>
          <cell r="B187" t="str">
            <v>MAIZE - 1111 - 5 KG - [ RHSL ]</v>
          </cell>
          <cell r="C187" t="str">
            <v>2900</v>
          </cell>
          <cell r="D187" t="str">
            <v>453</v>
          </cell>
          <cell r="E187" t="str">
            <v>4900084444</v>
          </cell>
          <cell r="F187">
            <v>38107</v>
          </cell>
          <cell r="G187">
            <v>-40</v>
          </cell>
          <cell r="H187">
            <v>0</v>
          </cell>
        </row>
        <row r="188">
          <cell r="A188" t="str">
            <v>500010</v>
          </cell>
          <cell r="B188" t="str">
            <v>MAIZE - 1111 - 5 KG - [ RHSL ]</v>
          </cell>
          <cell r="C188" t="str">
            <v>2900</v>
          </cell>
          <cell r="D188" t="str">
            <v>453</v>
          </cell>
          <cell r="E188" t="str">
            <v>4900084444</v>
          </cell>
          <cell r="F188">
            <v>38107</v>
          </cell>
          <cell r="G188">
            <v>360</v>
          </cell>
          <cell r="H188">
            <v>7135.2</v>
          </cell>
        </row>
        <row r="189">
          <cell r="A189" t="str">
            <v>500010</v>
          </cell>
          <cell r="B189" t="str">
            <v>MAIZE - 1111 - 5 KG - [ RHSL ]</v>
          </cell>
          <cell r="C189" t="str">
            <v>2900</v>
          </cell>
          <cell r="D189" t="str">
            <v>453</v>
          </cell>
          <cell r="E189" t="str">
            <v>4900084444</v>
          </cell>
          <cell r="F189">
            <v>38107</v>
          </cell>
          <cell r="G189">
            <v>-360</v>
          </cell>
          <cell r="H189">
            <v>0</v>
          </cell>
        </row>
        <row r="190">
          <cell r="A190" t="str">
            <v>500010</v>
          </cell>
          <cell r="B190" t="str">
            <v>MAIZE - 1111 - 5 KG - [ RHSL ]</v>
          </cell>
          <cell r="C190" t="str">
            <v>2900</v>
          </cell>
          <cell r="D190" t="str">
            <v>453</v>
          </cell>
          <cell r="E190" t="str">
            <v>4900084444</v>
          </cell>
          <cell r="F190">
            <v>38107</v>
          </cell>
          <cell r="G190">
            <v>-110</v>
          </cell>
          <cell r="H190">
            <v>0</v>
          </cell>
        </row>
        <row r="191">
          <cell r="A191" t="str">
            <v>500010</v>
          </cell>
          <cell r="B191" t="str">
            <v>MAIZE - 1111 - 5 KG - [ RHSL ]</v>
          </cell>
          <cell r="C191" t="str">
            <v>2900</v>
          </cell>
          <cell r="D191" t="str">
            <v>453</v>
          </cell>
          <cell r="E191" t="str">
            <v>4900084444</v>
          </cell>
          <cell r="F191">
            <v>38107</v>
          </cell>
          <cell r="G191">
            <v>-530</v>
          </cell>
          <cell r="H191">
            <v>0</v>
          </cell>
        </row>
        <row r="192">
          <cell r="A192" t="str">
            <v>500010</v>
          </cell>
          <cell r="B192" t="str">
            <v>MAIZE - 1111 - 5 KG - [ RHSL ]</v>
          </cell>
          <cell r="C192" t="str">
            <v>2900</v>
          </cell>
          <cell r="D192" t="str">
            <v>453</v>
          </cell>
          <cell r="E192" t="str">
            <v>4900084444</v>
          </cell>
          <cell r="F192">
            <v>38107</v>
          </cell>
          <cell r="G192">
            <v>-920</v>
          </cell>
          <cell r="H192">
            <v>0</v>
          </cell>
        </row>
        <row r="193">
          <cell r="A193" t="str">
            <v>500010</v>
          </cell>
          <cell r="B193" t="str">
            <v>MAIZE - 1111 - 5 KG - [ RHSL ]</v>
          </cell>
          <cell r="C193" t="str">
            <v>2900</v>
          </cell>
          <cell r="D193" t="str">
            <v>453</v>
          </cell>
          <cell r="E193" t="str">
            <v>4900084444</v>
          </cell>
          <cell r="F193">
            <v>38107</v>
          </cell>
          <cell r="G193">
            <v>-655</v>
          </cell>
          <cell r="H193">
            <v>0</v>
          </cell>
        </row>
        <row r="194">
          <cell r="A194" t="str">
            <v>500010</v>
          </cell>
          <cell r="B194" t="str">
            <v>MAIZE - 1111 - 5 KG - [ RHSL ]</v>
          </cell>
          <cell r="C194" t="str">
            <v>2900</v>
          </cell>
          <cell r="D194" t="str">
            <v>453</v>
          </cell>
          <cell r="E194" t="str">
            <v>4900084444</v>
          </cell>
          <cell r="F194">
            <v>38107</v>
          </cell>
          <cell r="G194">
            <v>-60</v>
          </cell>
          <cell r="H194">
            <v>0</v>
          </cell>
        </row>
        <row r="195">
          <cell r="A195" t="str">
            <v>500010</v>
          </cell>
          <cell r="B195" t="str">
            <v>MAIZE - 1111 - 5 KG - [ RHSL ]</v>
          </cell>
          <cell r="C195" t="str">
            <v>2900</v>
          </cell>
          <cell r="D195" t="str">
            <v>453</v>
          </cell>
          <cell r="E195" t="str">
            <v>4900084444</v>
          </cell>
          <cell r="F195">
            <v>38107</v>
          </cell>
          <cell r="G195">
            <v>-600</v>
          </cell>
          <cell r="H195">
            <v>0</v>
          </cell>
        </row>
        <row r="196">
          <cell r="A196" t="str">
            <v>500010</v>
          </cell>
          <cell r="B196" t="str">
            <v>MAIZE - 1111 - 5 KG - [ RHSL ]</v>
          </cell>
          <cell r="C196" t="str">
            <v>2900</v>
          </cell>
          <cell r="D196" t="str">
            <v>453</v>
          </cell>
          <cell r="E196" t="str">
            <v>4900084444</v>
          </cell>
          <cell r="F196">
            <v>38107</v>
          </cell>
          <cell r="G196">
            <v>2025</v>
          </cell>
          <cell r="H196">
            <v>40135.5</v>
          </cell>
        </row>
        <row r="197">
          <cell r="A197" t="str">
            <v>500010</v>
          </cell>
          <cell r="B197" t="str">
            <v>MAIZE - 1111 - 5 KG - [ RHSL ]</v>
          </cell>
          <cell r="C197" t="str">
            <v>2900</v>
          </cell>
          <cell r="D197" t="str">
            <v>453</v>
          </cell>
          <cell r="E197" t="str">
            <v>4900084455</v>
          </cell>
          <cell r="F197">
            <v>38107</v>
          </cell>
          <cell r="G197">
            <v>-985</v>
          </cell>
          <cell r="H197">
            <v>0</v>
          </cell>
        </row>
        <row r="198">
          <cell r="A198" t="str">
            <v>500010</v>
          </cell>
          <cell r="B198" t="str">
            <v>MAIZE - 1111 - 5 KG - [ RHSL ]</v>
          </cell>
          <cell r="C198" t="str">
            <v>2900</v>
          </cell>
          <cell r="D198" t="str">
            <v>453</v>
          </cell>
          <cell r="E198" t="str">
            <v>4900084455</v>
          </cell>
          <cell r="F198">
            <v>38107</v>
          </cell>
          <cell r="G198">
            <v>530</v>
          </cell>
          <cell r="H198">
            <v>10504.6</v>
          </cell>
        </row>
        <row r="199">
          <cell r="A199" t="str">
            <v>500010</v>
          </cell>
          <cell r="B199" t="str">
            <v>MAIZE - 1111 - 5 KG - [ RHSL ]</v>
          </cell>
          <cell r="C199" t="str">
            <v>2900</v>
          </cell>
          <cell r="D199" t="str">
            <v>453</v>
          </cell>
          <cell r="E199" t="str">
            <v>4900084455</v>
          </cell>
          <cell r="F199">
            <v>38107</v>
          </cell>
          <cell r="G199">
            <v>910</v>
          </cell>
          <cell r="H199">
            <v>18036.2</v>
          </cell>
        </row>
        <row r="200">
          <cell r="A200" t="str">
            <v>500010</v>
          </cell>
          <cell r="B200" t="str">
            <v>MAIZE - 1111 - 5 KG - [ RHSL ]</v>
          </cell>
          <cell r="C200" t="str">
            <v>2900</v>
          </cell>
          <cell r="D200" t="str">
            <v>453</v>
          </cell>
          <cell r="E200" t="str">
            <v>4900084455</v>
          </cell>
          <cell r="F200">
            <v>38107</v>
          </cell>
          <cell r="G200">
            <v>-910</v>
          </cell>
          <cell r="H200">
            <v>0</v>
          </cell>
        </row>
        <row r="201">
          <cell r="A201" t="str">
            <v>500010</v>
          </cell>
          <cell r="B201" t="str">
            <v>MAIZE - 1111 - 5 KG - [ RHSL ]</v>
          </cell>
          <cell r="C201" t="str">
            <v>2900</v>
          </cell>
          <cell r="D201" t="str">
            <v>453</v>
          </cell>
          <cell r="E201" t="str">
            <v>4900084455</v>
          </cell>
          <cell r="F201">
            <v>38107</v>
          </cell>
          <cell r="G201">
            <v>-1035</v>
          </cell>
          <cell r="H201">
            <v>0</v>
          </cell>
        </row>
        <row r="202">
          <cell r="A202" t="str">
            <v>500010</v>
          </cell>
          <cell r="B202" t="str">
            <v>MAIZE - 1111 - 5 KG - [ RHSL ]</v>
          </cell>
          <cell r="C202" t="str">
            <v>2900</v>
          </cell>
          <cell r="D202" t="str">
            <v>453</v>
          </cell>
          <cell r="E202" t="str">
            <v>4900084455</v>
          </cell>
          <cell r="F202">
            <v>38107</v>
          </cell>
          <cell r="G202">
            <v>1035</v>
          </cell>
          <cell r="H202">
            <v>20513.7</v>
          </cell>
        </row>
        <row r="203">
          <cell r="A203" t="str">
            <v>500010</v>
          </cell>
          <cell r="B203" t="str">
            <v>MAIZE - 1111 - 5 KG - [ RHSL ]</v>
          </cell>
          <cell r="C203" t="str">
            <v>2900</v>
          </cell>
          <cell r="D203" t="str">
            <v>453</v>
          </cell>
          <cell r="E203" t="str">
            <v>4900084455</v>
          </cell>
          <cell r="F203">
            <v>38107</v>
          </cell>
          <cell r="G203">
            <v>-530</v>
          </cell>
          <cell r="H203">
            <v>0</v>
          </cell>
        </row>
        <row r="204">
          <cell r="A204" t="str">
            <v>500010</v>
          </cell>
          <cell r="B204" t="str">
            <v>MAIZE - 1111 - 5 KG - [ RHSL ]</v>
          </cell>
          <cell r="C204" t="str">
            <v>2900</v>
          </cell>
          <cell r="D204" t="str">
            <v>453</v>
          </cell>
          <cell r="E204" t="str">
            <v>4900084455</v>
          </cell>
          <cell r="F204">
            <v>38107</v>
          </cell>
          <cell r="G204">
            <v>105</v>
          </cell>
          <cell r="H204">
            <v>2081.1</v>
          </cell>
        </row>
        <row r="205">
          <cell r="A205" t="str">
            <v>500010</v>
          </cell>
          <cell r="B205" t="str">
            <v>MAIZE - 1111 - 5 KG - [ RHSL ]</v>
          </cell>
          <cell r="C205" t="str">
            <v>2900</v>
          </cell>
          <cell r="D205" t="str">
            <v>453</v>
          </cell>
          <cell r="E205" t="str">
            <v>4900084455</v>
          </cell>
          <cell r="F205">
            <v>38107</v>
          </cell>
          <cell r="G205">
            <v>-105</v>
          </cell>
          <cell r="H205">
            <v>0</v>
          </cell>
        </row>
        <row r="206">
          <cell r="A206" t="str">
            <v>500010</v>
          </cell>
          <cell r="B206" t="str">
            <v>MAIZE - 1111 - 5 KG - [ RHSL ]</v>
          </cell>
          <cell r="C206" t="str">
            <v>2900</v>
          </cell>
          <cell r="D206" t="str">
            <v>453</v>
          </cell>
          <cell r="E206" t="str">
            <v>4900084455</v>
          </cell>
          <cell r="F206">
            <v>38107</v>
          </cell>
          <cell r="G206">
            <v>985</v>
          </cell>
          <cell r="H206">
            <v>19522.7</v>
          </cell>
        </row>
        <row r="207">
          <cell r="A207" t="str">
            <v>500010</v>
          </cell>
          <cell r="B207" t="str">
            <v>MAIZE - 1111 - 5 KG - [ RHSL ]</v>
          </cell>
          <cell r="C207" t="str">
            <v>2900</v>
          </cell>
          <cell r="D207" t="str">
            <v>453</v>
          </cell>
          <cell r="E207" t="str">
            <v>4900084444</v>
          </cell>
          <cell r="F207">
            <v>38107</v>
          </cell>
          <cell r="G207">
            <v>600</v>
          </cell>
          <cell r="H207">
            <v>11892</v>
          </cell>
        </row>
        <row r="208">
          <cell r="A208" t="str">
            <v>500010</v>
          </cell>
          <cell r="B208" t="str">
            <v>MAIZE - 1111 - 5 KG - [ RHSL ]</v>
          </cell>
          <cell r="C208" t="str">
            <v>2900</v>
          </cell>
          <cell r="D208" t="str">
            <v>453</v>
          </cell>
          <cell r="E208" t="str">
            <v>4900084444</v>
          </cell>
          <cell r="F208">
            <v>38107</v>
          </cell>
          <cell r="G208">
            <v>-2025</v>
          </cell>
          <cell r="H208">
            <v>0</v>
          </cell>
        </row>
        <row r="209">
          <cell r="A209" t="str">
            <v>500010</v>
          </cell>
          <cell r="B209" t="str">
            <v>MAIZE - 1111 - 5 KG - [ RHSL ]</v>
          </cell>
          <cell r="C209" t="str">
            <v>2900</v>
          </cell>
          <cell r="D209" t="str">
            <v>453</v>
          </cell>
          <cell r="E209" t="str">
            <v>4900084444</v>
          </cell>
          <cell r="F209">
            <v>38107</v>
          </cell>
          <cell r="G209">
            <v>60</v>
          </cell>
          <cell r="H209">
            <v>1189.2</v>
          </cell>
        </row>
        <row r="210">
          <cell r="A210" t="str">
            <v>500010</v>
          </cell>
          <cell r="B210" t="str">
            <v>MAIZE - 1111 - 5 KG - [ RHSL ]</v>
          </cell>
          <cell r="C210" t="str">
            <v>2900</v>
          </cell>
          <cell r="D210" t="str">
            <v>453</v>
          </cell>
          <cell r="E210" t="str">
            <v>4900084444</v>
          </cell>
          <cell r="F210">
            <v>38107</v>
          </cell>
          <cell r="G210">
            <v>655</v>
          </cell>
          <cell r="H210">
            <v>12982.1</v>
          </cell>
        </row>
        <row r="211">
          <cell r="A211" t="str">
            <v>500010</v>
          </cell>
          <cell r="B211" t="str">
            <v>MAIZE - 1111 - 5 KG - [ RHSL ]</v>
          </cell>
          <cell r="C211" t="str">
            <v>2900</v>
          </cell>
          <cell r="D211" t="str">
            <v>453</v>
          </cell>
          <cell r="E211" t="str">
            <v>4900084444</v>
          </cell>
          <cell r="F211">
            <v>38107</v>
          </cell>
          <cell r="G211">
            <v>920</v>
          </cell>
          <cell r="H211">
            <v>18234.400000000001</v>
          </cell>
        </row>
        <row r="212">
          <cell r="A212" t="str">
            <v>500010</v>
          </cell>
          <cell r="B212" t="str">
            <v>MAIZE - 1111 - 5 KG - [ RHSL ]</v>
          </cell>
          <cell r="C212" t="str">
            <v>2900</v>
          </cell>
          <cell r="D212" t="str">
            <v>453</v>
          </cell>
          <cell r="E212" t="str">
            <v>4900084444</v>
          </cell>
          <cell r="F212">
            <v>38107</v>
          </cell>
          <cell r="G212">
            <v>530</v>
          </cell>
          <cell r="H212">
            <v>10504.6</v>
          </cell>
        </row>
        <row r="213">
          <cell r="A213" t="str">
            <v>500010</v>
          </cell>
          <cell r="B213" t="str">
            <v>MAIZE - 1111 - 5 KG - [ RHSL ]</v>
          </cell>
          <cell r="C213" t="str">
            <v>2900</v>
          </cell>
          <cell r="D213" t="str">
            <v>453</v>
          </cell>
          <cell r="E213" t="str">
            <v>4900084444</v>
          </cell>
          <cell r="F213">
            <v>38107</v>
          </cell>
          <cell r="G213">
            <v>110</v>
          </cell>
          <cell r="H213">
            <v>2180.1999999999998</v>
          </cell>
        </row>
        <row r="214">
          <cell r="A214" t="str">
            <v>500010</v>
          </cell>
          <cell r="B214" t="str">
            <v>MAIZE - 1111 - 5 KG - [ RHSL ]</v>
          </cell>
          <cell r="C214" t="str">
            <v>2900</v>
          </cell>
          <cell r="D214" t="str">
            <v>651</v>
          </cell>
          <cell r="E214" t="str">
            <v>4900082318</v>
          </cell>
          <cell r="F214">
            <v>38104</v>
          </cell>
          <cell r="G214">
            <v>20</v>
          </cell>
          <cell r="H214">
            <v>0</v>
          </cell>
        </row>
        <row r="215">
          <cell r="A215" t="str">
            <v>500010</v>
          </cell>
          <cell r="B215" t="str">
            <v>MAIZE - 1111 - 5 KG - [ RHSL ]</v>
          </cell>
          <cell r="C215" t="str">
            <v>2900</v>
          </cell>
          <cell r="D215" t="str">
            <v>651</v>
          </cell>
          <cell r="E215" t="str">
            <v>4900082315</v>
          </cell>
          <cell r="F215">
            <v>38104</v>
          </cell>
          <cell r="G215">
            <v>475</v>
          </cell>
          <cell r="H215">
            <v>0</v>
          </cell>
        </row>
        <row r="216">
          <cell r="A216" t="str">
            <v>500010</v>
          </cell>
          <cell r="B216" t="str">
            <v>MAIZE - 1111 - 5 KG - [ RHSL ]</v>
          </cell>
          <cell r="C216" t="str">
            <v>2900</v>
          </cell>
          <cell r="D216" t="str">
            <v>651</v>
          </cell>
          <cell r="E216" t="str">
            <v>4900082313</v>
          </cell>
          <cell r="F216">
            <v>38104</v>
          </cell>
          <cell r="G216">
            <v>20</v>
          </cell>
          <cell r="H216">
            <v>0</v>
          </cell>
        </row>
        <row r="217">
          <cell r="A217" t="str">
            <v>500010</v>
          </cell>
          <cell r="B217" t="str">
            <v>MAIZE - 1111 - 5 KG - [ RHSL ]</v>
          </cell>
          <cell r="C217" t="str">
            <v>2900</v>
          </cell>
          <cell r="D217" t="str">
            <v>651</v>
          </cell>
          <cell r="E217" t="str">
            <v>4900073860</v>
          </cell>
          <cell r="F217">
            <v>38087</v>
          </cell>
          <cell r="G217">
            <v>50</v>
          </cell>
          <cell r="H217">
            <v>0</v>
          </cell>
        </row>
        <row r="218">
          <cell r="A218" t="str">
            <v>500010</v>
          </cell>
          <cell r="B218" t="str">
            <v>MAIZE - 1111 - 5 KG - [ RHSL ]</v>
          </cell>
          <cell r="C218" t="str">
            <v>3600</v>
          </cell>
          <cell r="D218" t="str">
            <v>551</v>
          </cell>
          <cell r="E218" t="str">
            <v>4900224022</v>
          </cell>
          <cell r="F218">
            <v>38260</v>
          </cell>
          <cell r="G218">
            <v>-100</v>
          </cell>
          <cell r="H218">
            <v>-1982</v>
          </cell>
        </row>
        <row r="219">
          <cell r="A219" t="str">
            <v>500010</v>
          </cell>
          <cell r="B219" t="str">
            <v>MAIZE - 1111 - 5 KG - [ RHSL ]</v>
          </cell>
          <cell r="C219" t="str">
            <v>3600</v>
          </cell>
          <cell r="D219" t="str">
            <v>551</v>
          </cell>
          <cell r="E219" t="str">
            <v>4900224022</v>
          </cell>
          <cell r="F219">
            <v>38260</v>
          </cell>
          <cell r="G219">
            <v>-250</v>
          </cell>
          <cell r="H219">
            <v>-4955</v>
          </cell>
        </row>
        <row r="220">
          <cell r="A220" t="str">
            <v>500010</v>
          </cell>
          <cell r="B220" t="str">
            <v>MAIZE - 1111 - 5 KG - [ RHSL ]</v>
          </cell>
          <cell r="C220" t="str">
            <v>3600</v>
          </cell>
          <cell r="D220" t="str">
            <v>551</v>
          </cell>
          <cell r="E220" t="str">
            <v>4900224022</v>
          </cell>
          <cell r="F220">
            <v>38260</v>
          </cell>
          <cell r="G220">
            <v>-5</v>
          </cell>
          <cell r="H220">
            <v>-99.1</v>
          </cell>
        </row>
        <row r="221">
          <cell r="A221" t="str">
            <v>500010</v>
          </cell>
          <cell r="B221" t="str">
            <v>MAIZE - 1111 - 5 KG - [ RHSL ]</v>
          </cell>
          <cell r="C221" t="str">
            <v>3600</v>
          </cell>
          <cell r="D221" t="str">
            <v>551</v>
          </cell>
          <cell r="E221" t="str">
            <v>4900224022</v>
          </cell>
          <cell r="F221">
            <v>38260</v>
          </cell>
          <cell r="G221">
            <v>-165</v>
          </cell>
          <cell r="H221">
            <v>-3270.3</v>
          </cell>
        </row>
        <row r="222">
          <cell r="A222" t="str">
            <v>500010</v>
          </cell>
          <cell r="B222" t="str">
            <v>MAIZE - 1111 - 5 KG - [ RHSL ]</v>
          </cell>
          <cell r="C222" t="str">
            <v>3600</v>
          </cell>
          <cell r="D222" t="str">
            <v>551</v>
          </cell>
          <cell r="E222" t="str">
            <v>4900224022</v>
          </cell>
          <cell r="F222">
            <v>38260</v>
          </cell>
          <cell r="G222">
            <v>-2670</v>
          </cell>
          <cell r="H222">
            <v>-52919.4</v>
          </cell>
        </row>
        <row r="223">
          <cell r="A223" t="str">
            <v>500010</v>
          </cell>
          <cell r="B223" t="str">
            <v>MAIZE - 1111 - 5 KG - [ RHSL ]</v>
          </cell>
          <cell r="C223" t="str">
            <v>3600</v>
          </cell>
          <cell r="D223" t="str">
            <v>551</v>
          </cell>
          <cell r="E223" t="str">
            <v>4900224022</v>
          </cell>
          <cell r="F223">
            <v>38260</v>
          </cell>
          <cell r="G223">
            <v>-550</v>
          </cell>
          <cell r="H223">
            <v>-10901</v>
          </cell>
        </row>
        <row r="224">
          <cell r="A224" t="str">
            <v>500010</v>
          </cell>
          <cell r="B224" t="str">
            <v>MAIZE - 1111 - 5 KG - [ RHSL ]</v>
          </cell>
          <cell r="C224" t="str">
            <v>3600</v>
          </cell>
          <cell r="D224" t="str">
            <v>551</v>
          </cell>
          <cell r="E224" t="str">
            <v>4900224022</v>
          </cell>
          <cell r="F224">
            <v>38260</v>
          </cell>
          <cell r="G224">
            <v>-75</v>
          </cell>
          <cell r="H224">
            <v>-1486.5</v>
          </cell>
        </row>
        <row r="225">
          <cell r="A225" t="str">
            <v>500010</v>
          </cell>
          <cell r="B225" t="str">
            <v>MAIZE - 1111 - 5 KG - [ RHSL ]</v>
          </cell>
          <cell r="C225" t="str">
            <v>3600</v>
          </cell>
          <cell r="D225" t="str">
            <v>343</v>
          </cell>
          <cell r="E225" t="str">
            <v>4900219055</v>
          </cell>
          <cell r="F225">
            <v>38257</v>
          </cell>
          <cell r="G225">
            <v>5</v>
          </cell>
          <cell r="H225">
            <v>0</v>
          </cell>
        </row>
        <row r="226">
          <cell r="A226" t="str">
            <v>500010</v>
          </cell>
          <cell r="B226" t="str">
            <v>MAIZE - 1111 - 5 KG - [ RHSL ]</v>
          </cell>
          <cell r="C226" t="str">
            <v>3600</v>
          </cell>
          <cell r="D226" t="str">
            <v>343</v>
          </cell>
          <cell r="E226" t="str">
            <v>4900219055</v>
          </cell>
          <cell r="F226">
            <v>38257</v>
          </cell>
          <cell r="G226">
            <v>-5</v>
          </cell>
          <cell r="H226">
            <v>0</v>
          </cell>
        </row>
        <row r="227">
          <cell r="A227" t="str">
            <v>500010</v>
          </cell>
          <cell r="B227" t="str">
            <v>MAIZE - 1111 - 5 KG - [ RHSL ]</v>
          </cell>
          <cell r="C227" t="str">
            <v>3600</v>
          </cell>
          <cell r="D227" t="str">
            <v>344</v>
          </cell>
          <cell r="E227" t="str">
            <v>4900218553</v>
          </cell>
          <cell r="F227">
            <v>38257</v>
          </cell>
          <cell r="G227">
            <v>550</v>
          </cell>
          <cell r="H227">
            <v>0</v>
          </cell>
        </row>
        <row r="228">
          <cell r="A228" t="str">
            <v>500010</v>
          </cell>
          <cell r="B228" t="str">
            <v>MAIZE - 1111 - 5 KG - [ RHSL ]</v>
          </cell>
          <cell r="C228" t="str">
            <v>3600</v>
          </cell>
          <cell r="D228" t="str">
            <v>344</v>
          </cell>
          <cell r="E228" t="str">
            <v>4900218553</v>
          </cell>
          <cell r="F228">
            <v>38257</v>
          </cell>
          <cell r="G228">
            <v>250</v>
          </cell>
          <cell r="H228">
            <v>0</v>
          </cell>
        </row>
        <row r="229">
          <cell r="A229" t="str">
            <v>500010</v>
          </cell>
          <cell r="B229" t="str">
            <v>MAIZE - 1111 - 5 KG - [ RHSL ]</v>
          </cell>
          <cell r="C229" t="str">
            <v>3600</v>
          </cell>
          <cell r="D229" t="str">
            <v>344</v>
          </cell>
          <cell r="E229" t="str">
            <v>4900218553</v>
          </cell>
          <cell r="F229">
            <v>38257</v>
          </cell>
          <cell r="G229">
            <v>-250</v>
          </cell>
          <cell r="H229">
            <v>0</v>
          </cell>
        </row>
        <row r="230">
          <cell r="A230" t="str">
            <v>500010</v>
          </cell>
          <cell r="B230" t="str">
            <v>MAIZE - 1111 - 5 KG - [ RHSL ]</v>
          </cell>
          <cell r="C230" t="str">
            <v>3600</v>
          </cell>
          <cell r="D230" t="str">
            <v>344</v>
          </cell>
          <cell r="E230" t="str">
            <v>4900218553</v>
          </cell>
          <cell r="F230">
            <v>38257</v>
          </cell>
          <cell r="G230">
            <v>100</v>
          </cell>
          <cell r="H230">
            <v>0</v>
          </cell>
        </row>
        <row r="231">
          <cell r="A231" t="str">
            <v>500010</v>
          </cell>
          <cell r="B231" t="str">
            <v>MAIZE - 1111 - 5 KG - [ RHSL ]</v>
          </cell>
          <cell r="C231" t="str">
            <v>3600</v>
          </cell>
          <cell r="D231" t="str">
            <v>344</v>
          </cell>
          <cell r="E231" t="str">
            <v>4900218553</v>
          </cell>
          <cell r="F231">
            <v>38257</v>
          </cell>
          <cell r="G231">
            <v>-100</v>
          </cell>
          <cell r="H231">
            <v>0</v>
          </cell>
        </row>
        <row r="232">
          <cell r="A232" t="str">
            <v>500010</v>
          </cell>
          <cell r="B232" t="str">
            <v>MAIZE - 1111 - 5 KG - [ RHSL ]</v>
          </cell>
          <cell r="C232" t="str">
            <v>3600</v>
          </cell>
          <cell r="D232" t="str">
            <v>344</v>
          </cell>
          <cell r="E232" t="str">
            <v>4900218553</v>
          </cell>
          <cell r="F232">
            <v>38257</v>
          </cell>
          <cell r="G232">
            <v>165</v>
          </cell>
          <cell r="H232">
            <v>0</v>
          </cell>
        </row>
        <row r="233">
          <cell r="A233" t="str">
            <v>500010</v>
          </cell>
          <cell r="B233" t="str">
            <v>MAIZE - 1111 - 5 KG - [ RHSL ]</v>
          </cell>
          <cell r="C233" t="str">
            <v>3600</v>
          </cell>
          <cell r="D233" t="str">
            <v>344</v>
          </cell>
          <cell r="E233" t="str">
            <v>4900218553</v>
          </cell>
          <cell r="F233">
            <v>38257</v>
          </cell>
          <cell r="G233">
            <v>-165</v>
          </cell>
          <cell r="H233">
            <v>0</v>
          </cell>
        </row>
        <row r="234">
          <cell r="A234" t="str">
            <v>500010</v>
          </cell>
          <cell r="B234" t="str">
            <v>MAIZE - 1111 - 5 KG - [ RHSL ]</v>
          </cell>
          <cell r="C234" t="str">
            <v>3600</v>
          </cell>
          <cell r="D234" t="str">
            <v>344</v>
          </cell>
          <cell r="E234" t="str">
            <v>4900218553</v>
          </cell>
          <cell r="F234">
            <v>38257</v>
          </cell>
          <cell r="G234">
            <v>5</v>
          </cell>
          <cell r="H234">
            <v>0</v>
          </cell>
        </row>
        <row r="235">
          <cell r="A235" t="str">
            <v>500010</v>
          </cell>
          <cell r="B235" t="str">
            <v>MAIZE - 1111 - 5 KG - [ RHSL ]</v>
          </cell>
          <cell r="C235" t="str">
            <v>3600</v>
          </cell>
          <cell r="D235" t="str">
            <v>344</v>
          </cell>
          <cell r="E235" t="str">
            <v>4900218553</v>
          </cell>
          <cell r="F235">
            <v>38257</v>
          </cell>
          <cell r="G235">
            <v>-75</v>
          </cell>
          <cell r="H235">
            <v>0</v>
          </cell>
        </row>
        <row r="236">
          <cell r="A236" t="str">
            <v>500010</v>
          </cell>
          <cell r="B236" t="str">
            <v>MAIZE - 1111 - 5 KG - [ RHSL ]</v>
          </cell>
          <cell r="C236" t="str">
            <v>3600</v>
          </cell>
          <cell r="D236" t="str">
            <v>344</v>
          </cell>
          <cell r="E236" t="str">
            <v>4900218553</v>
          </cell>
          <cell r="F236">
            <v>38257</v>
          </cell>
          <cell r="G236">
            <v>2670</v>
          </cell>
          <cell r="H236">
            <v>0</v>
          </cell>
        </row>
        <row r="237">
          <cell r="A237" t="str">
            <v>500010</v>
          </cell>
          <cell r="B237" t="str">
            <v>MAIZE - 1111 - 5 KG - [ RHSL ]</v>
          </cell>
          <cell r="C237" t="str">
            <v>3600</v>
          </cell>
          <cell r="D237" t="str">
            <v>344</v>
          </cell>
          <cell r="E237" t="str">
            <v>4900218553</v>
          </cell>
          <cell r="F237">
            <v>38257</v>
          </cell>
          <cell r="G237">
            <v>-550</v>
          </cell>
          <cell r="H237">
            <v>0</v>
          </cell>
        </row>
        <row r="238">
          <cell r="A238" t="str">
            <v>500010</v>
          </cell>
          <cell r="B238" t="str">
            <v>MAIZE - 1111 - 5 KG - [ RHSL ]</v>
          </cell>
          <cell r="C238" t="str">
            <v>3600</v>
          </cell>
          <cell r="D238" t="str">
            <v>344</v>
          </cell>
          <cell r="E238" t="str">
            <v>4900218553</v>
          </cell>
          <cell r="F238">
            <v>38257</v>
          </cell>
          <cell r="G238">
            <v>-2670</v>
          </cell>
          <cell r="H238">
            <v>0</v>
          </cell>
        </row>
        <row r="239">
          <cell r="A239" t="str">
            <v>500010</v>
          </cell>
          <cell r="B239" t="str">
            <v>MAIZE - 1111 - 5 KG - [ RHSL ]</v>
          </cell>
          <cell r="C239" t="str">
            <v>3600</v>
          </cell>
          <cell r="D239" t="str">
            <v>344</v>
          </cell>
          <cell r="E239" t="str">
            <v>4900218553</v>
          </cell>
          <cell r="F239">
            <v>38257</v>
          </cell>
          <cell r="G239">
            <v>-5</v>
          </cell>
          <cell r="H239">
            <v>0</v>
          </cell>
        </row>
        <row r="240">
          <cell r="A240" t="str">
            <v>500010</v>
          </cell>
          <cell r="B240" t="str">
            <v>MAIZE - 1111 - 5 KG - [ RHSL ]</v>
          </cell>
          <cell r="C240" t="str">
            <v>3600</v>
          </cell>
          <cell r="D240" t="str">
            <v>344</v>
          </cell>
          <cell r="E240" t="str">
            <v>4900218553</v>
          </cell>
          <cell r="F240">
            <v>38257</v>
          </cell>
          <cell r="G240">
            <v>75</v>
          </cell>
          <cell r="H240">
            <v>0</v>
          </cell>
        </row>
        <row r="241">
          <cell r="A241" t="str">
            <v>500010</v>
          </cell>
          <cell r="B241" t="str">
            <v>MAIZE - 1111 - 5 KG - [ RHSL ]</v>
          </cell>
          <cell r="C241" t="str">
            <v>3600</v>
          </cell>
          <cell r="D241" t="str">
            <v>343</v>
          </cell>
          <cell r="E241" t="str">
            <v>4900219062</v>
          </cell>
          <cell r="F241">
            <v>38257</v>
          </cell>
          <cell r="G241">
            <v>-75</v>
          </cell>
          <cell r="H241">
            <v>0</v>
          </cell>
        </row>
        <row r="242">
          <cell r="A242" t="str">
            <v>500010</v>
          </cell>
          <cell r="B242" t="str">
            <v>MAIZE - 1111 - 5 KG - [ RHSL ]</v>
          </cell>
          <cell r="C242" t="str">
            <v>3600</v>
          </cell>
          <cell r="D242" t="str">
            <v>343</v>
          </cell>
          <cell r="E242" t="str">
            <v>4900219062</v>
          </cell>
          <cell r="F242">
            <v>38257</v>
          </cell>
          <cell r="G242">
            <v>75</v>
          </cell>
          <cell r="H242">
            <v>0</v>
          </cell>
        </row>
        <row r="243">
          <cell r="A243" t="str">
            <v>500010</v>
          </cell>
          <cell r="B243" t="str">
            <v>MAIZE - 1111 - 5 KG - [ RHSL ]</v>
          </cell>
          <cell r="C243" t="str">
            <v>3600</v>
          </cell>
          <cell r="D243" t="str">
            <v>343</v>
          </cell>
          <cell r="E243" t="str">
            <v>4900219062</v>
          </cell>
          <cell r="F243">
            <v>38257</v>
          </cell>
          <cell r="G243">
            <v>-2670</v>
          </cell>
          <cell r="H243">
            <v>0</v>
          </cell>
        </row>
        <row r="244">
          <cell r="A244" t="str">
            <v>500010</v>
          </cell>
          <cell r="B244" t="str">
            <v>MAIZE - 1111 - 5 KG - [ RHSL ]</v>
          </cell>
          <cell r="C244" t="str">
            <v>3600</v>
          </cell>
          <cell r="D244" t="str">
            <v>343</v>
          </cell>
          <cell r="E244" t="str">
            <v>4900219062</v>
          </cell>
          <cell r="F244">
            <v>38257</v>
          </cell>
          <cell r="G244">
            <v>2670</v>
          </cell>
          <cell r="H244">
            <v>0</v>
          </cell>
        </row>
        <row r="245">
          <cell r="A245" t="str">
            <v>500010</v>
          </cell>
          <cell r="B245" t="str">
            <v>MAIZE - 1111 - 5 KG - [ RHSL ]</v>
          </cell>
          <cell r="C245" t="str">
            <v>3600</v>
          </cell>
          <cell r="D245" t="str">
            <v>343</v>
          </cell>
          <cell r="E245" t="str">
            <v>4900219062</v>
          </cell>
          <cell r="F245">
            <v>38257</v>
          </cell>
          <cell r="G245">
            <v>550</v>
          </cell>
          <cell r="H245">
            <v>0</v>
          </cell>
        </row>
        <row r="246">
          <cell r="A246" t="str">
            <v>500010</v>
          </cell>
          <cell r="B246" t="str">
            <v>MAIZE - 1111 - 5 KG - [ RHSL ]</v>
          </cell>
          <cell r="C246" t="str">
            <v>3600</v>
          </cell>
          <cell r="D246" t="str">
            <v>343</v>
          </cell>
          <cell r="E246" t="str">
            <v>4900219062</v>
          </cell>
          <cell r="F246">
            <v>38257</v>
          </cell>
          <cell r="G246">
            <v>250</v>
          </cell>
          <cell r="H246">
            <v>0</v>
          </cell>
        </row>
        <row r="247">
          <cell r="A247" t="str">
            <v>500010</v>
          </cell>
          <cell r="B247" t="str">
            <v>MAIZE - 1111 - 5 KG - [ RHSL ]</v>
          </cell>
          <cell r="C247" t="str">
            <v>3600</v>
          </cell>
          <cell r="D247" t="str">
            <v>343</v>
          </cell>
          <cell r="E247" t="str">
            <v>4900219062</v>
          </cell>
          <cell r="F247">
            <v>38257</v>
          </cell>
          <cell r="G247">
            <v>100</v>
          </cell>
          <cell r="H247">
            <v>0</v>
          </cell>
        </row>
        <row r="248">
          <cell r="A248" t="str">
            <v>500010</v>
          </cell>
          <cell r="B248" t="str">
            <v>MAIZE - 1111 - 5 KG - [ RHSL ]</v>
          </cell>
          <cell r="C248" t="str">
            <v>3600</v>
          </cell>
          <cell r="D248" t="str">
            <v>343</v>
          </cell>
          <cell r="E248" t="str">
            <v>4900219062</v>
          </cell>
          <cell r="F248">
            <v>38257</v>
          </cell>
          <cell r="G248">
            <v>165</v>
          </cell>
          <cell r="H248">
            <v>0</v>
          </cell>
        </row>
        <row r="249">
          <cell r="A249" t="str">
            <v>500010</v>
          </cell>
          <cell r="B249" t="str">
            <v>MAIZE - 1111 - 5 KG - [ RHSL ]</v>
          </cell>
          <cell r="C249" t="str">
            <v>3600</v>
          </cell>
          <cell r="D249" t="str">
            <v>343</v>
          </cell>
          <cell r="E249" t="str">
            <v>4900219062</v>
          </cell>
          <cell r="F249">
            <v>38257</v>
          </cell>
          <cell r="G249">
            <v>-165</v>
          </cell>
          <cell r="H249">
            <v>0</v>
          </cell>
        </row>
        <row r="250">
          <cell r="A250" t="str">
            <v>500010</v>
          </cell>
          <cell r="B250" t="str">
            <v>MAIZE - 1111 - 5 KG - [ RHSL ]</v>
          </cell>
          <cell r="C250" t="str">
            <v>3600</v>
          </cell>
          <cell r="D250" t="str">
            <v>343</v>
          </cell>
          <cell r="E250" t="str">
            <v>4900219062</v>
          </cell>
          <cell r="F250">
            <v>38257</v>
          </cell>
          <cell r="G250">
            <v>-100</v>
          </cell>
          <cell r="H250">
            <v>0</v>
          </cell>
        </row>
        <row r="251">
          <cell r="A251" t="str">
            <v>500010</v>
          </cell>
          <cell r="B251" t="str">
            <v>MAIZE - 1111 - 5 KG - [ RHSL ]</v>
          </cell>
          <cell r="C251" t="str">
            <v>3600</v>
          </cell>
          <cell r="D251" t="str">
            <v>343</v>
          </cell>
          <cell r="E251" t="str">
            <v>4900219062</v>
          </cell>
          <cell r="F251">
            <v>38257</v>
          </cell>
          <cell r="G251">
            <v>-250</v>
          </cell>
          <cell r="H251">
            <v>0</v>
          </cell>
        </row>
        <row r="252">
          <cell r="A252" t="str">
            <v>500010</v>
          </cell>
          <cell r="B252" t="str">
            <v>MAIZE - 1111 - 5 KG - [ RHSL ]</v>
          </cell>
          <cell r="C252" t="str">
            <v>3600</v>
          </cell>
          <cell r="D252" t="str">
            <v>343</v>
          </cell>
          <cell r="E252" t="str">
            <v>4900219062</v>
          </cell>
          <cell r="F252">
            <v>38257</v>
          </cell>
          <cell r="G252">
            <v>-550</v>
          </cell>
          <cell r="H252">
            <v>0</v>
          </cell>
        </row>
        <row r="253">
          <cell r="A253" t="str">
            <v>500010</v>
          </cell>
          <cell r="B253" t="str">
            <v>MAIZE - 1111 - 5 KG - [ RHSL ]</v>
          </cell>
          <cell r="C253" t="str">
            <v>3600</v>
          </cell>
          <cell r="D253" t="str">
            <v>453</v>
          </cell>
          <cell r="E253" t="str">
            <v>4900200660</v>
          </cell>
          <cell r="F253">
            <v>38240</v>
          </cell>
          <cell r="G253">
            <v>-75</v>
          </cell>
          <cell r="H253">
            <v>0</v>
          </cell>
        </row>
        <row r="254">
          <cell r="A254" t="str">
            <v>500010</v>
          </cell>
          <cell r="B254" t="str">
            <v>MAIZE - 1111 - 5 KG - [ RHSL ]</v>
          </cell>
          <cell r="C254" t="str">
            <v>3600</v>
          </cell>
          <cell r="D254" t="str">
            <v>453</v>
          </cell>
          <cell r="E254" t="str">
            <v>4900200660</v>
          </cell>
          <cell r="F254">
            <v>38240</v>
          </cell>
          <cell r="G254">
            <v>75</v>
          </cell>
          <cell r="H254">
            <v>1486.5</v>
          </cell>
        </row>
        <row r="255">
          <cell r="A255" t="str">
            <v>500010</v>
          </cell>
          <cell r="B255" t="str">
            <v>MAIZE - 1111 - 5 KG - [ RHSL ]</v>
          </cell>
          <cell r="C255" t="str">
            <v>3600</v>
          </cell>
          <cell r="D255" t="str">
            <v>343</v>
          </cell>
          <cell r="E255" t="str">
            <v>4900200657</v>
          </cell>
          <cell r="F255">
            <v>38240</v>
          </cell>
          <cell r="G255">
            <v>5</v>
          </cell>
          <cell r="H255">
            <v>0</v>
          </cell>
        </row>
        <row r="256">
          <cell r="A256" t="str">
            <v>500010</v>
          </cell>
          <cell r="B256" t="str">
            <v>MAIZE - 1111 - 5 KG - [ RHSL ]</v>
          </cell>
          <cell r="C256" t="str">
            <v>3600</v>
          </cell>
          <cell r="D256" t="str">
            <v>343</v>
          </cell>
          <cell r="E256" t="str">
            <v>4900200657</v>
          </cell>
          <cell r="F256">
            <v>38240</v>
          </cell>
          <cell r="G256">
            <v>-5</v>
          </cell>
          <cell r="H256">
            <v>0</v>
          </cell>
        </row>
        <row r="257">
          <cell r="A257" t="str">
            <v>500010</v>
          </cell>
          <cell r="B257" t="str">
            <v>MAIZE - 1111 - 5 KG - [ RHSL ]</v>
          </cell>
          <cell r="C257" t="str">
            <v>3600</v>
          </cell>
          <cell r="D257" t="str">
            <v>601</v>
          </cell>
          <cell r="E257" t="str">
            <v>4900170329</v>
          </cell>
          <cell r="F257">
            <v>38212</v>
          </cell>
          <cell r="G257">
            <v>-60</v>
          </cell>
          <cell r="H257">
            <v>-1189.2</v>
          </cell>
        </row>
        <row r="258">
          <cell r="A258" t="str">
            <v>500010</v>
          </cell>
          <cell r="B258" t="str">
            <v>MAIZE - 1111 - 5 KG - [ RHSL ]</v>
          </cell>
          <cell r="C258" t="str">
            <v>3600</v>
          </cell>
          <cell r="D258" t="str">
            <v>601</v>
          </cell>
          <cell r="E258" t="str">
            <v>4900170329</v>
          </cell>
          <cell r="F258">
            <v>38212</v>
          </cell>
          <cell r="G258">
            <v>-20</v>
          </cell>
          <cell r="H258">
            <v>-396.4</v>
          </cell>
        </row>
        <row r="259">
          <cell r="A259" t="str">
            <v>500010</v>
          </cell>
          <cell r="B259" t="str">
            <v>MAIZE - 1111 - 5 KG - [ RHSL ]</v>
          </cell>
          <cell r="C259" t="str">
            <v>3600</v>
          </cell>
          <cell r="D259" t="str">
            <v>601</v>
          </cell>
          <cell r="E259" t="str">
            <v>4900166997</v>
          </cell>
          <cell r="F259">
            <v>38209</v>
          </cell>
          <cell r="G259">
            <v>-2920</v>
          </cell>
          <cell r="H259">
            <v>-57874.400000000001</v>
          </cell>
        </row>
        <row r="260">
          <cell r="A260" t="str">
            <v>500010</v>
          </cell>
          <cell r="B260" t="str">
            <v>MAIZE - 1111 - 5 KG - [ RHSL ]</v>
          </cell>
          <cell r="C260" t="str">
            <v>3600</v>
          </cell>
          <cell r="D260" t="str">
            <v>101</v>
          </cell>
          <cell r="E260" t="str">
            <v>5000020533</v>
          </cell>
          <cell r="F260">
            <v>38209</v>
          </cell>
          <cell r="G260">
            <v>100</v>
          </cell>
          <cell r="H260">
            <v>0</v>
          </cell>
        </row>
        <row r="261">
          <cell r="A261" t="str">
            <v>500010</v>
          </cell>
          <cell r="B261" t="str">
            <v>MAIZE - 1111 - 5 KG - [ RHSL ]</v>
          </cell>
          <cell r="C261" t="str">
            <v>3600</v>
          </cell>
          <cell r="D261" t="str">
            <v>101</v>
          </cell>
          <cell r="E261" t="str">
            <v>5000020530</v>
          </cell>
          <cell r="F261">
            <v>38209</v>
          </cell>
          <cell r="G261">
            <v>550</v>
          </cell>
          <cell r="H261">
            <v>0</v>
          </cell>
        </row>
        <row r="262">
          <cell r="A262" t="str">
            <v>500010</v>
          </cell>
          <cell r="B262" t="str">
            <v>MAIZE - 1111 - 5 KG - [ RHSL ]</v>
          </cell>
          <cell r="C262" t="str">
            <v>3600</v>
          </cell>
          <cell r="D262" t="str">
            <v>101</v>
          </cell>
          <cell r="E262" t="str">
            <v>5000020528</v>
          </cell>
          <cell r="F262">
            <v>38209</v>
          </cell>
          <cell r="G262">
            <v>2350</v>
          </cell>
          <cell r="H262">
            <v>0</v>
          </cell>
        </row>
        <row r="263">
          <cell r="A263" t="str">
            <v>500010</v>
          </cell>
          <cell r="B263" t="str">
            <v>MAIZE - 1111 - 5 KG - [ RHSL ]</v>
          </cell>
          <cell r="C263" t="str">
            <v>3600</v>
          </cell>
          <cell r="D263" t="str">
            <v>641</v>
          </cell>
          <cell r="E263" t="str">
            <v>4900153977</v>
          </cell>
          <cell r="F263">
            <v>38197</v>
          </cell>
          <cell r="G263">
            <v>550</v>
          </cell>
          <cell r="H263">
            <v>10901</v>
          </cell>
        </row>
        <row r="264">
          <cell r="A264" t="str">
            <v>500010</v>
          </cell>
          <cell r="B264" t="str">
            <v>MAIZE - 1111 - 5 KG - [ RHSL ]</v>
          </cell>
          <cell r="C264" t="str">
            <v>3600</v>
          </cell>
          <cell r="D264" t="str">
            <v>641</v>
          </cell>
          <cell r="E264" t="str">
            <v>4900153977</v>
          </cell>
          <cell r="F264">
            <v>38197</v>
          </cell>
          <cell r="G264">
            <v>1200</v>
          </cell>
          <cell r="H264">
            <v>23784</v>
          </cell>
        </row>
        <row r="265">
          <cell r="A265" t="str">
            <v>500010</v>
          </cell>
          <cell r="B265" t="str">
            <v>MAIZE - 1111 - 5 KG - [ RHSL ]</v>
          </cell>
          <cell r="C265" t="str">
            <v>3600</v>
          </cell>
          <cell r="D265" t="str">
            <v>641</v>
          </cell>
          <cell r="E265" t="str">
            <v>4900153977</v>
          </cell>
          <cell r="F265">
            <v>38197</v>
          </cell>
          <cell r="G265">
            <v>300</v>
          </cell>
          <cell r="H265">
            <v>5946</v>
          </cell>
        </row>
        <row r="266">
          <cell r="A266" t="str">
            <v>500010</v>
          </cell>
          <cell r="B266" t="str">
            <v>MAIZE - 1111 - 5 KG - [ RHSL ]</v>
          </cell>
          <cell r="C266" t="str">
            <v>3600</v>
          </cell>
          <cell r="D266" t="str">
            <v>641</v>
          </cell>
          <cell r="E266" t="str">
            <v>4900153977</v>
          </cell>
          <cell r="F266">
            <v>38197</v>
          </cell>
          <cell r="G266">
            <v>750</v>
          </cell>
          <cell r="H266">
            <v>14865</v>
          </cell>
        </row>
        <row r="267">
          <cell r="A267" t="str">
            <v>500010</v>
          </cell>
          <cell r="B267" t="str">
            <v>MAIZE - 1111 - 5 KG - [ RHSL ]</v>
          </cell>
          <cell r="C267" t="str">
            <v>3600</v>
          </cell>
          <cell r="D267" t="str">
            <v>641</v>
          </cell>
          <cell r="E267" t="str">
            <v>4900153977</v>
          </cell>
          <cell r="F267">
            <v>38197</v>
          </cell>
          <cell r="G267">
            <v>200</v>
          </cell>
          <cell r="H267">
            <v>3964</v>
          </cell>
        </row>
        <row r="268">
          <cell r="A268" t="str">
            <v>500010</v>
          </cell>
          <cell r="B268" t="str">
            <v>MAIZE - 1111 - 5 KG - [ RHSL ]</v>
          </cell>
          <cell r="C268" t="str">
            <v>3600</v>
          </cell>
          <cell r="D268" t="str">
            <v>561</v>
          </cell>
          <cell r="E268" t="str">
            <v>4900127323</v>
          </cell>
          <cell r="F268">
            <v>38168</v>
          </cell>
          <cell r="G268">
            <v>1400</v>
          </cell>
          <cell r="H268">
            <v>27748</v>
          </cell>
        </row>
        <row r="269">
          <cell r="A269" t="str">
            <v>500010</v>
          </cell>
          <cell r="B269" t="str">
            <v>MAIZE - 1111 - 5 KG - [ RHSL ]</v>
          </cell>
          <cell r="C269" t="str">
            <v>3600</v>
          </cell>
          <cell r="D269" t="str">
            <v>651</v>
          </cell>
          <cell r="E269" t="str">
            <v>4900118614</v>
          </cell>
          <cell r="F269">
            <v>38162</v>
          </cell>
          <cell r="G269">
            <v>75</v>
          </cell>
          <cell r="H269">
            <v>0</v>
          </cell>
        </row>
        <row r="270">
          <cell r="A270" t="str">
            <v>500010</v>
          </cell>
          <cell r="B270" t="str">
            <v>MAIZE - 1111 - 5 KG - [ RHSL ]</v>
          </cell>
          <cell r="C270" t="str">
            <v>3600</v>
          </cell>
          <cell r="D270" t="str">
            <v>453</v>
          </cell>
          <cell r="E270" t="str">
            <v>4900106521</v>
          </cell>
          <cell r="F270">
            <v>38145</v>
          </cell>
          <cell r="G270">
            <v>60</v>
          </cell>
          <cell r="H270">
            <v>1189.2</v>
          </cell>
        </row>
        <row r="271">
          <cell r="A271" t="str">
            <v>500010</v>
          </cell>
          <cell r="B271" t="str">
            <v>MAIZE - 1111 - 5 KG - [ RHSL ]</v>
          </cell>
          <cell r="C271" t="str">
            <v>3600</v>
          </cell>
          <cell r="D271" t="str">
            <v>453</v>
          </cell>
          <cell r="E271" t="str">
            <v>4900106521</v>
          </cell>
          <cell r="F271">
            <v>38145</v>
          </cell>
          <cell r="G271">
            <v>-50</v>
          </cell>
          <cell r="H271">
            <v>0</v>
          </cell>
        </row>
        <row r="272">
          <cell r="A272" t="str">
            <v>500010</v>
          </cell>
          <cell r="B272" t="str">
            <v>MAIZE - 1111 - 5 KG - [ RHSL ]</v>
          </cell>
          <cell r="C272" t="str">
            <v>3600</v>
          </cell>
          <cell r="D272" t="str">
            <v>453</v>
          </cell>
          <cell r="E272" t="str">
            <v>4900106521</v>
          </cell>
          <cell r="F272">
            <v>38145</v>
          </cell>
          <cell r="G272">
            <v>-240</v>
          </cell>
          <cell r="H272">
            <v>0</v>
          </cell>
        </row>
        <row r="273">
          <cell r="A273" t="str">
            <v>500010</v>
          </cell>
          <cell r="B273" t="str">
            <v>MAIZE - 1111 - 5 KG - [ RHSL ]</v>
          </cell>
          <cell r="C273" t="str">
            <v>3600</v>
          </cell>
          <cell r="D273" t="str">
            <v>453</v>
          </cell>
          <cell r="E273" t="str">
            <v>4900106521</v>
          </cell>
          <cell r="F273">
            <v>38145</v>
          </cell>
          <cell r="G273">
            <v>-340</v>
          </cell>
          <cell r="H273">
            <v>0</v>
          </cell>
        </row>
        <row r="274">
          <cell r="A274" t="str">
            <v>500010</v>
          </cell>
          <cell r="B274" t="str">
            <v>MAIZE - 1111 - 5 KG - [ RHSL ]</v>
          </cell>
          <cell r="C274" t="str">
            <v>3600</v>
          </cell>
          <cell r="D274" t="str">
            <v>453</v>
          </cell>
          <cell r="E274" t="str">
            <v>4900106521</v>
          </cell>
          <cell r="F274">
            <v>38145</v>
          </cell>
          <cell r="G274">
            <v>240</v>
          </cell>
          <cell r="H274">
            <v>4756.8</v>
          </cell>
        </row>
        <row r="275">
          <cell r="A275" t="str">
            <v>500010</v>
          </cell>
          <cell r="B275" t="str">
            <v>MAIZE - 1111 - 5 KG - [ RHSL ]</v>
          </cell>
          <cell r="C275" t="str">
            <v>3600</v>
          </cell>
          <cell r="D275" t="str">
            <v>453</v>
          </cell>
          <cell r="E275" t="str">
            <v>4900106521</v>
          </cell>
          <cell r="F275">
            <v>38145</v>
          </cell>
          <cell r="G275">
            <v>50</v>
          </cell>
          <cell r="H275">
            <v>991</v>
          </cell>
        </row>
        <row r="276">
          <cell r="A276" t="str">
            <v>500010</v>
          </cell>
          <cell r="B276" t="str">
            <v>MAIZE - 1111 - 5 KG - [ RHSL ]</v>
          </cell>
          <cell r="C276" t="str">
            <v>3600</v>
          </cell>
          <cell r="D276" t="str">
            <v>453</v>
          </cell>
          <cell r="E276" t="str">
            <v>4900106521</v>
          </cell>
          <cell r="F276">
            <v>38145</v>
          </cell>
          <cell r="G276">
            <v>340</v>
          </cell>
          <cell r="H276">
            <v>6738.8</v>
          </cell>
        </row>
        <row r="277">
          <cell r="A277" t="str">
            <v>500010</v>
          </cell>
          <cell r="B277" t="str">
            <v>MAIZE - 1111 - 5 KG - [ RHSL ]</v>
          </cell>
          <cell r="C277" t="str">
            <v>3600</v>
          </cell>
          <cell r="D277" t="str">
            <v>453</v>
          </cell>
          <cell r="E277" t="str">
            <v>4900106521</v>
          </cell>
          <cell r="F277">
            <v>38145</v>
          </cell>
          <cell r="G277">
            <v>-60</v>
          </cell>
          <cell r="H277">
            <v>0</v>
          </cell>
        </row>
        <row r="278">
          <cell r="A278" t="str">
            <v>500010</v>
          </cell>
          <cell r="B278" t="str">
            <v>MAIZE - 1111 - 5 KG - [ RHSL ]</v>
          </cell>
          <cell r="C278" t="str">
            <v>3600</v>
          </cell>
          <cell r="D278" t="str">
            <v>601</v>
          </cell>
          <cell r="E278" t="str">
            <v>4900099139</v>
          </cell>
          <cell r="F278">
            <v>38135</v>
          </cell>
          <cell r="G278">
            <v>-300</v>
          </cell>
          <cell r="H278">
            <v>-5946</v>
          </cell>
        </row>
        <row r="279">
          <cell r="A279" t="str">
            <v>500010</v>
          </cell>
          <cell r="B279" t="str">
            <v>MAIZE - 1111 - 5 KG - [ RHSL ]</v>
          </cell>
          <cell r="C279" t="str">
            <v>3600</v>
          </cell>
          <cell r="D279" t="str">
            <v>651</v>
          </cell>
          <cell r="E279" t="str">
            <v>4900099235</v>
          </cell>
          <cell r="F279">
            <v>38135</v>
          </cell>
          <cell r="G279">
            <v>40</v>
          </cell>
          <cell r="H279">
            <v>0</v>
          </cell>
        </row>
        <row r="280">
          <cell r="A280" t="str">
            <v>500010</v>
          </cell>
          <cell r="B280" t="str">
            <v>MAIZE - 1111 - 5 KG - [ RHSL ]</v>
          </cell>
          <cell r="C280" t="str">
            <v>3600</v>
          </cell>
          <cell r="D280" t="str">
            <v>651</v>
          </cell>
          <cell r="E280" t="str">
            <v>4900096483</v>
          </cell>
          <cell r="F280">
            <v>38131</v>
          </cell>
          <cell r="G280">
            <v>50</v>
          </cell>
          <cell r="H280">
            <v>0</v>
          </cell>
        </row>
        <row r="281">
          <cell r="A281" t="str">
            <v>500010</v>
          </cell>
          <cell r="B281" t="str">
            <v>MAIZE - 1111 - 5 KG - [ RHSL ]</v>
          </cell>
          <cell r="C281" t="str">
            <v>3600</v>
          </cell>
          <cell r="D281" t="str">
            <v>651</v>
          </cell>
          <cell r="E281" t="str">
            <v>4900096480</v>
          </cell>
          <cell r="F281">
            <v>38131</v>
          </cell>
          <cell r="G281">
            <v>200</v>
          </cell>
          <cell r="H281">
            <v>0</v>
          </cell>
        </row>
        <row r="282">
          <cell r="A282" t="str">
            <v>500010</v>
          </cell>
          <cell r="B282" t="str">
            <v>MAIZE - 1111 - 5 KG - [ RHSL ]</v>
          </cell>
          <cell r="C282" t="str">
            <v>3600</v>
          </cell>
          <cell r="D282" t="str">
            <v>651</v>
          </cell>
          <cell r="E282" t="str">
            <v>4900096480</v>
          </cell>
          <cell r="F282">
            <v>38131</v>
          </cell>
          <cell r="G282">
            <v>40</v>
          </cell>
          <cell r="H282">
            <v>0</v>
          </cell>
        </row>
        <row r="283">
          <cell r="A283" t="str">
            <v>500010</v>
          </cell>
          <cell r="B283" t="str">
            <v>MAIZE - 1111 - 5 KG - [ RHSL ]</v>
          </cell>
          <cell r="C283" t="str">
            <v>3600</v>
          </cell>
          <cell r="D283" t="str">
            <v>651</v>
          </cell>
          <cell r="E283" t="str">
            <v>4900096475</v>
          </cell>
          <cell r="F283">
            <v>38131</v>
          </cell>
          <cell r="G283">
            <v>35</v>
          </cell>
          <cell r="H283">
            <v>0</v>
          </cell>
        </row>
        <row r="284">
          <cell r="A284" t="str">
            <v>500010</v>
          </cell>
          <cell r="B284" t="str">
            <v>MAIZE - 1111 - 5 KG - [ RHSL ]</v>
          </cell>
          <cell r="C284" t="str">
            <v>3600</v>
          </cell>
          <cell r="D284" t="str">
            <v>651</v>
          </cell>
          <cell r="E284" t="str">
            <v>4900092324</v>
          </cell>
          <cell r="F284">
            <v>38124</v>
          </cell>
          <cell r="G284">
            <v>300</v>
          </cell>
          <cell r="H284">
            <v>0</v>
          </cell>
        </row>
        <row r="285">
          <cell r="A285" t="str">
            <v>500010</v>
          </cell>
          <cell r="B285" t="str">
            <v>MAIZE - 1111 - 5 KG - [ RHSL ]</v>
          </cell>
          <cell r="C285" t="str">
            <v>3600</v>
          </cell>
          <cell r="D285" t="str">
            <v>651</v>
          </cell>
          <cell r="E285" t="str">
            <v>4900092330</v>
          </cell>
          <cell r="F285">
            <v>38124</v>
          </cell>
          <cell r="G285">
            <v>25</v>
          </cell>
          <cell r="H285">
            <v>0</v>
          </cell>
        </row>
        <row r="286">
          <cell r="A286" t="str">
            <v>500010</v>
          </cell>
          <cell r="B286" t="str">
            <v>MAIZE - 1111 - 5 KG - [ RHSL ]</v>
          </cell>
          <cell r="C286" t="str">
            <v>3600</v>
          </cell>
          <cell r="D286" t="str">
            <v>641</v>
          </cell>
          <cell r="E286" t="str">
            <v>4900073919</v>
          </cell>
          <cell r="F286">
            <v>38087</v>
          </cell>
          <cell r="G286">
            <v>-400</v>
          </cell>
          <cell r="H286">
            <v>-7928</v>
          </cell>
        </row>
        <row r="287">
          <cell r="A287" t="str">
            <v>500010</v>
          </cell>
          <cell r="B287" t="str">
            <v>MAIZE - 1111 - 5 KG - [ RHSL ]</v>
          </cell>
          <cell r="C287" t="str">
            <v>3600</v>
          </cell>
          <cell r="D287" t="str">
            <v>641</v>
          </cell>
          <cell r="E287" t="str">
            <v>4900073919</v>
          </cell>
          <cell r="F287">
            <v>38087</v>
          </cell>
          <cell r="G287">
            <v>-100</v>
          </cell>
          <cell r="H287">
            <v>-1982</v>
          </cell>
        </row>
        <row r="288">
          <cell r="A288" t="str">
            <v>500011</v>
          </cell>
          <cell r="B288" t="str">
            <v>MAIZE - 5555 - 5 KG - [ RHSL ]</v>
          </cell>
          <cell r="C288" t="str">
            <v>1100</v>
          </cell>
          <cell r="D288" t="str">
            <v>344</v>
          </cell>
          <cell r="E288" t="str">
            <v>4900142222</v>
          </cell>
          <cell r="F288">
            <v>38168</v>
          </cell>
          <cell r="G288">
            <v>50</v>
          </cell>
          <cell r="H288">
            <v>0</v>
          </cell>
        </row>
        <row r="289">
          <cell r="A289" t="str">
            <v>500011</v>
          </cell>
          <cell r="B289" t="str">
            <v>MAIZE - 5555 - 5 KG - [ RHSL ]</v>
          </cell>
          <cell r="C289" t="str">
            <v>1100</v>
          </cell>
          <cell r="D289" t="str">
            <v>344</v>
          </cell>
          <cell r="E289" t="str">
            <v>4900142222</v>
          </cell>
          <cell r="F289">
            <v>38168</v>
          </cell>
          <cell r="G289">
            <v>-50</v>
          </cell>
          <cell r="H289">
            <v>0</v>
          </cell>
        </row>
        <row r="290">
          <cell r="A290" t="str">
            <v>500011</v>
          </cell>
          <cell r="B290" t="str">
            <v>MAIZE - 5555 - 5 KG - [ RHSL ]</v>
          </cell>
          <cell r="C290" t="str">
            <v>1100</v>
          </cell>
          <cell r="D290" t="str">
            <v>161</v>
          </cell>
          <cell r="E290" t="str">
            <v>5000008152</v>
          </cell>
          <cell r="F290">
            <v>38097</v>
          </cell>
          <cell r="G290">
            <v>-140</v>
          </cell>
          <cell r="H290">
            <v>-2284.8000000000002</v>
          </cell>
        </row>
        <row r="291">
          <cell r="A291" t="str">
            <v>500011</v>
          </cell>
          <cell r="B291" t="str">
            <v>MAIZE - 5555 - 5 KG - [ RHSL ]</v>
          </cell>
          <cell r="C291" t="str">
            <v>1100</v>
          </cell>
          <cell r="D291" t="str">
            <v>161</v>
          </cell>
          <cell r="E291" t="str">
            <v>5000008152</v>
          </cell>
          <cell r="F291">
            <v>38097</v>
          </cell>
          <cell r="G291">
            <v>-3000</v>
          </cell>
          <cell r="H291">
            <v>-48960</v>
          </cell>
        </row>
        <row r="292">
          <cell r="A292" t="str">
            <v>500011</v>
          </cell>
          <cell r="B292" t="str">
            <v>MAIZE - 5555 - 5 KG - [ RHSL ]</v>
          </cell>
          <cell r="C292" t="str">
            <v>1100</v>
          </cell>
          <cell r="D292" t="str">
            <v>161</v>
          </cell>
          <cell r="E292" t="str">
            <v>5000008152</v>
          </cell>
          <cell r="F292">
            <v>38097</v>
          </cell>
          <cell r="G292">
            <v>-1820</v>
          </cell>
          <cell r="H292">
            <v>-29702.400000000001</v>
          </cell>
        </row>
        <row r="293">
          <cell r="A293" t="str">
            <v>500011</v>
          </cell>
          <cell r="B293" t="str">
            <v>MAIZE - 5555 - 5 KG - [ RHSL ]</v>
          </cell>
          <cell r="C293" t="str">
            <v>1100</v>
          </cell>
          <cell r="D293" t="str">
            <v>161</v>
          </cell>
          <cell r="E293" t="str">
            <v>5000008152</v>
          </cell>
          <cell r="F293">
            <v>38097</v>
          </cell>
          <cell r="G293">
            <v>-430</v>
          </cell>
          <cell r="H293">
            <v>-7017.6</v>
          </cell>
        </row>
        <row r="294">
          <cell r="A294" t="str">
            <v>500011</v>
          </cell>
          <cell r="B294" t="str">
            <v>MAIZE - 5555 - 5 KG - [ RHSL ]</v>
          </cell>
          <cell r="C294" t="str">
            <v>1100</v>
          </cell>
          <cell r="D294" t="str">
            <v>161</v>
          </cell>
          <cell r="E294" t="str">
            <v>5000008152</v>
          </cell>
          <cell r="F294">
            <v>38097</v>
          </cell>
          <cell r="G294">
            <v>-485</v>
          </cell>
          <cell r="H294">
            <v>-7915.2</v>
          </cell>
        </row>
        <row r="295">
          <cell r="A295" t="str">
            <v>500011</v>
          </cell>
          <cell r="B295" t="str">
            <v>MAIZE - 5555 - 5 KG - [ RHSL ]</v>
          </cell>
          <cell r="C295" t="str">
            <v>1600</v>
          </cell>
          <cell r="D295" t="str">
            <v>453</v>
          </cell>
          <cell r="E295" t="str">
            <v>4900220014</v>
          </cell>
          <cell r="F295">
            <v>38258</v>
          </cell>
          <cell r="G295">
            <v>350</v>
          </cell>
          <cell r="H295">
            <v>5712</v>
          </cell>
        </row>
        <row r="296">
          <cell r="A296" t="str">
            <v>500011</v>
          </cell>
          <cell r="B296" t="str">
            <v>MAIZE - 5555 - 5 KG - [ RHSL ]</v>
          </cell>
          <cell r="C296" t="str">
            <v>1600</v>
          </cell>
          <cell r="D296" t="str">
            <v>453</v>
          </cell>
          <cell r="E296" t="str">
            <v>4900220014</v>
          </cell>
          <cell r="F296">
            <v>38258</v>
          </cell>
          <cell r="G296">
            <v>-350</v>
          </cell>
          <cell r="H296">
            <v>0</v>
          </cell>
        </row>
        <row r="297">
          <cell r="A297" t="str">
            <v>500011</v>
          </cell>
          <cell r="B297" t="str">
            <v>MAIZE - 5555 - 5 KG - [ RHSL ]</v>
          </cell>
          <cell r="C297" t="str">
            <v>1600</v>
          </cell>
          <cell r="D297" t="str">
            <v>453</v>
          </cell>
          <cell r="E297" t="str">
            <v>4900220014</v>
          </cell>
          <cell r="F297">
            <v>38258</v>
          </cell>
          <cell r="G297">
            <v>240</v>
          </cell>
          <cell r="H297">
            <v>3916.8</v>
          </cell>
        </row>
        <row r="298">
          <cell r="A298" t="str">
            <v>500011</v>
          </cell>
          <cell r="B298" t="str">
            <v>MAIZE - 5555 - 5 KG - [ RHSL ]</v>
          </cell>
          <cell r="C298" t="str">
            <v>1600</v>
          </cell>
          <cell r="D298" t="str">
            <v>453</v>
          </cell>
          <cell r="E298" t="str">
            <v>4900220014</v>
          </cell>
          <cell r="F298">
            <v>38258</v>
          </cell>
          <cell r="G298">
            <v>-240</v>
          </cell>
          <cell r="H298">
            <v>0</v>
          </cell>
        </row>
        <row r="299">
          <cell r="A299" t="str">
            <v>500011</v>
          </cell>
          <cell r="B299" t="str">
            <v>MAIZE - 5555 - 5 KG - [ RHSL ]</v>
          </cell>
          <cell r="C299" t="str">
            <v>1600</v>
          </cell>
          <cell r="D299" t="str">
            <v>651</v>
          </cell>
          <cell r="E299" t="str">
            <v>4900217991</v>
          </cell>
          <cell r="F299">
            <v>38257</v>
          </cell>
          <cell r="G299">
            <v>240</v>
          </cell>
          <cell r="H299">
            <v>0</v>
          </cell>
        </row>
        <row r="300">
          <cell r="A300" t="str">
            <v>500011</v>
          </cell>
          <cell r="B300" t="str">
            <v>MAIZE - 5555 - 5 KG - [ RHSL ]</v>
          </cell>
          <cell r="C300" t="str">
            <v>1600</v>
          </cell>
          <cell r="D300" t="str">
            <v>651</v>
          </cell>
          <cell r="E300" t="str">
            <v>4900193864</v>
          </cell>
          <cell r="F300">
            <v>38231</v>
          </cell>
          <cell r="G300">
            <v>350</v>
          </cell>
          <cell r="H300">
            <v>0</v>
          </cell>
        </row>
        <row r="301">
          <cell r="A301" t="str">
            <v>500011</v>
          </cell>
          <cell r="B301" t="str">
            <v>MAIZE - 5555 - 5 KG - [ RHSL ]</v>
          </cell>
          <cell r="C301" t="str">
            <v>2700</v>
          </cell>
          <cell r="D301" t="str">
            <v>601</v>
          </cell>
          <cell r="E301" t="str">
            <v>4900094924</v>
          </cell>
          <cell r="F301">
            <v>38128</v>
          </cell>
          <cell r="G301">
            <v>-800</v>
          </cell>
          <cell r="H301">
            <v>-13056</v>
          </cell>
        </row>
        <row r="302">
          <cell r="A302" t="str">
            <v>500011</v>
          </cell>
          <cell r="B302" t="str">
            <v>MAIZE - 5555 - 5 KG - [ RHSL ]</v>
          </cell>
          <cell r="C302" t="str">
            <v>2900</v>
          </cell>
          <cell r="D302" t="str">
            <v>551</v>
          </cell>
          <cell r="E302" t="str">
            <v>4900224313</v>
          </cell>
          <cell r="F302">
            <v>38260</v>
          </cell>
          <cell r="G302">
            <v>-1195</v>
          </cell>
          <cell r="H302">
            <v>-19502.400000000001</v>
          </cell>
        </row>
        <row r="303">
          <cell r="A303" t="str">
            <v>500011</v>
          </cell>
          <cell r="B303" t="str">
            <v>MAIZE - 5555 - 5 KG - [ RHSL ]</v>
          </cell>
          <cell r="C303" t="str">
            <v>2900</v>
          </cell>
          <cell r="D303" t="str">
            <v>343</v>
          </cell>
          <cell r="E303" t="str">
            <v>4900224644</v>
          </cell>
          <cell r="F303">
            <v>38260</v>
          </cell>
          <cell r="G303">
            <v>-20</v>
          </cell>
          <cell r="H303">
            <v>0</v>
          </cell>
        </row>
        <row r="304">
          <cell r="A304" t="str">
            <v>500011</v>
          </cell>
          <cell r="B304" t="str">
            <v>MAIZE - 5555 - 5 KG - [ RHSL ]</v>
          </cell>
          <cell r="C304" t="str">
            <v>2900</v>
          </cell>
          <cell r="D304" t="str">
            <v>343</v>
          </cell>
          <cell r="E304" t="str">
            <v>4900224644</v>
          </cell>
          <cell r="F304">
            <v>38260</v>
          </cell>
          <cell r="G304">
            <v>20</v>
          </cell>
          <cell r="H304">
            <v>0</v>
          </cell>
        </row>
        <row r="305">
          <cell r="A305" t="str">
            <v>500011</v>
          </cell>
          <cell r="B305" t="str">
            <v>MAIZE - 5555 - 5 KG - [ RHSL ]</v>
          </cell>
          <cell r="C305" t="str">
            <v>2900</v>
          </cell>
          <cell r="D305" t="str">
            <v>343</v>
          </cell>
          <cell r="E305" t="str">
            <v>4900224644</v>
          </cell>
          <cell r="F305">
            <v>38260</v>
          </cell>
          <cell r="G305">
            <v>555</v>
          </cell>
          <cell r="H305">
            <v>0</v>
          </cell>
        </row>
        <row r="306">
          <cell r="A306" t="str">
            <v>500011</v>
          </cell>
          <cell r="B306" t="str">
            <v>MAIZE - 5555 - 5 KG - [ RHSL ]</v>
          </cell>
          <cell r="C306" t="str">
            <v>2900</v>
          </cell>
          <cell r="D306" t="str">
            <v>343</v>
          </cell>
          <cell r="E306" t="str">
            <v>4900224644</v>
          </cell>
          <cell r="F306">
            <v>38260</v>
          </cell>
          <cell r="G306">
            <v>-555</v>
          </cell>
          <cell r="H306">
            <v>0</v>
          </cell>
        </row>
        <row r="307">
          <cell r="A307" t="str">
            <v>500011</v>
          </cell>
          <cell r="B307" t="str">
            <v>MAIZE - 5555 - 5 KG - [ RHSL ]</v>
          </cell>
          <cell r="C307" t="str">
            <v>2900</v>
          </cell>
          <cell r="D307" t="str">
            <v>551</v>
          </cell>
          <cell r="E307" t="str">
            <v>4900225109</v>
          </cell>
          <cell r="F307">
            <v>38260</v>
          </cell>
          <cell r="G307">
            <v>-555</v>
          </cell>
          <cell r="H307">
            <v>-9057.6</v>
          </cell>
        </row>
        <row r="308">
          <cell r="A308" t="str">
            <v>500011</v>
          </cell>
          <cell r="B308" t="str">
            <v>MAIZE - 5555 - 5 KG - [ RHSL ]</v>
          </cell>
          <cell r="C308" t="str">
            <v>2900</v>
          </cell>
          <cell r="D308" t="str">
            <v>551</v>
          </cell>
          <cell r="E308" t="str">
            <v>4900225109</v>
          </cell>
          <cell r="F308">
            <v>38260</v>
          </cell>
          <cell r="G308">
            <v>-20</v>
          </cell>
          <cell r="H308">
            <v>-326.39999999999998</v>
          </cell>
        </row>
        <row r="309">
          <cell r="A309" t="str">
            <v>500011</v>
          </cell>
          <cell r="B309" t="str">
            <v>MAIZE - 5555 - 5 KG - [ RHSL ]</v>
          </cell>
          <cell r="C309" t="str">
            <v>2900</v>
          </cell>
          <cell r="D309" t="str">
            <v>551</v>
          </cell>
          <cell r="E309" t="str">
            <v>4900224313</v>
          </cell>
          <cell r="F309">
            <v>38260</v>
          </cell>
          <cell r="G309">
            <v>-1170</v>
          </cell>
          <cell r="H309">
            <v>-19094.400000000001</v>
          </cell>
        </row>
        <row r="310">
          <cell r="A310" t="str">
            <v>500011</v>
          </cell>
          <cell r="B310" t="str">
            <v>MAIZE - 5555 - 5 KG - [ RHSL ]</v>
          </cell>
          <cell r="C310" t="str">
            <v>2900</v>
          </cell>
          <cell r="D310" t="str">
            <v>344</v>
          </cell>
          <cell r="E310" t="str">
            <v>4900142413</v>
          </cell>
          <cell r="F310">
            <v>38168</v>
          </cell>
          <cell r="G310">
            <v>320</v>
          </cell>
          <cell r="H310">
            <v>0</v>
          </cell>
        </row>
        <row r="311">
          <cell r="A311" t="str">
            <v>500011</v>
          </cell>
          <cell r="B311" t="str">
            <v>MAIZE - 5555 - 5 KG - [ RHSL ]</v>
          </cell>
          <cell r="C311" t="str">
            <v>2900</v>
          </cell>
          <cell r="D311" t="str">
            <v>344</v>
          </cell>
          <cell r="E311" t="str">
            <v>4900142413</v>
          </cell>
          <cell r="F311">
            <v>38168</v>
          </cell>
          <cell r="G311">
            <v>-320</v>
          </cell>
          <cell r="H311">
            <v>0</v>
          </cell>
        </row>
        <row r="312">
          <cell r="A312" t="str">
            <v>500011</v>
          </cell>
          <cell r="B312" t="str">
            <v>MAIZE - 5555 - 5 KG - [ RHSL ]</v>
          </cell>
          <cell r="C312" t="str">
            <v>2900</v>
          </cell>
          <cell r="D312" t="str">
            <v>344</v>
          </cell>
          <cell r="E312" t="str">
            <v>4900142413</v>
          </cell>
          <cell r="F312">
            <v>38168</v>
          </cell>
          <cell r="G312">
            <v>555</v>
          </cell>
          <cell r="H312">
            <v>0</v>
          </cell>
        </row>
        <row r="313">
          <cell r="A313" t="str">
            <v>500011</v>
          </cell>
          <cell r="B313" t="str">
            <v>MAIZE - 5555 - 5 KG - [ RHSL ]</v>
          </cell>
          <cell r="C313" t="str">
            <v>2900</v>
          </cell>
          <cell r="D313" t="str">
            <v>344</v>
          </cell>
          <cell r="E313" t="str">
            <v>4900142413</v>
          </cell>
          <cell r="F313">
            <v>38168</v>
          </cell>
          <cell r="G313">
            <v>-555</v>
          </cell>
          <cell r="H313">
            <v>0</v>
          </cell>
        </row>
        <row r="314">
          <cell r="A314" t="str">
            <v>500011</v>
          </cell>
          <cell r="B314" t="str">
            <v>MAIZE - 5555 - 5 KG - [ RHSL ]</v>
          </cell>
          <cell r="C314" t="str">
            <v>2900</v>
          </cell>
          <cell r="D314" t="str">
            <v>453</v>
          </cell>
          <cell r="E314" t="str">
            <v>4900084464</v>
          </cell>
          <cell r="F314">
            <v>38107</v>
          </cell>
          <cell r="G314">
            <v>320</v>
          </cell>
          <cell r="H314">
            <v>5222.3999999999996</v>
          </cell>
        </row>
        <row r="315">
          <cell r="A315" t="str">
            <v>500011</v>
          </cell>
          <cell r="B315" t="str">
            <v>MAIZE - 5555 - 5 KG - [ RHSL ]</v>
          </cell>
          <cell r="C315" t="str">
            <v>2900</v>
          </cell>
          <cell r="D315" t="str">
            <v>453</v>
          </cell>
          <cell r="E315" t="str">
            <v>4900084464</v>
          </cell>
          <cell r="F315">
            <v>38107</v>
          </cell>
          <cell r="G315">
            <v>-1170</v>
          </cell>
          <cell r="H315">
            <v>0</v>
          </cell>
        </row>
        <row r="316">
          <cell r="A316" t="str">
            <v>500011</v>
          </cell>
          <cell r="B316" t="str">
            <v>MAIZE - 5555 - 5 KG - [ RHSL ]</v>
          </cell>
          <cell r="C316" t="str">
            <v>2900</v>
          </cell>
          <cell r="D316" t="str">
            <v>453</v>
          </cell>
          <cell r="E316" t="str">
            <v>4900084464</v>
          </cell>
          <cell r="F316">
            <v>38107</v>
          </cell>
          <cell r="G316">
            <v>1195</v>
          </cell>
          <cell r="H316">
            <v>19502.400000000001</v>
          </cell>
        </row>
        <row r="317">
          <cell r="A317" t="str">
            <v>500011</v>
          </cell>
          <cell r="B317" t="str">
            <v>MAIZE - 5555 - 5 KG - [ RHSL ]</v>
          </cell>
          <cell r="C317" t="str">
            <v>2900</v>
          </cell>
          <cell r="D317" t="str">
            <v>453</v>
          </cell>
          <cell r="E317" t="str">
            <v>4900084464</v>
          </cell>
          <cell r="F317">
            <v>38107</v>
          </cell>
          <cell r="G317">
            <v>555</v>
          </cell>
          <cell r="H317">
            <v>9057.6</v>
          </cell>
        </row>
        <row r="318">
          <cell r="A318" t="str">
            <v>500011</v>
          </cell>
          <cell r="B318" t="str">
            <v>MAIZE - 5555 - 5 KG - [ RHSL ]</v>
          </cell>
          <cell r="C318" t="str">
            <v>2900</v>
          </cell>
          <cell r="D318" t="str">
            <v>453</v>
          </cell>
          <cell r="E318" t="str">
            <v>4900084464</v>
          </cell>
          <cell r="F318">
            <v>38107</v>
          </cell>
          <cell r="G318">
            <v>-555</v>
          </cell>
          <cell r="H318">
            <v>0</v>
          </cell>
        </row>
        <row r="319">
          <cell r="A319" t="str">
            <v>500011</v>
          </cell>
          <cell r="B319" t="str">
            <v>MAIZE - 5555 - 5 KG - [ RHSL ]</v>
          </cell>
          <cell r="C319" t="str">
            <v>2900</v>
          </cell>
          <cell r="D319" t="str">
            <v>453</v>
          </cell>
          <cell r="E319" t="str">
            <v>4900084464</v>
          </cell>
          <cell r="F319">
            <v>38107</v>
          </cell>
          <cell r="G319">
            <v>-1195</v>
          </cell>
          <cell r="H319">
            <v>0</v>
          </cell>
        </row>
        <row r="320">
          <cell r="A320" t="str">
            <v>500011</v>
          </cell>
          <cell r="B320" t="str">
            <v>MAIZE - 5555 - 5 KG - [ RHSL ]</v>
          </cell>
          <cell r="C320" t="str">
            <v>2900</v>
          </cell>
          <cell r="D320" t="str">
            <v>453</v>
          </cell>
          <cell r="E320" t="str">
            <v>4900084464</v>
          </cell>
          <cell r="F320">
            <v>38107</v>
          </cell>
          <cell r="G320">
            <v>-320</v>
          </cell>
          <cell r="H320">
            <v>0</v>
          </cell>
        </row>
        <row r="321">
          <cell r="A321" t="str">
            <v>500011</v>
          </cell>
          <cell r="B321" t="str">
            <v>MAIZE - 5555 - 5 KG - [ RHSL ]</v>
          </cell>
          <cell r="C321" t="str">
            <v>2900</v>
          </cell>
          <cell r="D321" t="str">
            <v>453</v>
          </cell>
          <cell r="E321" t="str">
            <v>4900084464</v>
          </cell>
          <cell r="F321">
            <v>38107</v>
          </cell>
          <cell r="G321">
            <v>1170</v>
          </cell>
          <cell r="H321">
            <v>19094.400000000001</v>
          </cell>
        </row>
        <row r="322">
          <cell r="A322" t="str">
            <v>500011</v>
          </cell>
          <cell r="B322" t="str">
            <v>MAIZE - 5555 - 5 KG - [ RHSL ]</v>
          </cell>
          <cell r="C322" t="str">
            <v>2900</v>
          </cell>
          <cell r="D322" t="str">
            <v>651</v>
          </cell>
          <cell r="E322" t="str">
            <v>4900084069</v>
          </cell>
          <cell r="F322">
            <v>38106</v>
          </cell>
          <cell r="G322">
            <v>335</v>
          </cell>
          <cell r="H322">
            <v>0</v>
          </cell>
        </row>
        <row r="323">
          <cell r="A323" t="str">
            <v>500011</v>
          </cell>
          <cell r="B323" t="str">
            <v>MAIZE - 5555 - 5 KG - [ RHSL ]</v>
          </cell>
          <cell r="C323" t="str">
            <v>2900</v>
          </cell>
          <cell r="D323" t="str">
            <v>651</v>
          </cell>
          <cell r="E323" t="str">
            <v>4900084068</v>
          </cell>
          <cell r="F323">
            <v>38106</v>
          </cell>
          <cell r="G323">
            <v>220</v>
          </cell>
          <cell r="H323">
            <v>0</v>
          </cell>
        </row>
        <row r="324">
          <cell r="A324" t="str">
            <v>500011</v>
          </cell>
          <cell r="B324" t="str">
            <v>MAIZE - 5555 - 5 KG - [ RHSL ]</v>
          </cell>
          <cell r="C324" t="str">
            <v>2900</v>
          </cell>
          <cell r="D324" t="str">
            <v>651</v>
          </cell>
          <cell r="E324" t="str">
            <v>4900082309</v>
          </cell>
          <cell r="F324">
            <v>38104</v>
          </cell>
          <cell r="G324">
            <v>270</v>
          </cell>
          <cell r="H324">
            <v>0</v>
          </cell>
        </row>
        <row r="325">
          <cell r="A325" t="str">
            <v>500011</v>
          </cell>
          <cell r="B325" t="str">
            <v>MAIZE - 5555 - 5 KG - [ RHSL ]</v>
          </cell>
          <cell r="C325" t="str">
            <v>2900</v>
          </cell>
          <cell r="D325" t="str">
            <v>651</v>
          </cell>
          <cell r="E325" t="str">
            <v>4900073860</v>
          </cell>
          <cell r="F325">
            <v>38087</v>
          </cell>
          <cell r="G325">
            <v>650</v>
          </cell>
          <cell r="H325">
            <v>0</v>
          </cell>
        </row>
        <row r="326">
          <cell r="A326" t="str">
            <v>500011</v>
          </cell>
          <cell r="B326" t="str">
            <v>MAIZE - 5555 - 5 KG - [ RHSL ]</v>
          </cell>
          <cell r="C326" t="str">
            <v>3600</v>
          </cell>
          <cell r="D326" t="str">
            <v>562</v>
          </cell>
          <cell r="E326" t="str">
            <v>4900129604</v>
          </cell>
          <cell r="F326">
            <v>38168</v>
          </cell>
          <cell r="G326">
            <v>-1350</v>
          </cell>
          <cell r="H326">
            <v>-22032</v>
          </cell>
        </row>
        <row r="327">
          <cell r="A327" t="str">
            <v>500043</v>
          </cell>
          <cell r="B327" t="str">
            <v>BHENDI- ARKA ANAMIKA - 500 GM - [ RHSL ]</v>
          </cell>
          <cell r="C327" t="str">
            <v>1100</v>
          </cell>
          <cell r="D327" t="str">
            <v>641</v>
          </cell>
          <cell r="E327" t="str">
            <v>4900213626</v>
          </cell>
          <cell r="F327">
            <v>38253</v>
          </cell>
          <cell r="G327">
            <v>-210</v>
          </cell>
          <cell r="H327">
            <v>-8044.18</v>
          </cell>
        </row>
        <row r="328">
          <cell r="A328" t="str">
            <v>500043</v>
          </cell>
          <cell r="B328" t="str">
            <v>BHENDI- ARKA ANAMIKA - 500 GM - [ RHSL ]</v>
          </cell>
          <cell r="C328" t="str">
            <v>1100</v>
          </cell>
          <cell r="D328" t="str">
            <v>641</v>
          </cell>
          <cell r="E328" t="str">
            <v>4900213626</v>
          </cell>
          <cell r="F328">
            <v>38253</v>
          </cell>
          <cell r="G328">
            <v>-60</v>
          </cell>
          <cell r="H328">
            <v>-2298.34</v>
          </cell>
        </row>
        <row r="329">
          <cell r="A329" t="str">
            <v>500043</v>
          </cell>
          <cell r="B329" t="str">
            <v>BHENDI- ARKA ANAMIKA - 500 GM - [ RHSL ]</v>
          </cell>
          <cell r="C329" t="str">
            <v>1100</v>
          </cell>
          <cell r="D329" t="str">
            <v>641</v>
          </cell>
          <cell r="E329" t="str">
            <v>4900213626</v>
          </cell>
          <cell r="F329">
            <v>38253</v>
          </cell>
          <cell r="G329">
            <v>-100</v>
          </cell>
          <cell r="H329">
            <v>-3830.56</v>
          </cell>
        </row>
        <row r="330">
          <cell r="A330" t="str">
            <v>500043</v>
          </cell>
          <cell r="B330" t="str">
            <v>BHENDI- ARKA ANAMIKA - 500 GM - [ RHSL ]</v>
          </cell>
          <cell r="C330" t="str">
            <v>1100</v>
          </cell>
          <cell r="D330" t="str">
            <v>641</v>
          </cell>
          <cell r="E330" t="str">
            <v>4900213626</v>
          </cell>
          <cell r="F330">
            <v>38253</v>
          </cell>
          <cell r="G330">
            <v>-340</v>
          </cell>
          <cell r="H330">
            <v>-13023.92</v>
          </cell>
        </row>
        <row r="331">
          <cell r="A331" t="str">
            <v>500043</v>
          </cell>
          <cell r="B331" t="str">
            <v>BHENDI- ARKA ANAMIKA - 500 GM - [ RHSL ]</v>
          </cell>
          <cell r="C331" t="str">
            <v>1100</v>
          </cell>
          <cell r="D331" t="str">
            <v>343</v>
          </cell>
          <cell r="E331" t="str">
            <v>4900210480</v>
          </cell>
          <cell r="F331">
            <v>38250</v>
          </cell>
          <cell r="G331">
            <v>60</v>
          </cell>
          <cell r="H331">
            <v>0</v>
          </cell>
        </row>
        <row r="332">
          <cell r="A332" t="str">
            <v>500043</v>
          </cell>
          <cell r="B332" t="str">
            <v>BHENDI- ARKA ANAMIKA - 500 GM - [ RHSL ]</v>
          </cell>
          <cell r="C332" t="str">
            <v>1100</v>
          </cell>
          <cell r="D332" t="str">
            <v>343</v>
          </cell>
          <cell r="E332" t="str">
            <v>4900210480</v>
          </cell>
          <cell r="F332">
            <v>38250</v>
          </cell>
          <cell r="G332">
            <v>-60</v>
          </cell>
          <cell r="H332">
            <v>0</v>
          </cell>
        </row>
        <row r="333">
          <cell r="A333" t="str">
            <v>500043</v>
          </cell>
          <cell r="B333" t="str">
            <v>BHENDI- ARKA ANAMIKA - 500 GM - [ RHSL ]</v>
          </cell>
          <cell r="C333" t="str">
            <v>1100</v>
          </cell>
          <cell r="D333" t="str">
            <v>344</v>
          </cell>
          <cell r="E333" t="str">
            <v>4900142222</v>
          </cell>
          <cell r="F333">
            <v>38168</v>
          </cell>
          <cell r="G333">
            <v>60</v>
          </cell>
          <cell r="H333">
            <v>0</v>
          </cell>
        </row>
        <row r="334">
          <cell r="A334" t="str">
            <v>500043</v>
          </cell>
          <cell r="B334" t="str">
            <v>BHENDI- ARKA ANAMIKA - 500 GM - [ RHSL ]</v>
          </cell>
          <cell r="C334" t="str">
            <v>1100</v>
          </cell>
          <cell r="D334" t="str">
            <v>344</v>
          </cell>
          <cell r="E334" t="str">
            <v>4900142222</v>
          </cell>
          <cell r="F334">
            <v>38168</v>
          </cell>
          <cell r="G334">
            <v>-60</v>
          </cell>
          <cell r="H334">
            <v>0</v>
          </cell>
        </row>
        <row r="335">
          <cell r="A335" t="str">
            <v>500043</v>
          </cell>
          <cell r="B335" t="str">
            <v>BHENDI- ARKA ANAMIKA - 500 GM - [ RHSL ]</v>
          </cell>
          <cell r="C335" t="str">
            <v>1100</v>
          </cell>
          <cell r="D335" t="str">
            <v>343</v>
          </cell>
          <cell r="E335" t="str">
            <v>4900098407</v>
          </cell>
          <cell r="F335">
            <v>38134</v>
          </cell>
          <cell r="G335">
            <v>500</v>
          </cell>
          <cell r="H335">
            <v>0</v>
          </cell>
        </row>
        <row r="336">
          <cell r="A336" t="str">
            <v>500043</v>
          </cell>
          <cell r="B336" t="str">
            <v>BHENDI- ARKA ANAMIKA - 500 GM - [ RHSL ]</v>
          </cell>
          <cell r="C336" t="str">
            <v>1100</v>
          </cell>
          <cell r="D336" t="str">
            <v>343</v>
          </cell>
          <cell r="E336" t="str">
            <v>4900098407</v>
          </cell>
          <cell r="F336">
            <v>38134</v>
          </cell>
          <cell r="G336">
            <v>-500</v>
          </cell>
          <cell r="H336">
            <v>0</v>
          </cell>
        </row>
        <row r="337">
          <cell r="A337" t="str">
            <v>500043</v>
          </cell>
          <cell r="B337" t="str">
            <v>BHENDI- ARKA ANAMIKA - 500 GM - [ RHSL ]</v>
          </cell>
          <cell r="C337" t="str">
            <v>1100</v>
          </cell>
          <cell r="D337" t="str">
            <v>161</v>
          </cell>
          <cell r="E337" t="str">
            <v>5000008158</v>
          </cell>
          <cell r="F337">
            <v>38097</v>
          </cell>
          <cell r="G337">
            <v>-500</v>
          </cell>
          <cell r="H337">
            <v>-25350</v>
          </cell>
        </row>
        <row r="338">
          <cell r="A338" t="str">
            <v>500043</v>
          </cell>
          <cell r="B338" t="str">
            <v>BHENDI- ARKA ANAMIKA - 500 GM - [ RHSL ]</v>
          </cell>
          <cell r="C338" t="str">
            <v>2100</v>
          </cell>
          <cell r="D338" t="str">
            <v>453</v>
          </cell>
          <cell r="E338" t="str">
            <v>4900223127</v>
          </cell>
          <cell r="F338">
            <v>38259</v>
          </cell>
          <cell r="G338">
            <v>-6</v>
          </cell>
          <cell r="H338">
            <v>0</v>
          </cell>
        </row>
        <row r="339">
          <cell r="A339" t="str">
            <v>500043</v>
          </cell>
          <cell r="B339" t="str">
            <v>BHENDI- ARKA ANAMIKA - 500 GM - [ RHSL ]</v>
          </cell>
          <cell r="C339" t="str">
            <v>2100</v>
          </cell>
          <cell r="D339" t="str">
            <v>651</v>
          </cell>
          <cell r="E339" t="str">
            <v>4900221622</v>
          </cell>
          <cell r="F339">
            <v>38259</v>
          </cell>
          <cell r="G339">
            <v>6</v>
          </cell>
          <cell r="H339">
            <v>0</v>
          </cell>
        </row>
        <row r="340">
          <cell r="A340" t="str">
            <v>500043</v>
          </cell>
          <cell r="B340" t="str">
            <v>BHENDI- ARKA ANAMIKA - 500 GM - [ RHSL ]</v>
          </cell>
          <cell r="C340" t="str">
            <v>2100</v>
          </cell>
          <cell r="D340" t="str">
            <v>453</v>
          </cell>
          <cell r="E340" t="str">
            <v>4900223127</v>
          </cell>
          <cell r="F340">
            <v>38259</v>
          </cell>
          <cell r="G340">
            <v>6</v>
          </cell>
          <cell r="H340">
            <v>198.6</v>
          </cell>
        </row>
        <row r="341">
          <cell r="A341" t="str">
            <v>500043</v>
          </cell>
          <cell r="B341" t="str">
            <v>BHENDI- ARKA ANAMIKA - 500 GM - [ RHSL ]</v>
          </cell>
          <cell r="C341" t="str">
            <v>2100</v>
          </cell>
          <cell r="D341" t="str">
            <v>641</v>
          </cell>
          <cell r="E341" t="str">
            <v>4900214895</v>
          </cell>
          <cell r="F341">
            <v>38254</v>
          </cell>
          <cell r="G341">
            <v>-100</v>
          </cell>
          <cell r="H341">
            <v>-3310</v>
          </cell>
        </row>
        <row r="342">
          <cell r="A342" t="str">
            <v>500043</v>
          </cell>
          <cell r="B342" t="str">
            <v>BHENDI- ARKA ANAMIKA - 500 GM - [ RHSL ]</v>
          </cell>
          <cell r="C342" t="str">
            <v>2200</v>
          </cell>
          <cell r="D342" t="str">
            <v>601</v>
          </cell>
          <cell r="E342" t="str">
            <v>4900203518</v>
          </cell>
          <cell r="F342">
            <v>38243</v>
          </cell>
          <cell r="G342">
            <v>-20</v>
          </cell>
          <cell r="H342">
            <v>-1014</v>
          </cell>
        </row>
        <row r="343">
          <cell r="A343" t="str">
            <v>500043</v>
          </cell>
          <cell r="B343" t="str">
            <v>BHENDI- ARKA ANAMIKA - 500 GM - [ RHSL ]</v>
          </cell>
          <cell r="C343" t="str">
            <v>2200</v>
          </cell>
          <cell r="D343" t="str">
            <v>561</v>
          </cell>
          <cell r="E343" t="str">
            <v>4900129742</v>
          </cell>
          <cell r="F343">
            <v>38168</v>
          </cell>
          <cell r="G343">
            <v>840</v>
          </cell>
          <cell r="H343">
            <v>42588</v>
          </cell>
        </row>
        <row r="344">
          <cell r="A344" t="str">
            <v>500043</v>
          </cell>
          <cell r="B344" t="str">
            <v>BHENDI- ARKA ANAMIKA - 500 GM - [ RHSL ]</v>
          </cell>
          <cell r="C344" t="str">
            <v>2500</v>
          </cell>
          <cell r="D344" t="str">
            <v>344</v>
          </cell>
          <cell r="E344" t="str">
            <v>4900142409</v>
          </cell>
          <cell r="F344">
            <v>38168</v>
          </cell>
          <cell r="G344">
            <v>9.5</v>
          </cell>
          <cell r="H344">
            <v>0</v>
          </cell>
        </row>
        <row r="345">
          <cell r="A345" t="str">
            <v>500043</v>
          </cell>
          <cell r="B345" t="str">
            <v>BHENDI- ARKA ANAMIKA - 500 GM - [ RHSL ]</v>
          </cell>
          <cell r="C345" t="str">
            <v>2500</v>
          </cell>
          <cell r="D345" t="str">
            <v>344</v>
          </cell>
          <cell r="E345" t="str">
            <v>4900142409</v>
          </cell>
          <cell r="F345">
            <v>38168</v>
          </cell>
          <cell r="G345">
            <v>-9.5</v>
          </cell>
          <cell r="H345">
            <v>0</v>
          </cell>
        </row>
        <row r="346">
          <cell r="A346" t="str">
            <v>500043</v>
          </cell>
          <cell r="B346" t="str">
            <v>BHENDI- ARKA ANAMIKA - 500 GM - [ RHSL ]</v>
          </cell>
          <cell r="C346" t="str">
            <v>2500</v>
          </cell>
          <cell r="D346" t="str">
            <v>562</v>
          </cell>
          <cell r="E346" t="str">
            <v>4900129729</v>
          </cell>
          <cell r="F346">
            <v>38168</v>
          </cell>
          <cell r="G346">
            <v>-10</v>
          </cell>
          <cell r="H346">
            <v>-331</v>
          </cell>
        </row>
        <row r="347">
          <cell r="A347" t="str">
            <v>500043</v>
          </cell>
          <cell r="B347" t="str">
            <v>BHENDI- ARKA ANAMIKA - 500 GM - [ RHSL ]</v>
          </cell>
          <cell r="C347" t="str">
            <v>2700</v>
          </cell>
          <cell r="D347" t="str">
            <v>651</v>
          </cell>
          <cell r="E347" t="str">
            <v>4900125013</v>
          </cell>
          <cell r="F347">
            <v>38167</v>
          </cell>
          <cell r="G347">
            <v>500</v>
          </cell>
          <cell r="H347">
            <v>0</v>
          </cell>
        </row>
        <row r="348">
          <cell r="A348" t="str">
            <v>500043</v>
          </cell>
          <cell r="B348" t="str">
            <v>BHENDI- ARKA ANAMIKA - 500 GM - [ RHSL ]</v>
          </cell>
          <cell r="C348" t="str">
            <v>2900</v>
          </cell>
          <cell r="D348" t="str">
            <v>453</v>
          </cell>
          <cell r="E348" t="str">
            <v>4900084472</v>
          </cell>
          <cell r="F348">
            <v>38107</v>
          </cell>
          <cell r="G348">
            <v>17.5</v>
          </cell>
          <cell r="H348">
            <v>579.25</v>
          </cell>
        </row>
        <row r="349">
          <cell r="A349" t="str">
            <v>500043</v>
          </cell>
          <cell r="B349" t="str">
            <v>BHENDI- ARKA ANAMIKA - 500 GM - [ RHSL ]</v>
          </cell>
          <cell r="C349" t="str">
            <v>2900</v>
          </cell>
          <cell r="D349" t="str">
            <v>453</v>
          </cell>
          <cell r="E349" t="str">
            <v>4900084472</v>
          </cell>
          <cell r="F349">
            <v>38107</v>
          </cell>
          <cell r="G349">
            <v>-17.5</v>
          </cell>
          <cell r="H349">
            <v>0</v>
          </cell>
        </row>
        <row r="350">
          <cell r="A350" t="str">
            <v>500043</v>
          </cell>
          <cell r="B350" t="str">
            <v>BHENDI- ARKA ANAMIKA - 500 GM - [ RHSL ]</v>
          </cell>
          <cell r="C350" t="str">
            <v>3000</v>
          </cell>
          <cell r="D350" t="str">
            <v>344</v>
          </cell>
          <cell r="E350" t="str">
            <v>4900142417</v>
          </cell>
          <cell r="F350">
            <v>38168</v>
          </cell>
          <cell r="G350">
            <v>40</v>
          </cell>
          <cell r="H350">
            <v>0</v>
          </cell>
        </row>
        <row r="351">
          <cell r="A351" t="str">
            <v>500043</v>
          </cell>
          <cell r="B351" t="str">
            <v>BHENDI- ARKA ANAMIKA - 500 GM - [ RHSL ]</v>
          </cell>
          <cell r="C351" t="str">
            <v>3000</v>
          </cell>
          <cell r="D351" t="str">
            <v>344</v>
          </cell>
          <cell r="E351" t="str">
            <v>4900142417</v>
          </cell>
          <cell r="F351">
            <v>38168</v>
          </cell>
          <cell r="G351">
            <v>-40</v>
          </cell>
          <cell r="H351">
            <v>0</v>
          </cell>
        </row>
        <row r="352">
          <cell r="A352" t="str">
            <v>500072</v>
          </cell>
          <cell r="B352" t="str">
            <v>COTTON - RIL110 - 450 GM - [ RHSL ]</v>
          </cell>
          <cell r="C352" t="str">
            <v>1300</v>
          </cell>
          <cell r="D352" t="str">
            <v>601</v>
          </cell>
          <cell r="E352" t="str">
            <v>4900209425</v>
          </cell>
          <cell r="F352">
            <v>38250</v>
          </cell>
          <cell r="G352">
            <v>-0.03</v>
          </cell>
          <cell r="H352">
            <v>-11.48</v>
          </cell>
        </row>
        <row r="353">
          <cell r="A353" t="str">
            <v>500072</v>
          </cell>
          <cell r="B353" t="str">
            <v>COTTON - RIL110 - 450 GM - [ RHSL ]</v>
          </cell>
          <cell r="C353" t="str">
            <v>1300</v>
          </cell>
          <cell r="D353" t="str">
            <v>601</v>
          </cell>
          <cell r="E353" t="str">
            <v>4900209425</v>
          </cell>
          <cell r="F353">
            <v>38250</v>
          </cell>
          <cell r="G353">
            <v>-0.9</v>
          </cell>
          <cell r="H353">
            <v>-344.3</v>
          </cell>
        </row>
        <row r="354">
          <cell r="A354" t="str">
            <v>500072</v>
          </cell>
          <cell r="B354" t="str">
            <v>COTTON - RIL110 - 450 GM - [ RHSL ]</v>
          </cell>
          <cell r="C354" t="str">
            <v>1300</v>
          </cell>
          <cell r="D354" t="str">
            <v>601</v>
          </cell>
          <cell r="E354" t="str">
            <v>4900209425</v>
          </cell>
          <cell r="F354">
            <v>38250</v>
          </cell>
          <cell r="G354">
            <v>-0.30299999999999999</v>
          </cell>
          <cell r="H354">
            <v>-115.92</v>
          </cell>
        </row>
        <row r="355">
          <cell r="A355" t="str">
            <v>500072</v>
          </cell>
          <cell r="B355" t="str">
            <v>COTTON - RIL110 - 450 GM - [ RHSL ]</v>
          </cell>
          <cell r="C355" t="str">
            <v>1300</v>
          </cell>
          <cell r="D355" t="str">
            <v>601</v>
          </cell>
          <cell r="E355" t="str">
            <v>4900209425</v>
          </cell>
          <cell r="F355">
            <v>38250</v>
          </cell>
          <cell r="G355">
            <v>-0.13</v>
          </cell>
          <cell r="H355">
            <v>-49.73</v>
          </cell>
        </row>
        <row r="356">
          <cell r="A356" t="str">
            <v>500072</v>
          </cell>
          <cell r="B356" t="str">
            <v>COTTON - RIL110 - 450 GM - [ RHSL ]</v>
          </cell>
          <cell r="C356" t="str">
            <v>1300</v>
          </cell>
          <cell r="D356" t="str">
            <v>601</v>
          </cell>
          <cell r="E356" t="str">
            <v>4900081299</v>
          </cell>
          <cell r="F356">
            <v>38103</v>
          </cell>
          <cell r="G356">
            <v>-12.6</v>
          </cell>
          <cell r="H356">
            <v>-4820.32</v>
          </cell>
        </row>
        <row r="357">
          <cell r="A357" t="str">
            <v>500072</v>
          </cell>
          <cell r="B357" t="str">
            <v>COTTON - RIL110 - 450 GM - [ RHSL ]</v>
          </cell>
          <cell r="C357" t="str">
            <v>1300</v>
          </cell>
          <cell r="D357" t="str">
            <v>601</v>
          </cell>
          <cell r="E357" t="str">
            <v>4900081299</v>
          </cell>
          <cell r="F357">
            <v>38103</v>
          </cell>
          <cell r="G357">
            <v>-0.9</v>
          </cell>
          <cell r="H357">
            <v>-344.31</v>
          </cell>
        </row>
        <row r="358">
          <cell r="A358" t="str">
            <v>500072</v>
          </cell>
          <cell r="B358" t="str">
            <v>COTTON - RIL110 - 450 GM - [ RHSL ]</v>
          </cell>
          <cell r="C358" t="str">
            <v>1300</v>
          </cell>
          <cell r="D358" t="str">
            <v>601</v>
          </cell>
          <cell r="E358" t="str">
            <v>4900079607</v>
          </cell>
          <cell r="F358">
            <v>38099</v>
          </cell>
          <cell r="G358">
            <v>-7.2</v>
          </cell>
          <cell r="H358">
            <v>-2754.47</v>
          </cell>
        </row>
        <row r="359">
          <cell r="A359" t="str">
            <v>500072</v>
          </cell>
          <cell r="B359" t="str">
            <v>COTTON - RIL110 - 450 GM - [ RHSL ]</v>
          </cell>
          <cell r="C359" t="str">
            <v>1300</v>
          </cell>
          <cell r="D359" t="str">
            <v>601</v>
          </cell>
          <cell r="E359" t="str">
            <v>4900079607</v>
          </cell>
          <cell r="F359">
            <v>38099</v>
          </cell>
          <cell r="G359">
            <v>-36</v>
          </cell>
          <cell r="H359">
            <v>-13772.33</v>
          </cell>
        </row>
        <row r="360">
          <cell r="A360" t="str">
            <v>500072</v>
          </cell>
          <cell r="B360" t="str">
            <v>COTTON - RIL110 - 450 GM - [ RHSL ]</v>
          </cell>
          <cell r="C360" t="str">
            <v>3400</v>
          </cell>
          <cell r="D360" t="str">
            <v>453</v>
          </cell>
          <cell r="E360" t="str">
            <v>4900096046</v>
          </cell>
          <cell r="F360">
            <v>38131</v>
          </cell>
          <cell r="G360">
            <v>16.2</v>
          </cell>
          <cell r="H360">
            <v>6197.55</v>
          </cell>
        </row>
        <row r="361">
          <cell r="A361" t="str">
            <v>500072</v>
          </cell>
          <cell r="B361" t="str">
            <v>COTTON - RIL110 - 450 GM - [ RHSL ]</v>
          </cell>
          <cell r="C361" t="str">
            <v>3400</v>
          </cell>
          <cell r="D361" t="str">
            <v>601</v>
          </cell>
          <cell r="E361" t="str">
            <v>4900096051</v>
          </cell>
          <cell r="F361">
            <v>38131</v>
          </cell>
          <cell r="G361">
            <v>-16.2</v>
          </cell>
          <cell r="H361">
            <v>-6197.55</v>
          </cell>
        </row>
        <row r="362">
          <cell r="A362" t="str">
            <v>500072</v>
          </cell>
          <cell r="B362" t="str">
            <v>COTTON - RIL110 - 450 GM - [ RHSL ]</v>
          </cell>
          <cell r="C362" t="str">
            <v>3400</v>
          </cell>
          <cell r="D362" t="str">
            <v>601</v>
          </cell>
          <cell r="E362" t="str">
            <v>4900096051</v>
          </cell>
          <cell r="F362">
            <v>38131</v>
          </cell>
          <cell r="G362">
            <v>-5.4</v>
          </cell>
          <cell r="H362">
            <v>-2065.85</v>
          </cell>
        </row>
        <row r="363">
          <cell r="A363" t="str">
            <v>500072</v>
          </cell>
          <cell r="B363" t="str">
            <v>COTTON - RIL110 - 450 GM - [ RHSL ]</v>
          </cell>
          <cell r="C363" t="str">
            <v>3400</v>
          </cell>
          <cell r="D363" t="str">
            <v>453</v>
          </cell>
          <cell r="E363" t="str">
            <v>4900096046</v>
          </cell>
          <cell r="F363">
            <v>38131</v>
          </cell>
          <cell r="G363">
            <v>-16.2</v>
          </cell>
          <cell r="H363">
            <v>0</v>
          </cell>
        </row>
        <row r="364">
          <cell r="A364" t="str">
            <v>500072</v>
          </cell>
          <cell r="B364" t="str">
            <v>COTTON - RIL110 - 450 GM - [ RHSL ]</v>
          </cell>
          <cell r="C364" t="str">
            <v>3400</v>
          </cell>
          <cell r="D364" t="str">
            <v>651</v>
          </cell>
          <cell r="E364" t="str">
            <v>4900095446</v>
          </cell>
          <cell r="F364">
            <v>38129</v>
          </cell>
          <cell r="G364">
            <v>16.2</v>
          </cell>
          <cell r="H364">
            <v>0</v>
          </cell>
        </row>
        <row r="365">
          <cell r="A365" t="str">
            <v>500072</v>
          </cell>
          <cell r="B365" t="str">
            <v>COTTON - RIL110 - 450 GM - [ RHSL ]</v>
          </cell>
          <cell r="C365" t="str">
            <v>3400</v>
          </cell>
          <cell r="D365" t="str">
            <v>601</v>
          </cell>
          <cell r="E365" t="str">
            <v>4900076142</v>
          </cell>
          <cell r="F365">
            <v>38092</v>
          </cell>
          <cell r="G365">
            <v>-21.6</v>
          </cell>
          <cell r="H365">
            <v>-8263.4</v>
          </cell>
        </row>
        <row r="366">
          <cell r="A366" t="str">
            <v>500072</v>
          </cell>
          <cell r="B366" t="str">
            <v>COTTON - RIL110 - 450 GM - [ RHSL ]</v>
          </cell>
          <cell r="C366" t="str">
            <v>3400</v>
          </cell>
          <cell r="D366" t="str">
            <v>601</v>
          </cell>
          <cell r="E366" t="str">
            <v>4900076142</v>
          </cell>
          <cell r="F366">
            <v>38092</v>
          </cell>
          <cell r="G366">
            <v>-21.6</v>
          </cell>
          <cell r="H366">
            <v>-8263.4</v>
          </cell>
        </row>
        <row r="367">
          <cell r="A367" t="str">
            <v>500072</v>
          </cell>
          <cell r="B367" t="str">
            <v>COTTON - RIL110 - 450 GM - [ RHSL ]</v>
          </cell>
          <cell r="C367" t="str">
            <v>3400</v>
          </cell>
          <cell r="D367" t="str">
            <v>601</v>
          </cell>
          <cell r="E367" t="str">
            <v>4900076143</v>
          </cell>
          <cell r="F367">
            <v>38092</v>
          </cell>
          <cell r="G367">
            <v>-5.4</v>
          </cell>
          <cell r="H367">
            <v>-2065.85</v>
          </cell>
        </row>
        <row r="368">
          <cell r="A368" t="str">
            <v>500072</v>
          </cell>
          <cell r="B368" t="str">
            <v>COTTON - RIL110 - 450 GM - [ RHSL ]</v>
          </cell>
          <cell r="C368" t="str">
            <v>3400</v>
          </cell>
          <cell r="D368" t="str">
            <v>601</v>
          </cell>
          <cell r="E368" t="str">
            <v>4900076144</v>
          </cell>
          <cell r="F368">
            <v>38092</v>
          </cell>
          <cell r="G368">
            <v>-5.4</v>
          </cell>
          <cell r="H368">
            <v>-2065.85</v>
          </cell>
        </row>
        <row r="369">
          <cell r="A369" t="str">
            <v>500072</v>
          </cell>
          <cell r="B369" t="str">
            <v>COTTON - RIL110 - 450 GM - [ RHSL ]</v>
          </cell>
          <cell r="C369" t="str">
            <v>3400</v>
          </cell>
          <cell r="D369" t="str">
            <v>601</v>
          </cell>
          <cell r="E369" t="str">
            <v>4900076145</v>
          </cell>
          <cell r="F369">
            <v>38092</v>
          </cell>
          <cell r="G369">
            <v>-10.8</v>
          </cell>
          <cell r="H369">
            <v>-4131.7</v>
          </cell>
        </row>
        <row r="370">
          <cell r="A370" t="str">
            <v>500072</v>
          </cell>
          <cell r="B370" t="str">
            <v>COTTON - RIL110 - 450 GM - [ RHSL ]</v>
          </cell>
          <cell r="C370" t="str">
            <v>3400</v>
          </cell>
          <cell r="D370" t="str">
            <v>601</v>
          </cell>
          <cell r="E370" t="str">
            <v>4900076146</v>
          </cell>
          <cell r="F370">
            <v>38092</v>
          </cell>
          <cell r="G370">
            <v>-5.4</v>
          </cell>
          <cell r="H370">
            <v>-2065.85</v>
          </cell>
        </row>
        <row r="371">
          <cell r="A371" t="str">
            <v>500072</v>
          </cell>
          <cell r="B371" t="str">
            <v>COTTON - RIL110 - 450 GM - [ RHSL ]</v>
          </cell>
          <cell r="C371" t="str">
            <v>3400</v>
          </cell>
          <cell r="D371" t="str">
            <v>601</v>
          </cell>
          <cell r="E371" t="str">
            <v>4900076184</v>
          </cell>
          <cell r="F371">
            <v>38092</v>
          </cell>
          <cell r="G371">
            <v>-5.4</v>
          </cell>
          <cell r="H371">
            <v>-2065.85</v>
          </cell>
        </row>
        <row r="372">
          <cell r="A372" t="str">
            <v>500072</v>
          </cell>
          <cell r="B372" t="str">
            <v>COTTON - RIL110 - 450 GM - [ RHSL ]</v>
          </cell>
          <cell r="C372" t="str">
            <v>3400</v>
          </cell>
          <cell r="D372" t="str">
            <v>601</v>
          </cell>
          <cell r="E372" t="str">
            <v>4900076185</v>
          </cell>
          <cell r="F372">
            <v>38092</v>
          </cell>
          <cell r="G372">
            <v>-5.4</v>
          </cell>
          <cell r="H372">
            <v>-2065.85</v>
          </cell>
        </row>
        <row r="373">
          <cell r="A373" t="str">
            <v>500072</v>
          </cell>
          <cell r="B373" t="str">
            <v>COTTON - RIL110 - 450 GM - [ RHSL ]</v>
          </cell>
          <cell r="C373" t="str">
            <v>3400</v>
          </cell>
          <cell r="D373" t="str">
            <v>101</v>
          </cell>
          <cell r="E373" t="str">
            <v>5000007252</v>
          </cell>
          <cell r="F373">
            <v>38083</v>
          </cell>
          <cell r="G373">
            <v>21.6</v>
          </cell>
          <cell r="H373">
            <v>0</v>
          </cell>
        </row>
        <row r="374">
          <cell r="A374" t="str">
            <v>500072</v>
          </cell>
          <cell r="B374" t="str">
            <v>COTTON - RIL110 - 450 GM - [ RHSL ]</v>
          </cell>
          <cell r="C374" t="str">
            <v>3400</v>
          </cell>
          <cell r="D374" t="str">
            <v>101</v>
          </cell>
          <cell r="E374" t="str">
            <v>5000007252</v>
          </cell>
          <cell r="F374">
            <v>38083</v>
          </cell>
          <cell r="G374">
            <v>21.6</v>
          </cell>
          <cell r="H374">
            <v>0</v>
          </cell>
        </row>
        <row r="375">
          <cell r="A375" t="str">
            <v>500072</v>
          </cell>
          <cell r="B375" t="str">
            <v>COTTON - RIL110 - 450 GM - [ RHSL ]</v>
          </cell>
          <cell r="C375" t="str">
            <v>3400</v>
          </cell>
          <cell r="D375" t="str">
            <v>101</v>
          </cell>
          <cell r="E375" t="str">
            <v>5000007252</v>
          </cell>
          <cell r="F375">
            <v>38083</v>
          </cell>
          <cell r="G375">
            <v>43.2</v>
          </cell>
          <cell r="H375">
            <v>0</v>
          </cell>
        </row>
        <row r="376">
          <cell r="A376" t="str">
            <v>500670</v>
          </cell>
          <cell r="B376" t="str">
            <v>TOMATO MANISHA PLUS - 10 G</v>
          </cell>
          <cell r="C376" t="str">
            <v>1600</v>
          </cell>
          <cell r="D376" t="str">
            <v>641</v>
          </cell>
          <cell r="E376" t="str">
            <v>4900201075</v>
          </cell>
          <cell r="F376">
            <v>38240</v>
          </cell>
          <cell r="G376">
            <v>-3</v>
          </cell>
          <cell r="H376">
            <v>-3</v>
          </cell>
        </row>
        <row r="377">
          <cell r="A377" t="str">
            <v>500670</v>
          </cell>
          <cell r="B377" t="str">
            <v>TOMATO MANISHA PLUS - 10 G</v>
          </cell>
          <cell r="C377" t="str">
            <v>1600</v>
          </cell>
          <cell r="D377" t="str">
            <v>641</v>
          </cell>
          <cell r="E377" t="str">
            <v>4900201075</v>
          </cell>
          <cell r="F377">
            <v>38240</v>
          </cell>
          <cell r="G377">
            <v>-12</v>
          </cell>
          <cell r="H377">
            <v>-12</v>
          </cell>
        </row>
        <row r="378">
          <cell r="A378" t="str">
            <v>500670</v>
          </cell>
          <cell r="B378" t="str">
            <v>TOMATO MANISHA PLUS - 10 G</v>
          </cell>
          <cell r="C378" t="str">
            <v>1600</v>
          </cell>
          <cell r="D378" t="str">
            <v>101</v>
          </cell>
          <cell r="E378" t="str">
            <v>5000023900</v>
          </cell>
          <cell r="F378">
            <v>38240</v>
          </cell>
          <cell r="G378">
            <v>3</v>
          </cell>
          <cell r="H378">
            <v>0</v>
          </cell>
        </row>
        <row r="379">
          <cell r="A379" t="str">
            <v>500670</v>
          </cell>
          <cell r="B379" t="str">
            <v>TOMATO MANISHA PLUS - 10 G</v>
          </cell>
          <cell r="C379" t="str">
            <v>1600</v>
          </cell>
          <cell r="D379" t="str">
            <v>101</v>
          </cell>
          <cell r="E379" t="str">
            <v>5000023900</v>
          </cell>
          <cell r="F379">
            <v>38240</v>
          </cell>
          <cell r="G379">
            <v>12</v>
          </cell>
          <cell r="H379">
            <v>0</v>
          </cell>
        </row>
        <row r="380">
          <cell r="A380" t="str">
            <v>500670</v>
          </cell>
          <cell r="B380" t="str">
            <v>TOMATO MANISHA PLUS - 10 G</v>
          </cell>
          <cell r="C380" t="str">
            <v>1600</v>
          </cell>
          <cell r="D380" t="str">
            <v>641</v>
          </cell>
          <cell r="E380" t="str">
            <v>4900194517</v>
          </cell>
          <cell r="F380">
            <v>38232</v>
          </cell>
          <cell r="G380">
            <v>3</v>
          </cell>
          <cell r="H380">
            <v>3</v>
          </cell>
        </row>
        <row r="381">
          <cell r="A381" t="str">
            <v>500670</v>
          </cell>
          <cell r="B381" t="str">
            <v>TOMATO MANISHA PLUS - 10 G</v>
          </cell>
          <cell r="C381" t="str">
            <v>1600</v>
          </cell>
          <cell r="D381" t="str">
            <v>641</v>
          </cell>
          <cell r="E381" t="str">
            <v>4900194517</v>
          </cell>
          <cell r="F381">
            <v>38232</v>
          </cell>
          <cell r="G381">
            <v>12</v>
          </cell>
          <cell r="H381">
            <v>12</v>
          </cell>
        </row>
        <row r="382">
          <cell r="A382" t="str">
            <v>500670</v>
          </cell>
          <cell r="B382" t="str">
            <v>TOMATO MANISHA PLUS - 10 G</v>
          </cell>
          <cell r="C382" t="str">
            <v>2300</v>
          </cell>
          <cell r="D382" t="str">
            <v>601</v>
          </cell>
          <cell r="E382" t="str">
            <v>4900210885</v>
          </cell>
          <cell r="F382">
            <v>38251</v>
          </cell>
          <cell r="G382">
            <v>-1</v>
          </cell>
          <cell r="H382">
            <v>-1</v>
          </cell>
        </row>
        <row r="383">
          <cell r="A383" t="str">
            <v>500670</v>
          </cell>
          <cell r="B383" t="str">
            <v>TOMATO MANISHA PLUS - 10 G</v>
          </cell>
          <cell r="C383" t="str">
            <v>2300</v>
          </cell>
          <cell r="D383" t="str">
            <v>101</v>
          </cell>
          <cell r="E383" t="str">
            <v>5000024032</v>
          </cell>
          <cell r="F383">
            <v>38241</v>
          </cell>
          <cell r="G383">
            <v>3</v>
          </cell>
          <cell r="H383">
            <v>0</v>
          </cell>
        </row>
        <row r="384">
          <cell r="A384" t="str">
            <v>500670</v>
          </cell>
          <cell r="B384" t="str">
            <v>TOMATO MANISHA PLUS - 10 G</v>
          </cell>
          <cell r="C384" t="str">
            <v>2300</v>
          </cell>
          <cell r="D384" t="str">
            <v>641</v>
          </cell>
          <cell r="E384" t="str">
            <v>4900197397</v>
          </cell>
          <cell r="F384">
            <v>38237</v>
          </cell>
          <cell r="G384">
            <v>3</v>
          </cell>
          <cell r="H384">
            <v>3</v>
          </cell>
        </row>
        <row r="385">
          <cell r="A385" t="str">
            <v>500670</v>
          </cell>
          <cell r="B385" t="str">
            <v>TOMATO MANISHA PLUS - 10 G</v>
          </cell>
          <cell r="C385" t="str">
            <v>2700</v>
          </cell>
          <cell r="D385" t="str">
            <v>601</v>
          </cell>
          <cell r="E385" t="str">
            <v>4900214704</v>
          </cell>
          <cell r="F385">
            <v>38254</v>
          </cell>
          <cell r="G385">
            <v>-1</v>
          </cell>
          <cell r="H385">
            <v>-1</v>
          </cell>
        </row>
        <row r="386">
          <cell r="A386" t="str">
            <v>500670</v>
          </cell>
          <cell r="B386" t="str">
            <v>TOMATO MANISHA PLUS - 10 G</v>
          </cell>
          <cell r="C386" t="str">
            <v>2700</v>
          </cell>
          <cell r="D386" t="str">
            <v>601</v>
          </cell>
          <cell r="E386" t="str">
            <v>4900213226</v>
          </cell>
          <cell r="F386">
            <v>38253</v>
          </cell>
          <cell r="G386">
            <v>-2</v>
          </cell>
          <cell r="H386">
            <v>-2</v>
          </cell>
        </row>
        <row r="387">
          <cell r="A387" t="str">
            <v>500670</v>
          </cell>
          <cell r="B387" t="str">
            <v>TOMATO MANISHA PLUS - 10 G</v>
          </cell>
          <cell r="C387" t="str">
            <v>2700</v>
          </cell>
          <cell r="D387" t="str">
            <v>101</v>
          </cell>
          <cell r="E387" t="str">
            <v>5000024277</v>
          </cell>
          <cell r="F387">
            <v>38244</v>
          </cell>
          <cell r="G387">
            <v>5</v>
          </cell>
          <cell r="H387">
            <v>0</v>
          </cell>
        </row>
        <row r="388">
          <cell r="A388" t="str">
            <v>500670</v>
          </cell>
          <cell r="B388" t="str">
            <v>TOMATO MANISHA PLUS - 10 G</v>
          </cell>
          <cell r="C388" t="str">
            <v>2700</v>
          </cell>
          <cell r="D388" t="str">
            <v>641</v>
          </cell>
          <cell r="E388" t="str">
            <v>4900197395</v>
          </cell>
          <cell r="F388">
            <v>38237</v>
          </cell>
          <cell r="G388">
            <v>5</v>
          </cell>
          <cell r="H388">
            <v>5</v>
          </cell>
        </row>
        <row r="389">
          <cell r="A389" t="str">
            <v>500670</v>
          </cell>
          <cell r="B389" t="str">
            <v>TOMATO MANISHA PLUS - 10 G</v>
          </cell>
          <cell r="C389" t="str">
            <v>3300</v>
          </cell>
          <cell r="D389" t="str">
            <v>101</v>
          </cell>
          <cell r="E389" t="str">
            <v>5000024635</v>
          </cell>
          <cell r="F389">
            <v>38247</v>
          </cell>
          <cell r="G389">
            <v>12</v>
          </cell>
          <cell r="H389">
            <v>0</v>
          </cell>
        </row>
        <row r="390">
          <cell r="A390" t="str">
            <v>500670</v>
          </cell>
          <cell r="B390" t="str">
            <v>TOMATO MANISHA PLUS - 10 G</v>
          </cell>
          <cell r="C390" t="str">
            <v>3300</v>
          </cell>
          <cell r="D390" t="str">
            <v>101</v>
          </cell>
          <cell r="E390" t="str">
            <v>5000024635</v>
          </cell>
          <cell r="F390">
            <v>38247</v>
          </cell>
          <cell r="G390">
            <v>3</v>
          </cell>
          <cell r="H390">
            <v>0</v>
          </cell>
        </row>
        <row r="391">
          <cell r="A391" t="str">
            <v>500670</v>
          </cell>
          <cell r="B391" t="str">
            <v>TOMATO MANISHA PLUS - 10 G</v>
          </cell>
          <cell r="C391" t="str">
            <v>3300</v>
          </cell>
          <cell r="D391" t="str">
            <v>601</v>
          </cell>
          <cell r="E391" t="str">
            <v>4900207565</v>
          </cell>
          <cell r="F391">
            <v>38247</v>
          </cell>
          <cell r="G391">
            <v>-5</v>
          </cell>
          <cell r="H391">
            <v>-5</v>
          </cell>
        </row>
        <row r="392">
          <cell r="A392" t="str">
            <v>500670</v>
          </cell>
          <cell r="B392" t="str">
            <v>TOMATO MANISHA PLUS - 10 G</v>
          </cell>
          <cell r="C392" t="str">
            <v>3300</v>
          </cell>
          <cell r="D392" t="str">
            <v>641</v>
          </cell>
          <cell r="E392" t="str">
            <v>4900201075</v>
          </cell>
          <cell r="F392">
            <v>38240</v>
          </cell>
          <cell r="G392">
            <v>3</v>
          </cell>
          <cell r="H392">
            <v>3</v>
          </cell>
        </row>
        <row r="393">
          <cell r="A393" t="str">
            <v>500670</v>
          </cell>
          <cell r="B393" t="str">
            <v>TOMATO MANISHA PLUS - 10 G</v>
          </cell>
          <cell r="C393" t="str">
            <v>3300</v>
          </cell>
          <cell r="D393" t="str">
            <v>641</v>
          </cell>
          <cell r="E393" t="str">
            <v>4900201075</v>
          </cell>
          <cell r="F393">
            <v>38240</v>
          </cell>
          <cell r="G393">
            <v>12</v>
          </cell>
          <cell r="H393">
            <v>12</v>
          </cell>
        </row>
        <row r="394">
          <cell r="A394" t="str">
            <v>500670</v>
          </cell>
          <cell r="B394" t="str">
            <v>TOMATO MANISHA PLUS - 10 G</v>
          </cell>
          <cell r="C394" t="str">
            <v>3500</v>
          </cell>
          <cell r="D394" t="str">
            <v>601</v>
          </cell>
          <cell r="E394" t="str">
            <v>4900225926</v>
          </cell>
          <cell r="F394">
            <v>38260</v>
          </cell>
          <cell r="G394">
            <v>-3</v>
          </cell>
          <cell r="H394">
            <v>-3</v>
          </cell>
        </row>
        <row r="395">
          <cell r="A395" t="str">
            <v>500670</v>
          </cell>
          <cell r="B395" t="str">
            <v>TOMATO MANISHA PLUS - 10 G</v>
          </cell>
          <cell r="C395" t="str">
            <v>3500</v>
          </cell>
          <cell r="D395" t="str">
            <v>601</v>
          </cell>
          <cell r="E395" t="str">
            <v>4900225926</v>
          </cell>
          <cell r="F395">
            <v>38260</v>
          </cell>
          <cell r="G395">
            <v>-8</v>
          </cell>
          <cell r="H395">
            <v>-8</v>
          </cell>
        </row>
        <row r="396">
          <cell r="A396" t="str">
            <v>500670</v>
          </cell>
          <cell r="B396" t="str">
            <v>TOMATO MANISHA PLUS - 10 G</v>
          </cell>
          <cell r="C396" t="str">
            <v>3500</v>
          </cell>
          <cell r="D396" t="str">
            <v>101</v>
          </cell>
          <cell r="E396" t="str">
            <v>5000026101</v>
          </cell>
          <cell r="F396">
            <v>38259</v>
          </cell>
          <cell r="G396">
            <v>3</v>
          </cell>
          <cell r="H396">
            <v>0</v>
          </cell>
        </row>
        <row r="397">
          <cell r="A397" t="str">
            <v>500670</v>
          </cell>
          <cell r="B397" t="str">
            <v>TOMATO MANISHA PLUS - 10 G</v>
          </cell>
          <cell r="C397" t="str">
            <v>3500</v>
          </cell>
          <cell r="D397" t="str">
            <v>101</v>
          </cell>
          <cell r="E397" t="str">
            <v>5000026101</v>
          </cell>
          <cell r="F397">
            <v>38259</v>
          </cell>
          <cell r="G397">
            <v>8</v>
          </cell>
          <cell r="H397">
            <v>0</v>
          </cell>
        </row>
        <row r="398">
          <cell r="A398" t="str">
            <v>500670</v>
          </cell>
          <cell r="B398" t="str">
            <v>TOMATO MANISHA PLUS - 10 G</v>
          </cell>
          <cell r="C398" t="str">
            <v>3500</v>
          </cell>
          <cell r="D398" t="str">
            <v>641</v>
          </cell>
          <cell r="E398" t="str">
            <v>4900222605</v>
          </cell>
          <cell r="F398">
            <v>38259</v>
          </cell>
          <cell r="G398">
            <v>8</v>
          </cell>
          <cell r="H398">
            <v>8</v>
          </cell>
        </row>
        <row r="399">
          <cell r="A399" t="str">
            <v>500670</v>
          </cell>
          <cell r="B399" t="str">
            <v>TOMATO MANISHA PLUS - 10 G</v>
          </cell>
          <cell r="C399" t="str">
            <v>3500</v>
          </cell>
          <cell r="D399" t="str">
            <v>641</v>
          </cell>
          <cell r="E399" t="str">
            <v>4900222605</v>
          </cell>
          <cell r="F399">
            <v>38259</v>
          </cell>
          <cell r="G399">
            <v>3</v>
          </cell>
          <cell r="H399">
            <v>3</v>
          </cell>
        </row>
        <row r="400">
          <cell r="A400" t="str">
            <v>500670</v>
          </cell>
          <cell r="B400" t="str">
            <v>TOMATO MANISHA PLUS - 10 G</v>
          </cell>
          <cell r="C400" t="str">
            <v>3700</v>
          </cell>
          <cell r="D400" t="str">
            <v>101</v>
          </cell>
          <cell r="E400" t="str">
            <v>5000026087</v>
          </cell>
          <cell r="F400">
            <v>38259</v>
          </cell>
          <cell r="G400">
            <v>3</v>
          </cell>
          <cell r="H400">
            <v>0</v>
          </cell>
        </row>
        <row r="401">
          <cell r="A401" t="str">
            <v>500670</v>
          </cell>
          <cell r="B401" t="str">
            <v>TOMATO MANISHA PLUS - 10 G</v>
          </cell>
          <cell r="C401" t="str">
            <v>3700</v>
          </cell>
          <cell r="D401" t="str">
            <v>101</v>
          </cell>
          <cell r="E401" t="str">
            <v>5000026087</v>
          </cell>
          <cell r="F401">
            <v>38259</v>
          </cell>
          <cell r="G401">
            <v>8</v>
          </cell>
          <cell r="H401">
            <v>0</v>
          </cell>
        </row>
        <row r="402">
          <cell r="A402" t="str">
            <v>500670</v>
          </cell>
          <cell r="B402" t="str">
            <v>TOMATO MANISHA PLUS - 10 G</v>
          </cell>
          <cell r="C402" t="str">
            <v>3700</v>
          </cell>
          <cell r="D402" t="str">
            <v>641</v>
          </cell>
          <cell r="E402" t="str">
            <v>4900222605</v>
          </cell>
          <cell r="F402">
            <v>38259</v>
          </cell>
          <cell r="G402">
            <v>-8</v>
          </cell>
          <cell r="H402">
            <v>-8</v>
          </cell>
        </row>
        <row r="403">
          <cell r="A403" t="str">
            <v>500670</v>
          </cell>
          <cell r="B403" t="str">
            <v>TOMATO MANISHA PLUS - 10 G</v>
          </cell>
          <cell r="C403" t="str">
            <v>3700</v>
          </cell>
          <cell r="D403" t="str">
            <v>641</v>
          </cell>
          <cell r="E403" t="str">
            <v>4900222605</v>
          </cell>
          <cell r="F403">
            <v>38259</v>
          </cell>
          <cell r="G403">
            <v>-3</v>
          </cell>
          <cell r="H403">
            <v>-3</v>
          </cell>
        </row>
        <row r="404">
          <cell r="A404" t="str">
            <v>500670</v>
          </cell>
          <cell r="B404" t="str">
            <v>TOMATO MANISHA PLUS - 10 G</v>
          </cell>
          <cell r="C404" t="str">
            <v>3700</v>
          </cell>
          <cell r="D404" t="str">
            <v>641</v>
          </cell>
          <cell r="E404" t="str">
            <v>4900196307</v>
          </cell>
          <cell r="F404">
            <v>38236</v>
          </cell>
          <cell r="G404">
            <v>8</v>
          </cell>
          <cell r="H404">
            <v>8</v>
          </cell>
        </row>
        <row r="405">
          <cell r="A405" t="str">
            <v>500670</v>
          </cell>
          <cell r="B405" t="str">
            <v>TOMATO MANISHA PLUS - 10 G</v>
          </cell>
          <cell r="C405" t="str">
            <v>3700</v>
          </cell>
          <cell r="D405" t="str">
            <v>641</v>
          </cell>
          <cell r="E405" t="str">
            <v>4900196307</v>
          </cell>
          <cell r="F405">
            <v>38236</v>
          </cell>
          <cell r="G405">
            <v>3</v>
          </cell>
          <cell r="H405">
            <v>3</v>
          </cell>
        </row>
        <row r="406">
          <cell r="A406" t="str">
            <v>500714</v>
          </cell>
          <cell r="B406" t="str">
            <v>PADDY PRABHA 5 -  12 KG</v>
          </cell>
          <cell r="C406" t="str">
            <v>2100</v>
          </cell>
          <cell r="D406" t="str">
            <v>601</v>
          </cell>
          <cell r="E406" t="str">
            <v>4900192982</v>
          </cell>
          <cell r="F406">
            <v>38230</v>
          </cell>
          <cell r="G406">
            <v>-684</v>
          </cell>
          <cell r="H406">
            <v>-27797.759999999998</v>
          </cell>
        </row>
        <row r="407">
          <cell r="A407" t="str">
            <v>500714</v>
          </cell>
          <cell r="B407" t="str">
            <v>PADDY PRABHA 5 -  12 KG</v>
          </cell>
          <cell r="C407" t="str">
            <v>2100</v>
          </cell>
          <cell r="D407" t="str">
            <v>101</v>
          </cell>
          <cell r="E407" t="str">
            <v>5000022847</v>
          </cell>
          <cell r="F407">
            <v>38230</v>
          </cell>
          <cell r="G407">
            <v>684</v>
          </cell>
          <cell r="H407">
            <v>0</v>
          </cell>
        </row>
        <row r="408">
          <cell r="A408" t="str">
            <v>500714</v>
          </cell>
          <cell r="B408" t="str">
            <v>PADDY PRABHA 5 -  12 KG</v>
          </cell>
          <cell r="C408" t="str">
            <v>2100</v>
          </cell>
          <cell r="D408" t="str">
            <v>641</v>
          </cell>
          <cell r="E408" t="str">
            <v>4900189581</v>
          </cell>
          <cell r="F408">
            <v>38229</v>
          </cell>
          <cell r="G408">
            <v>684</v>
          </cell>
          <cell r="H408">
            <v>27797.759999999998</v>
          </cell>
        </row>
        <row r="409">
          <cell r="A409" t="str">
            <v>500714</v>
          </cell>
          <cell r="B409" t="str">
            <v>PADDY PRABHA 5 -  12 KG</v>
          </cell>
          <cell r="C409" t="str">
            <v>2100</v>
          </cell>
          <cell r="D409" t="str">
            <v>601</v>
          </cell>
          <cell r="E409" t="str">
            <v>4900143738</v>
          </cell>
          <cell r="F409">
            <v>38187</v>
          </cell>
          <cell r="G409">
            <v>-108</v>
          </cell>
          <cell r="H409">
            <v>-4389.12</v>
          </cell>
        </row>
        <row r="410">
          <cell r="A410" t="str">
            <v>500714</v>
          </cell>
          <cell r="B410" t="str">
            <v>PADDY PRABHA 5 -  12 KG</v>
          </cell>
          <cell r="C410" t="str">
            <v>2100</v>
          </cell>
          <cell r="D410" t="str">
            <v>601</v>
          </cell>
          <cell r="E410" t="str">
            <v>4900141161</v>
          </cell>
          <cell r="F410">
            <v>38184</v>
          </cell>
          <cell r="G410">
            <v>-336</v>
          </cell>
          <cell r="H410">
            <v>-13655.04</v>
          </cell>
        </row>
        <row r="411">
          <cell r="A411" t="str">
            <v>500714</v>
          </cell>
          <cell r="B411" t="str">
            <v>PADDY PRABHA 5 -  12 KG</v>
          </cell>
          <cell r="C411" t="str">
            <v>2100</v>
          </cell>
          <cell r="D411" t="str">
            <v>101</v>
          </cell>
          <cell r="E411" t="str">
            <v>5000014648</v>
          </cell>
          <cell r="F411">
            <v>38162</v>
          </cell>
          <cell r="G411">
            <v>444</v>
          </cell>
          <cell r="H411">
            <v>0</v>
          </cell>
        </row>
        <row r="412">
          <cell r="A412" t="str">
            <v>500714</v>
          </cell>
          <cell r="B412" t="str">
            <v>PADDY PRABHA 5 -  12 KG</v>
          </cell>
          <cell r="C412" t="str">
            <v>2100</v>
          </cell>
          <cell r="D412" t="str">
            <v>641</v>
          </cell>
          <cell r="E412" t="str">
            <v>4900114262</v>
          </cell>
          <cell r="F412">
            <v>38157</v>
          </cell>
          <cell r="G412">
            <v>444</v>
          </cell>
          <cell r="H412">
            <v>18044.16</v>
          </cell>
        </row>
        <row r="413">
          <cell r="A413" t="str">
            <v>500742</v>
          </cell>
          <cell r="B413" t="str">
            <v>PADDY - RPV 1 - 12 KG - [ RHSL ]</v>
          </cell>
          <cell r="C413" t="str">
            <v>1100</v>
          </cell>
          <cell r="D413" t="str">
            <v>641</v>
          </cell>
          <cell r="E413" t="str">
            <v>4900152689</v>
          </cell>
          <cell r="F413">
            <v>38196</v>
          </cell>
          <cell r="G413">
            <v>-3012</v>
          </cell>
          <cell r="H413">
            <v>-207225.60000000001</v>
          </cell>
        </row>
        <row r="414">
          <cell r="A414" t="str">
            <v>500742</v>
          </cell>
          <cell r="B414" t="str">
            <v>PADDY - RPV 1 - 12 KG - [ RHSL ]</v>
          </cell>
          <cell r="C414" t="str">
            <v>1200</v>
          </cell>
          <cell r="D414" t="str">
            <v>344</v>
          </cell>
          <cell r="E414" t="str">
            <v>4900142320</v>
          </cell>
          <cell r="F414">
            <v>38168</v>
          </cell>
          <cell r="G414">
            <v>60</v>
          </cell>
          <cell r="H414">
            <v>0</v>
          </cell>
        </row>
        <row r="415">
          <cell r="A415" t="str">
            <v>500742</v>
          </cell>
          <cell r="B415" t="str">
            <v>PADDY - RPV 1 - 12 KG - [ RHSL ]</v>
          </cell>
          <cell r="C415" t="str">
            <v>1200</v>
          </cell>
          <cell r="D415" t="str">
            <v>344</v>
          </cell>
          <cell r="E415" t="str">
            <v>4900142320</v>
          </cell>
          <cell r="F415">
            <v>38168</v>
          </cell>
          <cell r="G415">
            <v>-60</v>
          </cell>
          <cell r="H415">
            <v>0</v>
          </cell>
        </row>
        <row r="416">
          <cell r="A416" t="str">
            <v>500742</v>
          </cell>
          <cell r="B416" t="str">
            <v>PADDY - RPV 1 - 12 KG - [ RHSL ]</v>
          </cell>
          <cell r="C416" t="str">
            <v>1200</v>
          </cell>
          <cell r="D416" t="str">
            <v>651</v>
          </cell>
          <cell r="E416" t="str">
            <v>4900091435</v>
          </cell>
          <cell r="F416">
            <v>38122</v>
          </cell>
          <cell r="G416">
            <v>960</v>
          </cell>
          <cell r="H416">
            <v>0</v>
          </cell>
        </row>
        <row r="417">
          <cell r="A417" t="str">
            <v>500742</v>
          </cell>
          <cell r="B417" t="str">
            <v>PADDY - RPV 1 - 12 KG - [ RHSL ]</v>
          </cell>
          <cell r="C417" t="str">
            <v>1400</v>
          </cell>
          <cell r="D417" t="str">
            <v>161</v>
          </cell>
          <cell r="E417" t="str">
            <v>5000008628</v>
          </cell>
          <cell r="F417">
            <v>38103</v>
          </cell>
          <cell r="G417">
            <v>-708</v>
          </cell>
          <cell r="H417">
            <v>-48710.400000000001</v>
          </cell>
        </row>
        <row r="418">
          <cell r="A418" t="str">
            <v>500742</v>
          </cell>
          <cell r="B418" t="str">
            <v>PADDY - RPV 1 - 12 KG - [ RHSL ]</v>
          </cell>
          <cell r="C418" t="str">
            <v>1400</v>
          </cell>
          <cell r="D418" t="str">
            <v>453</v>
          </cell>
          <cell r="E418" t="str">
            <v>4900081694</v>
          </cell>
          <cell r="F418">
            <v>38103</v>
          </cell>
          <cell r="G418">
            <v>-84</v>
          </cell>
          <cell r="H418">
            <v>0</v>
          </cell>
        </row>
        <row r="419">
          <cell r="A419" t="str">
            <v>500742</v>
          </cell>
          <cell r="B419" t="str">
            <v>PADDY - RPV 1 - 12 KG - [ RHSL ]</v>
          </cell>
          <cell r="C419" t="str">
            <v>1400</v>
          </cell>
          <cell r="D419" t="str">
            <v>453</v>
          </cell>
          <cell r="E419" t="str">
            <v>4900081694</v>
          </cell>
          <cell r="F419">
            <v>38103</v>
          </cell>
          <cell r="G419">
            <v>84</v>
          </cell>
          <cell r="H419">
            <v>5779.2</v>
          </cell>
        </row>
        <row r="420">
          <cell r="A420" t="str">
            <v>500742</v>
          </cell>
          <cell r="B420" t="str">
            <v>PADDY - RPV 1 - 12 KG - [ RHSL ]</v>
          </cell>
          <cell r="C420" t="str">
            <v>1700</v>
          </cell>
          <cell r="D420" t="str">
            <v>561</v>
          </cell>
          <cell r="E420" t="str">
            <v>4900129608</v>
          </cell>
          <cell r="F420">
            <v>38168</v>
          </cell>
          <cell r="G420">
            <v>19272</v>
          </cell>
          <cell r="H420">
            <v>1325913.6000000001</v>
          </cell>
        </row>
        <row r="421">
          <cell r="A421" t="str">
            <v>500742</v>
          </cell>
          <cell r="B421" t="str">
            <v>PADDY - RPV 1 - 12 KG - [ RHSL ]</v>
          </cell>
          <cell r="C421" t="str">
            <v>1700</v>
          </cell>
          <cell r="D421" t="str">
            <v>562</v>
          </cell>
          <cell r="E421" t="str">
            <v>4900131263</v>
          </cell>
          <cell r="F421">
            <v>38168</v>
          </cell>
          <cell r="G421">
            <v>-19272</v>
          </cell>
          <cell r="H421">
            <v>-1325913.6000000001</v>
          </cell>
        </row>
        <row r="422">
          <cell r="A422" t="str">
            <v>500742</v>
          </cell>
          <cell r="B422" t="str">
            <v>PADDY - RPV 1 - 12 KG - [ RHSL ]</v>
          </cell>
          <cell r="C422" t="str">
            <v>1700</v>
          </cell>
          <cell r="D422" t="str">
            <v>562</v>
          </cell>
          <cell r="E422" t="str">
            <v>4900131972</v>
          </cell>
          <cell r="F422">
            <v>38168</v>
          </cell>
          <cell r="G422">
            <v>-10032</v>
          </cell>
          <cell r="H422">
            <v>-690201.59999999998</v>
          </cell>
        </row>
        <row r="423">
          <cell r="A423" t="str">
            <v>500742</v>
          </cell>
          <cell r="B423" t="str">
            <v>PADDY - RPV 1 - 12 KG - [ RHSL ]</v>
          </cell>
          <cell r="C423" t="str">
            <v>1700</v>
          </cell>
          <cell r="D423" t="str">
            <v>562</v>
          </cell>
          <cell r="E423" t="str">
            <v>4900131972</v>
          </cell>
          <cell r="F423">
            <v>38168</v>
          </cell>
          <cell r="G423">
            <v>-828</v>
          </cell>
          <cell r="H423">
            <v>-56966.400000000001</v>
          </cell>
        </row>
        <row r="424">
          <cell r="A424" t="str">
            <v>500742</v>
          </cell>
          <cell r="B424" t="str">
            <v>PADDY - RPV 1 - 12 KG - [ RHSL ]</v>
          </cell>
          <cell r="C424" t="str">
            <v>1700</v>
          </cell>
          <cell r="D424" t="str">
            <v>562</v>
          </cell>
          <cell r="E424" t="str">
            <v>4900131972</v>
          </cell>
          <cell r="F424">
            <v>38168</v>
          </cell>
          <cell r="G424">
            <v>-8412</v>
          </cell>
          <cell r="H424">
            <v>-578745.59999999998</v>
          </cell>
        </row>
        <row r="425">
          <cell r="A425" t="str">
            <v>500742</v>
          </cell>
          <cell r="B425" t="str">
            <v>PADDY - RPV 1 - 12 KG - [ RHSL ]</v>
          </cell>
          <cell r="C425" t="str">
            <v>1700</v>
          </cell>
          <cell r="D425" t="str">
            <v>641</v>
          </cell>
          <cell r="E425" t="str">
            <v>4900112826</v>
          </cell>
          <cell r="F425">
            <v>38155</v>
          </cell>
          <cell r="G425">
            <v>-144</v>
          </cell>
          <cell r="H425">
            <v>-9907.2000000000007</v>
          </cell>
        </row>
        <row r="426">
          <cell r="A426" t="str">
            <v>500742</v>
          </cell>
          <cell r="B426" t="str">
            <v>PADDY - RPV 1 - 12 KG - [ RHSL ]</v>
          </cell>
          <cell r="C426" t="str">
            <v>1700</v>
          </cell>
          <cell r="D426" t="str">
            <v>641</v>
          </cell>
          <cell r="E426" t="str">
            <v>4900112826</v>
          </cell>
          <cell r="F426">
            <v>38155</v>
          </cell>
          <cell r="G426">
            <v>-240</v>
          </cell>
          <cell r="H426">
            <v>-16512</v>
          </cell>
        </row>
        <row r="427">
          <cell r="A427" t="str">
            <v>500742</v>
          </cell>
          <cell r="B427" t="str">
            <v>PADDY - RPV 1 - 12 KG - [ RHSL ]</v>
          </cell>
          <cell r="C427" t="str">
            <v>1700</v>
          </cell>
          <cell r="D427" t="str">
            <v>453</v>
          </cell>
          <cell r="E427" t="str">
            <v>4900111769</v>
          </cell>
          <cell r="F427">
            <v>38153</v>
          </cell>
          <cell r="G427">
            <v>-144</v>
          </cell>
          <cell r="H427">
            <v>0</v>
          </cell>
        </row>
        <row r="428">
          <cell r="A428" t="str">
            <v>500742</v>
          </cell>
          <cell r="B428" t="str">
            <v>PADDY - RPV 1 - 12 KG - [ RHSL ]</v>
          </cell>
          <cell r="C428" t="str">
            <v>1700</v>
          </cell>
          <cell r="D428" t="str">
            <v>453</v>
          </cell>
          <cell r="E428" t="str">
            <v>4900111769</v>
          </cell>
          <cell r="F428">
            <v>38153</v>
          </cell>
          <cell r="G428">
            <v>144</v>
          </cell>
          <cell r="H428">
            <v>9907.2000000000007</v>
          </cell>
        </row>
        <row r="429">
          <cell r="A429" t="str">
            <v>500742</v>
          </cell>
          <cell r="B429" t="str">
            <v>PADDY - RPV 1 - 12 KG - [ RHSL ]</v>
          </cell>
          <cell r="C429" t="str">
            <v>1700</v>
          </cell>
          <cell r="D429" t="str">
            <v>453</v>
          </cell>
          <cell r="E429" t="str">
            <v>4900111769</v>
          </cell>
          <cell r="F429">
            <v>38153</v>
          </cell>
          <cell r="G429">
            <v>240</v>
          </cell>
          <cell r="H429">
            <v>16512</v>
          </cell>
        </row>
        <row r="430">
          <cell r="A430" t="str">
            <v>500742</v>
          </cell>
          <cell r="B430" t="str">
            <v>PADDY - RPV 1 - 12 KG - [ RHSL ]</v>
          </cell>
          <cell r="C430" t="str">
            <v>1700</v>
          </cell>
          <cell r="D430" t="str">
            <v>453</v>
          </cell>
          <cell r="E430" t="str">
            <v>4900111769</v>
          </cell>
          <cell r="F430">
            <v>38153</v>
          </cell>
          <cell r="G430">
            <v>-240</v>
          </cell>
          <cell r="H430">
            <v>0</v>
          </cell>
        </row>
        <row r="431">
          <cell r="A431" t="str">
            <v>500742</v>
          </cell>
          <cell r="B431" t="str">
            <v>PADDY - RPV 1 - 12 KG - [ RHSL ]</v>
          </cell>
          <cell r="C431" t="str">
            <v>1700</v>
          </cell>
          <cell r="D431" t="str">
            <v>651</v>
          </cell>
          <cell r="E431" t="str">
            <v>4900109490</v>
          </cell>
          <cell r="F431">
            <v>38150</v>
          </cell>
          <cell r="G431">
            <v>144</v>
          </cell>
          <cell r="H431">
            <v>0</v>
          </cell>
        </row>
        <row r="432">
          <cell r="A432" t="str">
            <v>500742</v>
          </cell>
          <cell r="B432" t="str">
            <v>PADDY - RPV 1 - 12 KG - [ RHSL ]</v>
          </cell>
          <cell r="C432" t="str">
            <v>1700</v>
          </cell>
          <cell r="D432" t="str">
            <v>651</v>
          </cell>
          <cell r="E432" t="str">
            <v>4900109490</v>
          </cell>
          <cell r="F432">
            <v>38150</v>
          </cell>
          <cell r="G432">
            <v>240</v>
          </cell>
          <cell r="H432">
            <v>0</v>
          </cell>
        </row>
        <row r="433">
          <cell r="A433" t="str">
            <v>500742</v>
          </cell>
          <cell r="B433" t="str">
            <v>PADDY - RPV 1 - 12 KG - [ RHSL ]</v>
          </cell>
          <cell r="C433" t="str">
            <v>1700</v>
          </cell>
          <cell r="D433" t="str">
            <v>641</v>
          </cell>
          <cell r="E433" t="str">
            <v>4900104957</v>
          </cell>
          <cell r="F433">
            <v>38142</v>
          </cell>
          <cell r="G433">
            <v>-2364</v>
          </cell>
          <cell r="H433">
            <v>-162643.20000000001</v>
          </cell>
        </row>
        <row r="434">
          <cell r="A434" t="str">
            <v>500742</v>
          </cell>
          <cell r="B434" t="str">
            <v>PADDY - RPV 1 - 12 KG - [ RHSL ]</v>
          </cell>
          <cell r="C434" t="str">
            <v>1700</v>
          </cell>
          <cell r="D434" t="str">
            <v>641</v>
          </cell>
          <cell r="E434" t="str">
            <v>4900104284</v>
          </cell>
          <cell r="F434">
            <v>38141</v>
          </cell>
          <cell r="G434">
            <v>-3360</v>
          </cell>
          <cell r="H434">
            <v>-231168</v>
          </cell>
        </row>
        <row r="435">
          <cell r="A435" t="str">
            <v>500742</v>
          </cell>
          <cell r="B435" t="str">
            <v>PADDY - RPV 1 - 12 KG - [ RHSL ]</v>
          </cell>
          <cell r="C435" t="str">
            <v>1700</v>
          </cell>
          <cell r="D435" t="str">
            <v>641</v>
          </cell>
          <cell r="E435" t="str">
            <v>4900104284</v>
          </cell>
          <cell r="F435">
            <v>38141</v>
          </cell>
          <cell r="G435">
            <v>-240</v>
          </cell>
          <cell r="H435">
            <v>-16512</v>
          </cell>
        </row>
        <row r="436">
          <cell r="A436" t="str">
            <v>500742</v>
          </cell>
          <cell r="B436" t="str">
            <v>PADDY - RPV 1 - 12 KG - [ RHSL ]</v>
          </cell>
          <cell r="C436" t="str">
            <v>1700</v>
          </cell>
          <cell r="D436" t="str">
            <v>641</v>
          </cell>
          <cell r="E436" t="str">
            <v>4900104284</v>
          </cell>
          <cell r="F436">
            <v>38141</v>
          </cell>
          <cell r="G436">
            <v>-4476</v>
          </cell>
          <cell r="H436">
            <v>-307948.79999999999</v>
          </cell>
        </row>
        <row r="437">
          <cell r="A437" t="str">
            <v>500742</v>
          </cell>
          <cell r="B437" t="str">
            <v>PADDY - RPV 1 - 12 KG - [ RHSL ]</v>
          </cell>
          <cell r="C437" t="str">
            <v>1700</v>
          </cell>
          <cell r="D437" t="str">
            <v>641</v>
          </cell>
          <cell r="E437" t="str">
            <v>4900104284</v>
          </cell>
          <cell r="F437">
            <v>38141</v>
          </cell>
          <cell r="G437">
            <v>-1908</v>
          </cell>
          <cell r="H437">
            <v>-131270.39999999999</v>
          </cell>
        </row>
        <row r="438">
          <cell r="A438" t="str">
            <v>500742</v>
          </cell>
          <cell r="B438" t="str">
            <v>PADDY - RPV 1 - 12 KG - [ RHSL ]</v>
          </cell>
          <cell r="C438" t="str">
            <v>1700</v>
          </cell>
          <cell r="D438" t="str">
            <v>343</v>
          </cell>
          <cell r="E438" t="str">
            <v>4900104285</v>
          </cell>
          <cell r="F438">
            <v>38141</v>
          </cell>
          <cell r="G438">
            <v>-2364</v>
          </cell>
          <cell r="H438">
            <v>0</v>
          </cell>
        </row>
        <row r="439">
          <cell r="A439" t="str">
            <v>500742</v>
          </cell>
          <cell r="B439" t="str">
            <v>PADDY - RPV 1 - 12 KG - [ RHSL ]</v>
          </cell>
          <cell r="C439" t="str">
            <v>1700</v>
          </cell>
          <cell r="D439" t="str">
            <v>343</v>
          </cell>
          <cell r="E439" t="str">
            <v>4900104285</v>
          </cell>
          <cell r="F439">
            <v>38141</v>
          </cell>
          <cell r="G439">
            <v>2364</v>
          </cell>
          <cell r="H439">
            <v>0</v>
          </cell>
        </row>
        <row r="440">
          <cell r="A440" t="str">
            <v>500742</v>
          </cell>
          <cell r="B440" t="str">
            <v>PADDY - RPV 1 - 12 KG - [ RHSL ]</v>
          </cell>
          <cell r="C440" t="str">
            <v>1700</v>
          </cell>
          <cell r="D440" t="str">
            <v>343</v>
          </cell>
          <cell r="E440" t="str">
            <v>4900104285</v>
          </cell>
          <cell r="F440">
            <v>38141</v>
          </cell>
          <cell r="G440">
            <v>5040</v>
          </cell>
          <cell r="H440">
            <v>0</v>
          </cell>
        </row>
        <row r="441">
          <cell r="A441" t="str">
            <v>500742</v>
          </cell>
          <cell r="B441" t="str">
            <v>PADDY - RPV 1 - 12 KG - [ RHSL ]</v>
          </cell>
          <cell r="C441" t="str">
            <v>1700</v>
          </cell>
          <cell r="D441" t="str">
            <v>343</v>
          </cell>
          <cell r="E441" t="str">
            <v>4900104285</v>
          </cell>
          <cell r="F441">
            <v>38141</v>
          </cell>
          <cell r="G441">
            <v>-5040</v>
          </cell>
          <cell r="H441">
            <v>0</v>
          </cell>
        </row>
        <row r="442">
          <cell r="A442" t="str">
            <v>500742</v>
          </cell>
          <cell r="B442" t="str">
            <v>PADDY - RPV 1 - 12 KG - [ RHSL ]</v>
          </cell>
          <cell r="C442" t="str">
            <v>1700</v>
          </cell>
          <cell r="D442" t="str">
            <v>641</v>
          </cell>
          <cell r="E442" t="str">
            <v>4900104428</v>
          </cell>
          <cell r="F442">
            <v>38141</v>
          </cell>
          <cell r="G442">
            <v>-3108</v>
          </cell>
          <cell r="H442">
            <v>-213830.39999999999</v>
          </cell>
        </row>
        <row r="443">
          <cell r="A443" t="str">
            <v>500742</v>
          </cell>
          <cell r="B443" t="str">
            <v>PADDY - RPV 1 - 12 KG - [ RHSL ]</v>
          </cell>
          <cell r="C443" t="str">
            <v>1700</v>
          </cell>
          <cell r="D443" t="str">
            <v>641</v>
          </cell>
          <cell r="E443" t="str">
            <v>4900104428</v>
          </cell>
          <cell r="F443">
            <v>38141</v>
          </cell>
          <cell r="G443">
            <v>-6876</v>
          </cell>
          <cell r="H443">
            <v>-473068.79999999999</v>
          </cell>
        </row>
        <row r="444">
          <cell r="A444" t="str">
            <v>500742</v>
          </cell>
          <cell r="B444" t="str">
            <v>PADDY - RPV 1 - 12 KG - [ RHSL ]</v>
          </cell>
          <cell r="C444" t="str">
            <v>1700</v>
          </cell>
          <cell r="D444" t="str">
            <v>641</v>
          </cell>
          <cell r="E444" t="str">
            <v>4900104429</v>
          </cell>
          <cell r="F444">
            <v>38141</v>
          </cell>
          <cell r="G444">
            <v>-564</v>
          </cell>
          <cell r="H444">
            <v>-38803.199999999997</v>
          </cell>
        </row>
        <row r="445">
          <cell r="A445" t="str">
            <v>500742</v>
          </cell>
          <cell r="B445" t="str">
            <v>PADDY - RPV 1 - 12 KG - [ RHSL ]</v>
          </cell>
          <cell r="C445" t="str">
            <v>1700</v>
          </cell>
          <cell r="D445" t="str">
            <v>641</v>
          </cell>
          <cell r="E445" t="str">
            <v>4900104429</v>
          </cell>
          <cell r="F445">
            <v>38141</v>
          </cell>
          <cell r="G445">
            <v>-672</v>
          </cell>
          <cell r="H445">
            <v>-46233.599999999999</v>
          </cell>
        </row>
        <row r="446">
          <cell r="A446" t="str">
            <v>500742</v>
          </cell>
          <cell r="B446" t="str">
            <v>PADDY - RPV 1 - 12 KG - [ RHSL ]</v>
          </cell>
          <cell r="C446" t="str">
            <v>1700</v>
          </cell>
          <cell r="D446" t="str">
            <v>641</v>
          </cell>
          <cell r="E446" t="str">
            <v>4900104429</v>
          </cell>
          <cell r="F446">
            <v>38141</v>
          </cell>
          <cell r="G446">
            <v>-5040</v>
          </cell>
          <cell r="H446">
            <v>-346752</v>
          </cell>
        </row>
        <row r="447">
          <cell r="A447" t="str">
            <v>500742</v>
          </cell>
          <cell r="B447" t="str">
            <v>PADDY - RPV 1 - 12 KG - [ RHSL ]</v>
          </cell>
          <cell r="C447" t="str">
            <v>1700</v>
          </cell>
          <cell r="D447" t="str">
            <v>641</v>
          </cell>
          <cell r="E447" t="str">
            <v>4900104429</v>
          </cell>
          <cell r="F447">
            <v>38141</v>
          </cell>
          <cell r="G447">
            <v>-2364</v>
          </cell>
          <cell r="H447">
            <v>-162643.20000000001</v>
          </cell>
        </row>
        <row r="448">
          <cell r="A448" t="str">
            <v>500742</v>
          </cell>
          <cell r="B448" t="str">
            <v>PADDY - RPV 1 - 12 KG - [ RHSL ]</v>
          </cell>
          <cell r="C448" t="str">
            <v>1700</v>
          </cell>
          <cell r="D448" t="str">
            <v>641</v>
          </cell>
          <cell r="E448" t="str">
            <v>4900104429</v>
          </cell>
          <cell r="F448">
            <v>38141</v>
          </cell>
          <cell r="G448">
            <v>-1344</v>
          </cell>
          <cell r="H448">
            <v>-92467.199999999997</v>
          </cell>
        </row>
        <row r="449">
          <cell r="A449" t="str">
            <v>500742</v>
          </cell>
          <cell r="B449" t="str">
            <v>PADDY - RPV 1 - 12 KG - [ RHSL ]</v>
          </cell>
          <cell r="C449" t="str">
            <v>1700</v>
          </cell>
          <cell r="D449" t="str">
            <v>453</v>
          </cell>
          <cell r="E449" t="str">
            <v>4900094020</v>
          </cell>
          <cell r="F449">
            <v>38127</v>
          </cell>
          <cell r="G449">
            <v>-3360</v>
          </cell>
          <cell r="H449">
            <v>0</v>
          </cell>
        </row>
        <row r="450">
          <cell r="A450" t="str">
            <v>500742</v>
          </cell>
          <cell r="B450" t="str">
            <v>PADDY - RPV 1 - 12 KG - [ RHSL ]</v>
          </cell>
          <cell r="C450" t="str">
            <v>1700</v>
          </cell>
          <cell r="D450" t="str">
            <v>453</v>
          </cell>
          <cell r="E450" t="str">
            <v>4900094020</v>
          </cell>
          <cell r="F450">
            <v>38127</v>
          </cell>
          <cell r="G450">
            <v>-10776</v>
          </cell>
          <cell r="H450">
            <v>0</v>
          </cell>
        </row>
        <row r="451">
          <cell r="A451" t="str">
            <v>500742</v>
          </cell>
          <cell r="B451" t="str">
            <v>PADDY - RPV 1 - 12 KG - [ RHSL ]</v>
          </cell>
          <cell r="C451" t="str">
            <v>1700</v>
          </cell>
          <cell r="D451" t="str">
            <v>453</v>
          </cell>
          <cell r="E451" t="str">
            <v>4900094020</v>
          </cell>
          <cell r="F451">
            <v>38127</v>
          </cell>
          <cell r="G451">
            <v>10776</v>
          </cell>
          <cell r="H451">
            <v>741388.80000000005</v>
          </cell>
        </row>
        <row r="452">
          <cell r="A452" t="str">
            <v>500742</v>
          </cell>
          <cell r="B452" t="str">
            <v>PADDY - RPV 1 - 12 KG - [ RHSL ]</v>
          </cell>
          <cell r="C452" t="str">
            <v>1700</v>
          </cell>
          <cell r="D452" t="str">
            <v>453</v>
          </cell>
          <cell r="E452" t="str">
            <v>4900094020</v>
          </cell>
          <cell r="F452">
            <v>38127</v>
          </cell>
          <cell r="G452">
            <v>3360</v>
          </cell>
          <cell r="H452">
            <v>231168</v>
          </cell>
        </row>
        <row r="453">
          <cell r="A453" t="str">
            <v>500742</v>
          </cell>
          <cell r="B453" t="str">
            <v>PADDY - RPV 1 - 12 KG - [ RHSL ]</v>
          </cell>
          <cell r="C453" t="str">
            <v>2100</v>
          </cell>
          <cell r="D453" t="str">
            <v>641</v>
          </cell>
          <cell r="E453" t="str">
            <v>4900156020</v>
          </cell>
          <cell r="F453">
            <v>38198</v>
          </cell>
          <cell r="G453">
            <v>-348</v>
          </cell>
          <cell r="H453">
            <v>-10203.36</v>
          </cell>
        </row>
        <row r="454">
          <cell r="A454" t="str">
            <v>500742</v>
          </cell>
          <cell r="B454" t="str">
            <v>PADDY - RPV 1 - 12 KG - [ RHSL ]</v>
          </cell>
          <cell r="C454" t="str">
            <v>2100</v>
          </cell>
          <cell r="D454" t="str">
            <v>641</v>
          </cell>
          <cell r="E454" t="str">
            <v>4900156020</v>
          </cell>
          <cell r="F454">
            <v>38198</v>
          </cell>
          <cell r="G454">
            <v>-1944</v>
          </cell>
          <cell r="H454">
            <v>-56998.080000000002</v>
          </cell>
        </row>
        <row r="455">
          <cell r="A455" t="str">
            <v>500742</v>
          </cell>
          <cell r="B455" t="str">
            <v>PADDY - RPV 1 - 12 KG - [ RHSL ]</v>
          </cell>
          <cell r="C455" t="str">
            <v>2100</v>
          </cell>
          <cell r="D455" t="str">
            <v>641</v>
          </cell>
          <cell r="E455" t="str">
            <v>4900156020</v>
          </cell>
          <cell r="F455">
            <v>38198</v>
          </cell>
          <cell r="G455">
            <v>-48</v>
          </cell>
          <cell r="H455">
            <v>-1407.36</v>
          </cell>
        </row>
        <row r="456">
          <cell r="A456" t="str">
            <v>500742</v>
          </cell>
          <cell r="B456" t="str">
            <v>PADDY - RPV 1 - 12 KG - [ RHSL ]</v>
          </cell>
          <cell r="C456" t="str">
            <v>2100</v>
          </cell>
          <cell r="D456" t="str">
            <v>641</v>
          </cell>
          <cell r="E456" t="str">
            <v>4900156020</v>
          </cell>
          <cell r="F456">
            <v>38198</v>
          </cell>
          <cell r="G456">
            <v>-48</v>
          </cell>
          <cell r="H456">
            <v>-1407.36</v>
          </cell>
        </row>
        <row r="457">
          <cell r="A457" t="str">
            <v>500742</v>
          </cell>
          <cell r="B457" t="str">
            <v>PADDY - RPV 1 - 12 KG - [ RHSL ]</v>
          </cell>
          <cell r="C457" t="str">
            <v>2100</v>
          </cell>
          <cell r="D457" t="str">
            <v>343</v>
          </cell>
          <cell r="E457" t="str">
            <v>4900155788</v>
          </cell>
          <cell r="F457">
            <v>38198</v>
          </cell>
          <cell r="G457">
            <v>48</v>
          </cell>
          <cell r="H457">
            <v>0</v>
          </cell>
        </row>
        <row r="458">
          <cell r="A458" t="str">
            <v>500742</v>
          </cell>
          <cell r="B458" t="str">
            <v>PADDY - RPV 1 - 12 KG - [ RHSL ]</v>
          </cell>
          <cell r="C458" t="str">
            <v>2100</v>
          </cell>
          <cell r="D458" t="str">
            <v>343</v>
          </cell>
          <cell r="E458" t="str">
            <v>4900155788</v>
          </cell>
          <cell r="F458">
            <v>38198</v>
          </cell>
          <cell r="G458">
            <v>-48</v>
          </cell>
          <cell r="H458">
            <v>0</v>
          </cell>
        </row>
        <row r="459">
          <cell r="A459" t="str">
            <v>500742</v>
          </cell>
          <cell r="B459" t="str">
            <v>PADDY - RPV 1 - 12 KG - [ RHSL ]</v>
          </cell>
          <cell r="C459" t="str">
            <v>2100</v>
          </cell>
          <cell r="D459" t="str">
            <v>453</v>
          </cell>
          <cell r="E459" t="str">
            <v>4900129683</v>
          </cell>
          <cell r="F459">
            <v>38168</v>
          </cell>
          <cell r="G459">
            <v>-348</v>
          </cell>
          <cell r="H459">
            <v>0</v>
          </cell>
        </row>
        <row r="460">
          <cell r="A460" t="str">
            <v>500742</v>
          </cell>
          <cell r="B460" t="str">
            <v>PADDY - RPV 1 - 12 KG - [ RHSL ]</v>
          </cell>
          <cell r="C460" t="str">
            <v>2100</v>
          </cell>
          <cell r="D460" t="str">
            <v>453</v>
          </cell>
          <cell r="E460" t="str">
            <v>4900129683</v>
          </cell>
          <cell r="F460">
            <v>38168</v>
          </cell>
          <cell r="G460">
            <v>48</v>
          </cell>
          <cell r="H460">
            <v>1407.36</v>
          </cell>
        </row>
        <row r="461">
          <cell r="A461" t="str">
            <v>500742</v>
          </cell>
          <cell r="B461" t="str">
            <v>PADDY - RPV 1 - 12 KG - [ RHSL ]</v>
          </cell>
          <cell r="C461" t="str">
            <v>2100</v>
          </cell>
          <cell r="D461" t="str">
            <v>453</v>
          </cell>
          <cell r="E461" t="str">
            <v>4900129683</v>
          </cell>
          <cell r="F461">
            <v>38168</v>
          </cell>
          <cell r="G461">
            <v>48</v>
          </cell>
          <cell r="H461">
            <v>1407.36</v>
          </cell>
        </row>
        <row r="462">
          <cell r="A462" t="str">
            <v>500742</v>
          </cell>
          <cell r="B462" t="str">
            <v>PADDY - RPV 1 - 12 KG - [ RHSL ]</v>
          </cell>
          <cell r="C462" t="str">
            <v>2100</v>
          </cell>
          <cell r="D462" t="str">
            <v>561</v>
          </cell>
          <cell r="E462" t="str">
            <v>4900129623</v>
          </cell>
          <cell r="F462">
            <v>38168</v>
          </cell>
          <cell r="G462">
            <v>1944</v>
          </cell>
          <cell r="H462">
            <v>56998.080000000002</v>
          </cell>
        </row>
        <row r="463">
          <cell r="A463" t="str">
            <v>500742</v>
          </cell>
          <cell r="B463" t="str">
            <v>PADDY - RPV 1 - 12 KG - [ RHSL ]</v>
          </cell>
          <cell r="C463" t="str">
            <v>2100</v>
          </cell>
          <cell r="D463" t="str">
            <v>453</v>
          </cell>
          <cell r="E463" t="str">
            <v>4900129683</v>
          </cell>
          <cell r="F463">
            <v>38168</v>
          </cell>
          <cell r="G463">
            <v>348</v>
          </cell>
          <cell r="H463">
            <v>10203.36</v>
          </cell>
        </row>
        <row r="464">
          <cell r="A464" t="str">
            <v>500742</v>
          </cell>
          <cell r="B464" t="str">
            <v>PADDY - RPV 1 - 12 KG - [ RHSL ]</v>
          </cell>
          <cell r="C464" t="str">
            <v>2100</v>
          </cell>
          <cell r="D464" t="str">
            <v>651</v>
          </cell>
          <cell r="E464" t="str">
            <v>4900127300</v>
          </cell>
          <cell r="F464">
            <v>38168</v>
          </cell>
          <cell r="G464">
            <v>48</v>
          </cell>
          <cell r="H464">
            <v>0</v>
          </cell>
        </row>
        <row r="465">
          <cell r="A465" t="str">
            <v>500742</v>
          </cell>
          <cell r="B465" t="str">
            <v>PADDY - RPV 1 - 12 KG - [ RHSL ]</v>
          </cell>
          <cell r="C465" t="str">
            <v>2100</v>
          </cell>
          <cell r="D465" t="str">
            <v>651</v>
          </cell>
          <cell r="E465" t="str">
            <v>4900126976</v>
          </cell>
          <cell r="F465">
            <v>38168</v>
          </cell>
          <cell r="G465">
            <v>48</v>
          </cell>
          <cell r="H465">
            <v>0</v>
          </cell>
        </row>
        <row r="466">
          <cell r="A466" t="str">
            <v>500742</v>
          </cell>
          <cell r="B466" t="str">
            <v>PADDY - RPV 1 - 12 KG - [ RHSL ]</v>
          </cell>
          <cell r="C466" t="str">
            <v>2100</v>
          </cell>
          <cell r="D466" t="str">
            <v>651</v>
          </cell>
          <cell r="E466" t="str">
            <v>4900126770</v>
          </cell>
          <cell r="F466">
            <v>38168</v>
          </cell>
          <cell r="G466">
            <v>348</v>
          </cell>
          <cell r="H466">
            <v>0</v>
          </cell>
        </row>
        <row r="467">
          <cell r="A467" t="str">
            <v>500742</v>
          </cell>
          <cell r="B467" t="str">
            <v>PADDY - RPV 1 - 12 KG - [ RHSL ]</v>
          </cell>
          <cell r="C467" t="str">
            <v>2100</v>
          </cell>
          <cell r="D467" t="str">
            <v>453</v>
          </cell>
          <cell r="E467" t="str">
            <v>4900129683</v>
          </cell>
          <cell r="F467">
            <v>38168</v>
          </cell>
          <cell r="G467">
            <v>-48</v>
          </cell>
          <cell r="H467">
            <v>0</v>
          </cell>
        </row>
        <row r="468">
          <cell r="A468" t="str">
            <v>500742</v>
          </cell>
          <cell r="B468" t="str">
            <v>PADDY - RPV 1 - 12 KG - [ RHSL ]</v>
          </cell>
          <cell r="C468" t="str">
            <v>2100</v>
          </cell>
          <cell r="D468" t="str">
            <v>453</v>
          </cell>
          <cell r="E468" t="str">
            <v>4900129683</v>
          </cell>
          <cell r="F468">
            <v>38168</v>
          </cell>
          <cell r="G468">
            <v>-48</v>
          </cell>
          <cell r="H468">
            <v>0</v>
          </cell>
        </row>
        <row r="469">
          <cell r="A469" t="str">
            <v>500742</v>
          </cell>
          <cell r="B469" t="str">
            <v>PADDY - RPV 1 - 12 KG - [ RHSL ]</v>
          </cell>
          <cell r="C469" t="str">
            <v>2100</v>
          </cell>
          <cell r="D469" t="str">
            <v>344</v>
          </cell>
          <cell r="E469" t="str">
            <v>4900142397</v>
          </cell>
          <cell r="F469">
            <v>38168</v>
          </cell>
          <cell r="G469">
            <v>-48</v>
          </cell>
          <cell r="H469">
            <v>0</v>
          </cell>
        </row>
        <row r="470">
          <cell r="A470" t="str">
            <v>500742</v>
          </cell>
          <cell r="B470" t="str">
            <v>PADDY - RPV 1 - 12 KG - [ RHSL ]</v>
          </cell>
          <cell r="C470" t="str">
            <v>2100</v>
          </cell>
          <cell r="D470" t="str">
            <v>344</v>
          </cell>
          <cell r="E470" t="str">
            <v>4900142397</v>
          </cell>
          <cell r="F470">
            <v>38168</v>
          </cell>
          <cell r="G470">
            <v>48</v>
          </cell>
          <cell r="H470">
            <v>0</v>
          </cell>
        </row>
        <row r="471">
          <cell r="A471" t="str">
            <v>500742</v>
          </cell>
          <cell r="B471" t="str">
            <v>PADDY - RPV 1 - 12 KG - [ RHSL ]</v>
          </cell>
          <cell r="C471" t="str">
            <v>2100</v>
          </cell>
          <cell r="D471" t="str">
            <v>641</v>
          </cell>
          <cell r="E471" t="str">
            <v>4900119603</v>
          </cell>
          <cell r="F471">
            <v>38163</v>
          </cell>
          <cell r="G471">
            <v>-240</v>
          </cell>
          <cell r="H471">
            <v>-7035.72</v>
          </cell>
        </row>
        <row r="472">
          <cell r="A472" t="str">
            <v>500742</v>
          </cell>
          <cell r="B472" t="str">
            <v>PADDY - RPV 1 - 12 KG - [ RHSL ]</v>
          </cell>
          <cell r="C472" t="str">
            <v>2100</v>
          </cell>
          <cell r="D472" t="str">
            <v>641</v>
          </cell>
          <cell r="E472" t="str">
            <v>4900118092</v>
          </cell>
          <cell r="F472">
            <v>38161</v>
          </cell>
          <cell r="G472">
            <v>-1596</v>
          </cell>
          <cell r="H472">
            <v>-46787.51</v>
          </cell>
        </row>
        <row r="473">
          <cell r="A473" t="str">
            <v>500742</v>
          </cell>
          <cell r="B473" t="str">
            <v>PADDY - RPV 1 - 12 KG - [ RHSL ]</v>
          </cell>
          <cell r="C473" t="str">
            <v>2100</v>
          </cell>
          <cell r="D473" t="str">
            <v>641</v>
          </cell>
          <cell r="E473" t="str">
            <v>4900118092</v>
          </cell>
          <cell r="F473">
            <v>38161</v>
          </cell>
          <cell r="G473">
            <v>-204</v>
          </cell>
          <cell r="H473">
            <v>-5980.36</v>
          </cell>
        </row>
        <row r="474">
          <cell r="A474" t="str">
            <v>500742</v>
          </cell>
          <cell r="B474" t="str">
            <v>PADDY - RPV 1 - 12 KG - [ RHSL ]</v>
          </cell>
          <cell r="C474" t="str">
            <v>2100</v>
          </cell>
          <cell r="D474" t="str">
            <v>641</v>
          </cell>
          <cell r="E474" t="str">
            <v>4900118092</v>
          </cell>
          <cell r="F474">
            <v>38161</v>
          </cell>
          <cell r="G474">
            <v>-1260</v>
          </cell>
          <cell r="H474">
            <v>-36937.5</v>
          </cell>
        </row>
        <row r="475">
          <cell r="A475" t="str">
            <v>500742</v>
          </cell>
          <cell r="B475" t="str">
            <v>PADDY - RPV 1 - 12 KG - [ RHSL ]</v>
          </cell>
          <cell r="C475" t="str">
            <v>2100</v>
          </cell>
          <cell r="D475" t="str">
            <v>641</v>
          </cell>
          <cell r="E475" t="str">
            <v>4900118092</v>
          </cell>
          <cell r="F475">
            <v>38161</v>
          </cell>
          <cell r="G475">
            <v>-1584</v>
          </cell>
          <cell r="H475">
            <v>-46435.72</v>
          </cell>
        </row>
        <row r="476">
          <cell r="A476" t="str">
            <v>500742</v>
          </cell>
          <cell r="B476" t="str">
            <v>PADDY - RPV 1 - 12 KG - [ RHSL ]</v>
          </cell>
          <cell r="C476" t="str">
            <v>2100</v>
          </cell>
          <cell r="D476" t="str">
            <v>641</v>
          </cell>
          <cell r="E476" t="str">
            <v>4900118092</v>
          </cell>
          <cell r="F476">
            <v>38161</v>
          </cell>
          <cell r="G476">
            <v>-4164</v>
          </cell>
          <cell r="H476">
            <v>-122069.66</v>
          </cell>
        </row>
        <row r="477">
          <cell r="A477" t="str">
            <v>500742</v>
          </cell>
          <cell r="B477" t="str">
            <v>PADDY - RPV 1 - 12 KG - [ RHSL ]</v>
          </cell>
          <cell r="C477" t="str">
            <v>2100</v>
          </cell>
          <cell r="D477" t="str">
            <v>641</v>
          </cell>
          <cell r="E477" t="str">
            <v>4900118092</v>
          </cell>
          <cell r="F477">
            <v>38161</v>
          </cell>
          <cell r="G477">
            <v>-396</v>
          </cell>
          <cell r="H477">
            <v>-11608.93</v>
          </cell>
        </row>
        <row r="478">
          <cell r="A478" t="str">
            <v>500742</v>
          </cell>
          <cell r="B478" t="str">
            <v>PADDY - RPV 1 - 12 KG - [ RHSL ]</v>
          </cell>
          <cell r="C478" t="str">
            <v>2100</v>
          </cell>
          <cell r="D478" t="str">
            <v>641</v>
          </cell>
          <cell r="E478" t="str">
            <v>4900118092</v>
          </cell>
          <cell r="F478">
            <v>38161</v>
          </cell>
          <cell r="G478">
            <v>-180</v>
          </cell>
          <cell r="H478">
            <v>-5276.79</v>
          </cell>
        </row>
        <row r="479">
          <cell r="A479" t="str">
            <v>500742</v>
          </cell>
          <cell r="B479" t="str">
            <v>PADDY - RPV 1 - 12 KG - [ RHSL ]</v>
          </cell>
          <cell r="C479" t="str">
            <v>2100</v>
          </cell>
          <cell r="D479" t="str">
            <v>641</v>
          </cell>
          <cell r="E479" t="str">
            <v>4900118092</v>
          </cell>
          <cell r="F479">
            <v>38161</v>
          </cell>
          <cell r="G479">
            <v>-876</v>
          </cell>
          <cell r="H479">
            <v>-25680.36</v>
          </cell>
        </row>
        <row r="480">
          <cell r="A480" t="str">
            <v>500742</v>
          </cell>
          <cell r="B480" t="str">
            <v>PADDY - RPV 1 - 12 KG - [ RHSL ]</v>
          </cell>
          <cell r="C480" t="str">
            <v>2100</v>
          </cell>
          <cell r="D480" t="str">
            <v>641</v>
          </cell>
          <cell r="E480" t="str">
            <v>4900118092</v>
          </cell>
          <cell r="F480">
            <v>38161</v>
          </cell>
          <cell r="G480">
            <v>-768</v>
          </cell>
          <cell r="H480">
            <v>-22514.29</v>
          </cell>
        </row>
        <row r="481">
          <cell r="A481" t="str">
            <v>500742</v>
          </cell>
          <cell r="B481" t="str">
            <v>PADDY - RPV 1 - 12 KG - [ RHSL ]</v>
          </cell>
          <cell r="C481" t="str">
            <v>2100</v>
          </cell>
          <cell r="D481" t="str">
            <v>453</v>
          </cell>
          <cell r="E481" t="str">
            <v>4900111700</v>
          </cell>
          <cell r="F481">
            <v>38153</v>
          </cell>
          <cell r="G481">
            <v>240</v>
          </cell>
          <cell r="H481">
            <v>7035.72</v>
          </cell>
        </row>
        <row r="482">
          <cell r="A482" t="str">
            <v>500742</v>
          </cell>
          <cell r="B482" t="str">
            <v>PADDY - RPV 1 - 12 KG - [ RHSL ]</v>
          </cell>
          <cell r="C482" t="str">
            <v>2100</v>
          </cell>
          <cell r="D482" t="str">
            <v>641</v>
          </cell>
          <cell r="E482" t="str">
            <v>4900111684</v>
          </cell>
          <cell r="F482">
            <v>38153</v>
          </cell>
          <cell r="G482">
            <v>-660</v>
          </cell>
          <cell r="H482">
            <v>-19348.22</v>
          </cell>
        </row>
        <row r="483">
          <cell r="A483" t="str">
            <v>500742</v>
          </cell>
          <cell r="B483" t="str">
            <v>PADDY - RPV 1 - 12 KG - [ RHSL ]</v>
          </cell>
          <cell r="C483" t="str">
            <v>2100</v>
          </cell>
          <cell r="D483" t="str">
            <v>641</v>
          </cell>
          <cell r="E483" t="str">
            <v>4900111684</v>
          </cell>
          <cell r="F483">
            <v>38153</v>
          </cell>
          <cell r="G483">
            <v>-48</v>
          </cell>
          <cell r="H483">
            <v>-1407.14</v>
          </cell>
        </row>
        <row r="484">
          <cell r="A484" t="str">
            <v>500742</v>
          </cell>
          <cell r="B484" t="str">
            <v>PADDY - RPV 1 - 12 KG - [ RHSL ]</v>
          </cell>
          <cell r="C484" t="str">
            <v>2100</v>
          </cell>
          <cell r="D484" t="str">
            <v>641</v>
          </cell>
          <cell r="E484" t="str">
            <v>4900111684</v>
          </cell>
          <cell r="F484">
            <v>38153</v>
          </cell>
          <cell r="G484">
            <v>-768</v>
          </cell>
          <cell r="H484">
            <v>-22514.29</v>
          </cell>
        </row>
        <row r="485">
          <cell r="A485" t="str">
            <v>500742</v>
          </cell>
          <cell r="B485" t="str">
            <v>PADDY - RPV 1 - 12 KG - [ RHSL ]</v>
          </cell>
          <cell r="C485" t="str">
            <v>2100</v>
          </cell>
          <cell r="D485" t="str">
            <v>641</v>
          </cell>
          <cell r="E485" t="str">
            <v>4900111684</v>
          </cell>
          <cell r="F485">
            <v>38153</v>
          </cell>
          <cell r="G485">
            <v>-1104</v>
          </cell>
          <cell r="H485">
            <v>-32364.29</v>
          </cell>
        </row>
        <row r="486">
          <cell r="A486" t="str">
            <v>500742</v>
          </cell>
          <cell r="B486" t="str">
            <v>PADDY - RPV 1 - 12 KG - [ RHSL ]</v>
          </cell>
          <cell r="C486" t="str">
            <v>2100</v>
          </cell>
          <cell r="D486" t="str">
            <v>641</v>
          </cell>
          <cell r="E486" t="str">
            <v>4900111684</v>
          </cell>
          <cell r="F486">
            <v>38153</v>
          </cell>
          <cell r="G486">
            <v>-600</v>
          </cell>
          <cell r="H486">
            <v>-17589.29</v>
          </cell>
        </row>
        <row r="487">
          <cell r="A487" t="str">
            <v>500742</v>
          </cell>
          <cell r="B487" t="str">
            <v>PADDY - RPV 1 - 12 KG - [ RHSL ]</v>
          </cell>
          <cell r="C487" t="str">
            <v>2100</v>
          </cell>
          <cell r="D487" t="str">
            <v>641</v>
          </cell>
          <cell r="E487" t="str">
            <v>4900111684</v>
          </cell>
          <cell r="F487">
            <v>38153</v>
          </cell>
          <cell r="G487">
            <v>-156</v>
          </cell>
          <cell r="H487">
            <v>-4573.22</v>
          </cell>
        </row>
        <row r="488">
          <cell r="A488" t="str">
            <v>500742</v>
          </cell>
          <cell r="B488" t="str">
            <v>PADDY - RPV 1 - 12 KG - [ RHSL ]</v>
          </cell>
          <cell r="C488" t="str">
            <v>2100</v>
          </cell>
          <cell r="D488" t="str">
            <v>641</v>
          </cell>
          <cell r="E488" t="str">
            <v>4900111684</v>
          </cell>
          <cell r="F488">
            <v>38153</v>
          </cell>
          <cell r="G488">
            <v>-396</v>
          </cell>
          <cell r="H488">
            <v>-11608.93</v>
          </cell>
        </row>
        <row r="489">
          <cell r="A489" t="str">
            <v>500742</v>
          </cell>
          <cell r="B489" t="str">
            <v>PADDY - RPV 1 - 12 KG - [ RHSL ]</v>
          </cell>
          <cell r="C489" t="str">
            <v>2100</v>
          </cell>
          <cell r="D489" t="str">
            <v>641</v>
          </cell>
          <cell r="E489" t="str">
            <v>4900111684</v>
          </cell>
          <cell r="F489">
            <v>38153</v>
          </cell>
          <cell r="G489">
            <v>-4164</v>
          </cell>
          <cell r="H489">
            <v>-122069.67</v>
          </cell>
        </row>
        <row r="490">
          <cell r="A490" t="str">
            <v>500742</v>
          </cell>
          <cell r="B490" t="str">
            <v>PADDY - RPV 1 - 12 KG - [ RHSL ]</v>
          </cell>
          <cell r="C490" t="str">
            <v>2100</v>
          </cell>
          <cell r="D490" t="str">
            <v>641</v>
          </cell>
          <cell r="E490" t="str">
            <v>4900111684</v>
          </cell>
          <cell r="F490">
            <v>38153</v>
          </cell>
          <cell r="G490">
            <v>-2184</v>
          </cell>
          <cell r="H490">
            <v>-64025.01</v>
          </cell>
        </row>
        <row r="491">
          <cell r="A491" t="str">
            <v>500742</v>
          </cell>
          <cell r="B491" t="str">
            <v>PADDY - RPV 1 - 12 KG - [ RHSL ]</v>
          </cell>
          <cell r="C491" t="str">
            <v>2100</v>
          </cell>
          <cell r="D491" t="str">
            <v>453</v>
          </cell>
          <cell r="E491" t="str">
            <v>4900111700</v>
          </cell>
          <cell r="F491">
            <v>38153</v>
          </cell>
          <cell r="G491">
            <v>-240</v>
          </cell>
          <cell r="H491">
            <v>0</v>
          </cell>
        </row>
        <row r="492">
          <cell r="A492" t="str">
            <v>500742</v>
          </cell>
          <cell r="B492" t="str">
            <v>PADDY - RPV 1 - 12 KG - [ RHSL ]</v>
          </cell>
          <cell r="C492" t="str">
            <v>2100</v>
          </cell>
          <cell r="D492" t="str">
            <v>453</v>
          </cell>
          <cell r="E492" t="str">
            <v>4900111700</v>
          </cell>
          <cell r="F492">
            <v>38153</v>
          </cell>
          <cell r="G492">
            <v>960</v>
          </cell>
          <cell r="H492">
            <v>28142.86</v>
          </cell>
        </row>
        <row r="493">
          <cell r="A493" t="str">
            <v>500742</v>
          </cell>
          <cell r="B493" t="str">
            <v>PADDY - RPV 1 - 12 KG - [ RHSL ]</v>
          </cell>
          <cell r="C493" t="str">
            <v>2100</v>
          </cell>
          <cell r="D493" t="str">
            <v>453</v>
          </cell>
          <cell r="E493" t="str">
            <v>4900111700</v>
          </cell>
          <cell r="F493">
            <v>38153</v>
          </cell>
          <cell r="G493">
            <v>-960</v>
          </cell>
          <cell r="H493">
            <v>0</v>
          </cell>
        </row>
        <row r="494">
          <cell r="A494" t="str">
            <v>500742</v>
          </cell>
          <cell r="B494" t="str">
            <v>PADDY - RPV 1 - 12 KG - [ RHSL ]</v>
          </cell>
          <cell r="C494" t="str">
            <v>2100</v>
          </cell>
          <cell r="D494" t="str">
            <v>651</v>
          </cell>
          <cell r="E494" t="str">
            <v>4900102943</v>
          </cell>
          <cell r="F494">
            <v>38138</v>
          </cell>
          <cell r="G494">
            <v>240</v>
          </cell>
          <cell r="H494">
            <v>0</v>
          </cell>
        </row>
        <row r="495">
          <cell r="A495" t="str">
            <v>500742</v>
          </cell>
          <cell r="B495" t="str">
            <v>PADDY - RPV 1 - 12 KG - [ RHSL ]</v>
          </cell>
          <cell r="C495" t="str">
            <v>2500</v>
          </cell>
          <cell r="D495" t="str">
            <v>641</v>
          </cell>
          <cell r="E495" t="str">
            <v>4900131828</v>
          </cell>
          <cell r="F495">
            <v>38174</v>
          </cell>
          <cell r="G495">
            <v>-864</v>
          </cell>
          <cell r="H495">
            <v>-59443.199999999997</v>
          </cell>
        </row>
        <row r="496">
          <cell r="A496" t="str">
            <v>500742</v>
          </cell>
          <cell r="B496" t="str">
            <v>PADDY - RPV 1 - 12 KG - [ RHSL ]</v>
          </cell>
          <cell r="C496" t="str">
            <v>2500</v>
          </cell>
          <cell r="D496" t="str">
            <v>641</v>
          </cell>
          <cell r="E496" t="str">
            <v>4900131828</v>
          </cell>
          <cell r="F496">
            <v>38174</v>
          </cell>
          <cell r="G496">
            <v>-1968</v>
          </cell>
          <cell r="H496">
            <v>-135398.39999999999</v>
          </cell>
        </row>
        <row r="497">
          <cell r="A497" t="str">
            <v>500742</v>
          </cell>
          <cell r="B497" t="str">
            <v>PADDY - RPV 1 - 12 KG - [ RHSL ]</v>
          </cell>
          <cell r="C497" t="str">
            <v>2500</v>
          </cell>
          <cell r="D497" t="str">
            <v>641</v>
          </cell>
          <cell r="E497" t="str">
            <v>4900131828</v>
          </cell>
          <cell r="F497">
            <v>38174</v>
          </cell>
          <cell r="G497">
            <v>-6000</v>
          </cell>
          <cell r="H497">
            <v>-412800</v>
          </cell>
        </row>
        <row r="498">
          <cell r="A498" t="str">
            <v>500742</v>
          </cell>
          <cell r="B498" t="str">
            <v>PADDY - RPV 1 - 12 KG - [ RHSL ]</v>
          </cell>
          <cell r="C498" t="str">
            <v>2500</v>
          </cell>
          <cell r="D498" t="str">
            <v>641</v>
          </cell>
          <cell r="E498" t="str">
            <v>4900131852</v>
          </cell>
          <cell r="F498">
            <v>38174</v>
          </cell>
          <cell r="G498">
            <v>-24</v>
          </cell>
          <cell r="H498">
            <v>-1651.2</v>
          </cell>
        </row>
        <row r="499">
          <cell r="A499" t="str">
            <v>500742</v>
          </cell>
          <cell r="B499" t="str">
            <v>PADDY - RPV 1 - 12 KG - [ RHSL ]</v>
          </cell>
          <cell r="C499" t="str">
            <v>2500</v>
          </cell>
          <cell r="D499" t="str">
            <v>641</v>
          </cell>
          <cell r="E499" t="str">
            <v>4900131846</v>
          </cell>
          <cell r="F499">
            <v>38174</v>
          </cell>
          <cell r="G499">
            <v>-1152</v>
          </cell>
          <cell r="H499">
            <v>-79257.600000000006</v>
          </cell>
        </row>
        <row r="500">
          <cell r="A500" t="str">
            <v>500742</v>
          </cell>
          <cell r="B500" t="str">
            <v>PADDY - RPV 1 - 12 KG - [ RHSL ]</v>
          </cell>
          <cell r="C500" t="str">
            <v>2500</v>
          </cell>
          <cell r="D500" t="str">
            <v>641</v>
          </cell>
          <cell r="E500" t="str">
            <v>4900131846</v>
          </cell>
          <cell r="F500">
            <v>38174</v>
          </cell>
          <cell r="G500">
            <v>-3936</v>
          </cell>
          <cell r="H500">
            <v>-270796.79999999999</v>
          </cell>
        </row>
        <row r="501">
          <cell r="A501" t="str">
            <v>500742</v>
          </cell>
          <cell r="B501" t="str">
            <v>PADDY - RPV 1 - 12 KG - [ RHSL ]</v>
          </cell>
          <cell r="C501" t="str">
            <v>2500</v>
          </cell>
          <cell r="D501" t="str">
            <v>641</v>
          </cell>
          <cell r="E501" t="str">
            <v>4900131843</v>
          </cell>
          <cell r="F501">
            <v>38174</v>
          </cell>
          <cell r="G501">
            <v>-8832</v>
          </cell>
          <cell r="H501">
            <v>-607641.59999999998</v>
          </cell>
        </row>
        <row r="502">
          <cell r="A502" t="str">
            <v>500742</v>
          </cell>
          <cell r="B502" t="str">
            <v>PADDY - RPV 1 - 12 KG - [ RHSL ]</v>
          </cell>
          <cell r="C502" t="str">
            <v>2500</v>
          </cell>
          <cell r="D502" t="str">
            <v>453</v>
          </cell>
          <cell r="E502" t="str">
            <v>4900103019</v>
          </cell>
          <cell r="F502">
            <v>38138</v>
          </cell>
          <cell r="G502">
            <v>-864</v>
          </cell>
          <cell r="H502">
            <v>0</v>
          </cell>
        </row>
        <row r="503">
          <cell r="A503" t="str">
            <v>500742</v>
          </cell>
          <cell r="B503" t="str">
            <v>PADDY - RPV 1 - 12 KG - [ RHSL ]</v>
          </cell>
          <cell r="C503" t="str">
            <v>2500</v>
          </cell>
          <cell r="D503" t="str">
            <v>651</v>
          </cell>
          <cell r="E503" t="str">
            <v>4900102447</v>
          </cell>
          <cell r="F503">
            <v>38138</v>
          </cell>
          <cell r="G503">
            <v>864</v>
          </cell>
          <cell r="H503">
            <v>0</v>
          </cell>
        </row>
        <row r="504">
          <cell r="A504" t="str">
            <v>500742</v>
          </cell>
          <cell r="B504" t="str">
            <v>PADDY - RPV 1 - 12 KG - [ RHSL ]</v>
          </cell>
          <cell r="C504" t="str">
            <v>2500</v>
          </cell>
          <cell r="D504" t="str">
            <v>453</v>
          </cell>
          <cell r="E504" t="str">
            <v>4900103019</v>
          </cell>
          <cell r="F504">
            <v>38138</v>
          </cell>
          <cell r="G504">
            <v>864</v>
          </cell>
          <cell r="H504">
            <v>59443.199999999997</v>
          </cell>
        </row>
        <row r="505">
          <cell r="A505" t="str">
            <v>500742</v>
          </cell>
          <cell r="B505" t="str">
            <v>PADDY - RPV 1 - 12 KG - [ RHSL ]</v>
          </cell>
          <cell r="C505" t="str">
            <v>2500</v>
          </cell>
          <cell r="D505" t="str">
            <v>641</v>
          </cell>
          <cell r="E505" t="str">
            <v>4900092687</v>
          </cell>
          <cell r="F505">
            <v>38125</v>
          </cell>
          <cell r="G505">
            <v>-5280</v>
          </cell>
          <cell r="H505">
            <v>-363264</v>
          </cell>
        </row>
        <row r="506">
          <cell r="A506" t="str">
            <v>500742</v>
          </cell>
          <cell r="B506" t="str">
            <v>PADDY - RPV 1 - 12 KG - [ RHSL ]</v>
          </cell>
          <cell r="C506" t="str">
            <v>2500</v>
          </cell>
          <cell r="D506" t="str">
            <v>641</v>
          </cell>
          <cell r="E506" t="str">
            <v>4900092687</v>
          </cell>
          <cell r="F506">
            <v>38125</v>
          </cell>
          <cell r="G506">
            <v>-2388</v>
          </cell>
          <cell r="H506">
            <v>-164294.39999999999</v>
          </cell>
        </row>
        <row r="507">
          <cell r="A507" t="str">
            <v>500742</v>
          </cell>
          <cell r="B507" t="str">
            <v>PADDY - RPV 1 - 12 KG - [ RHSL ]</v>
          </cell>
          <cell r="C507" t="str">
            <v>2500</v>
          </cell>
          <cell r="D507" t="str">
            <v>651</v>
          </cell>
          <cell r="E507" t="str">
            <v>4900083431</v>
          </cell>
          <cell r="F507">
            <v>38106</v>
          </cell>
          <cell r="G507">
            <v>24</v>
          </cell>
          <cell r="H507">
            <v>0</v>
          </cell>
        </row>
        <row r="508">
          <cell r="A508" t="str">
            <v>500742</v>
          </cell>
          <cell r="B508" t="str">
            <v>PADDY - RPV 1 - 12 KG - [ RHSL ]</v>
          </cell>
          <cell r="C508" t="str">
            <v>2500</v>
          </cell>
          <cell r="D508" t="str">
            <v>453</v>
          </cell>
          <cell r="E508" t="str">
            <v>4900083527</v>
          </cell>
          <cell r="F508">
            <v>38106</v>
          </cell>
          <cell r="G508">
            <v>24</v>
          </cell>
          <cell r="H508">
            <v>1651.2</v>
          </cell>
        </row>
        <row r="509">
          <cell r="A509" t="str">
            <v>500742</v>
          </cell>
          <cell r="B509" t="str">
            <v>PADDY - RPV 1 - 12 KG - [ RHSL ]</v>
          </cell>
          <cell r="C509" t="str">
            <v>2500</v>
          </cell>
          <cell r="D509" t="str">
            <v>453</v>
          </cell>
          <cell r="E509" t="str">
            <v>4900083527</v>
          </cell>
          <cell r="F509">
            <v>38106</v>
          </cell>
          <cell r="G509">
            <v>-24</v>
          </cell>
          <cell r="H509">
            <v>0</v>
          </cell>
        </row>
        <row r="510">
          <cell r="A510" t="str">
            <v>500742</v>
          </cell>
          <cell r="B510" t="str">
            <v>PADDY - RPV 1 - 12 KG - [ RHSL ]</v>
          </cell>
          <cell r="C510" t="str">
            <v>2500</v>
          </cell>
          <cell r="D510" t="str">
            <v>453</v>
          </cell>
          <cell r="E510" t="str">
            <v>4900082733</v>
          </cell>
          <cell r="F510">
            <v>38105</v>
          </cell>
          <cell r="G510">
            <v>5088</v>
          </cell>
          <cell r="H510">
            <v>350054.40000000002</v>
          </cell>
        </row>
        <row r="511">
          <cell r="A511" t="str">
            <v>500742</v>
          </cell>
          <cell r="B511" t="str">
            <v>PADDY - RPV 1 - 12 KG - [ RHSL ]</v>
          </cell>
          <cell r="C511" t="str">
            <v>2500</v>
          </cell>
          <cell r="D511" t="str">
            <v>453</v>
          </cell>
          <cell r="E511" t="str">
            <v>4900082733</v>
          </cell>
          <cell r="F511">
            <v>38105</v>
          </cell>
          <cell r="G511">
            <v>-5088</v>
          </cell>
          <cell r="H511">
            <v>0</v>
          </cell>
        </row>
        <row r="512">
          <cell r="A512" t="str">
            <v>500742</v>
          </cell>
          <cell r="B512" t="str">
            <v>PADDY - RPV 1 - 12 KG - [ RHSL ]</v>
          </cell>
          <cell r="C512" t="str">
            <v>2500</v>
          </cell>
          <cell r="D512" t="str">
            <v>641</v>
          </cell>
          <cell r="E512" t="str">
            <v>4900082734</v>
          </cell>
          <cell r="F512">
            <v>38105</v>
          </cell>
          <cell r="G512">
            <v>-48</v>
          </cell>
          <cell r="H512">
            <v>-3302.4</v>
          </cell>
        </row>
        <row r="513">
          <cell r="A513" t="str">
            <v>500742</v>
          </cell>
          <cell r="B513" t="str">
            <v>PADDY - RPV 1 - 12 KG - [ RHSL ]</v>
          </cell>
          <cell r="C513" t="str">
            <v>2500</v>
          </cell>
          <cell r="D513" t="str">
            <v>641</v>
          </cell>
          <cell r="E513" t="str">
            <v>4900082734</v>
          </cell>
          <cell r="F513">
            <v>38105</v>
          </cell>
          <cell r="G513">
            <v>-8784</v>
          </cell>
          <cell r="H513">
            <v>-604339.19999999995</v>
          </cell>
        </row>
        <row r="514">
          <cell r="A514" t="str">
            <v>500742</v>
          </cell>
          <cell r="B514" t="str">
            <v>PADDY - RPV 1 - 12 KG - [ RHSL ]</v>
          </cell>
          <cell r="C514" t="str">
            <v>2600</v>
          </cell>
          <cell r="D514" t="str">
            <v>161</v>
          </cell>
          <cell r="E514" t="str">
            <v>5000007941</v>
          </cell>
          <cell r="F514">
            <v>38093</v>
          </cell>
          <cell r="G514">
            <v>-192</v>
          </cell>
          <cell r="H514">
            <v>-2622.72</v>
          </cell>
        </row>
        <row r="515">
          <cell r="A515" t="str">
            <v>500742</v>
          </cell>
          <cell r="B515" t="str">
            <v>PADDY - RPV 1 - 12 KG - [ RHSL ]</v>
          </cell>
          <cell r="C515" t="str">
            <v>2600</v>
          </cell>
          <cell r="D515" t="str">
            <v>161</v>
          </cell>
          <cell r="E515" t="str">
            <v>5000007941</v>
          </cell>
          <cell r="F515">
            <v>38093</v>
          </cell>
          <cell r="G515">
            <v>-240</v>
          </cell>
          <cell r="H515">
            <v>-3278.4</v>
          </cell>
        </row>
        <row r="516">
          <cell r="A516" t="str">
            <v>500742</v>
          </cell>
          <cell r="B516" t="str">
            <v>PADDY - RPV 1 - 12 KG - [ RHSL ]</v>
          </cell>
          <cell r="C516" t="str">
            <v>2600</v>
          </cell>
          <cell r="D516" t="str">
            <v>161</v>
          </cell>
          <cell r="E516" t="str">
            <v>5000007941</v>
          </cell>
          <cell r="F516">
            <v>38093</v>
          </cell>
          <cell r="G516">
            <v>-2352</v>
          </cell>
          <cell r="H516">
            <v>-329884.32</v>
          </cell>
        </row>
        <row r="517">
          <cell r="A517" t="str">
            <v>500742</v>
          </cell>
          <cell r="B517" t="str">
            <v>PADDY - RPV 1 - 12 KG - [ RHSL ]</v>
          </cell>
          <cell r="C517" t="str">
            <v>2600</v>
          </cell>
          <cell r="D517" t="str">
            <v>161</v>
          </cell>
          <cell r="E517" t="str">
            <v>5000007941</v>
          </cell>
          <cell r="F517">
            <v>38093</v>
          </cell>
          <cell r="G517">
            <v>-696</v>
          </cell>
          <cell r="H517">
            <v>-9507.36</v>
          </cell>
        </row>
        <row r="518">
          <cell r="A518" t="str">
            <v>500742</v>
          </cell>
          <cell r="B518" t="str">
            <v>PADDY - RPV 1 - 12 KG - [ RHSL ]</v>
          </cell>
          <cell r="C518" t="str">
            <v>2600</v>
          </cell>
          <cell r="D518" t="str">
            <v>161</v>
          </cell>
          <cell r="E518" t="str">
            <v>5000007941</v>
          </cell>
          <cell r="F518">
            <v>38093</v>
          </cell>
          <cell r="G518">
            <v>-960</v>
          </cell>
          <cell r="H518">
            <v>-13113.6</v>
          </cell>
        </row>
        <row r="519">
          <cell r="A519" t="str">
            <v>500742</v>
          </cell>
          <cell r="B519" t="str">
            <v>PADDY - RPV 1 - 12 KG - [ RHSL ]</v>
          </cell>
          <cell r="C519" t="str">
            <v>2600</v>
          </cell>
          <cell r="D519" t="str">
            <v>161</v>
          </cell>
          <cell r="E519" t="str">
            <v>5000007941</v>
          </cell>
          <cell r="F519">
            <v>38093</v>
          </cell>
          <cell r="G519">
            <v>-240</v>
          </cell>
          <cell r="H519">
            <v>-3278.4</v>
          </cell>
        </row>
        <row r="520">
          <cell r="A520" t="str">
            <v>500742</v>
          </cell>
          <cell r="B520" t="str">
            <v>PADDY - RPV 1 - 12 KG - [ RHSL ]</v>
          </cell>
          <cell r="C520" t="str">
            <v>2600</v>
          </cell>
          <cell r="D520" t="str">
            <v>161</v>
          </cell>
          <cell r="E520" t="str">
            <v>5000007941</v>
          </cell>
          <cell r="F520">
            <v>38093</v>
          </cell>
          <cell r="G520">
            <v>-240</v>
          </cell>
          <cell r="H520">
            <v>-3278.4</v>
          </cell>
        </row>
        <row r="521">
          <cell r="A521" t="str">
            <v>500742</v>
          </cell>
          <cell r="B521" t="str">
            <v>PADDY - RPV 1 - 12 KG - [ RHSL ]</v>
          </cell>
          <cell r="C521" t="str">
            <v>2600</v>
          </cell>
          <cell r="D521" t="str">
            <v>161</v>
          </cell>
          <cell r="E521" t="str">
            <v>5000007941</v>
          </cell>
          <cell r="F521">
            <v>38093</v>
          </cell>
          <cell r="G521">
            <v>-240</v>
          </cell>
          <cell r="H521">
            <v>-3278.4</v>
          </cell>
        </row>
        <row r="522">
          <cell r="A522" t="str">
            <v>500742</v>
          </cell>
          <cell r="B522" t="str">
            <v>PADDY - RPV 1 - 12 KG - [ RHSL ]</v>
          </cell>
          <cell r="C522" t="str">
            <v>2600</v>
          </cell>
          <cell r="D522" t="str">
            <v>161</v>
          </cell>
          <cell r="E522" t="str">
            <v>5000007941</v>
          </cell>
          <cell r="F522">
            <v>38093</v>
          </cell>
          <cell r="G522">
            <v>-240</v>
          </cell>
          <cell r="H522">
            <v>-3278.4</v>
          </cell>
        </row>
        <row r="523">
          <cell r="A523" t="str">
            <v>500742</v>
          </cell>
          <cell r="B523" t="str">
            <v>PADDY - RPV 1 - 12 KG - [ RHSL ]</v>
          </cell>
          <cell r="C523" t="str">
            <v>2900</v>
          </cell>
          <cell r="D523" t="str">
            <v>344</v>
          </cell>
          <cell r="E523" t="str">
            <v>4900142415</v>
          </cell>
          <cell r="F523">
            <v>38168</v>
          </cell>
          <cell r="G523">
            <v>-3216</v>
          </cell>
          <cell r="H523">
            <v>0</v>
          </cell>
        </row>
        <row r="524">
          <cell r="A524" t="str">
            <v>500742</v>
          </cell>
          <cell r="B524" t="str">
            <v>PADDY - RPV 1 - 12 KG - [ RHSL ]</v>
          </cell>
          <cell r="C524" t="str">
            <v>2900</v>
          </cell>
          <cell r="D524" t="str">
            <v>344</v>
          </cell>
          <cell r="E524" t="str">
            <v>4900142415</v>
          </cell>
          <cell r="F524">
            <v>38168</v>
          </cell>
          <cell r="G524">
            <v>3216</v>
          </cell>
          <cell r="H524">
            <v>0</v>
          </cell>
        </row>
        <row r="525">
          <cell r="A525" t="str">
            <v>500742</v>
          </cell>
          <cell r="B525" t="str">
            <v>PADDY - RPV 1 - 12 KG - [ RHSL ]</v>
          </cell>
          <cell r="C525" t="str">
            <v>2900</v>
          </cell>
          <cell r="D525" t="str">
            <v>344</v>
          </cell>
          <cell r="E525" t="str">
            <v>4900142415</v>
          </cell>
          <cell r="F525">
            <v>38168</v>
          </cell>
          <cell r="G525">
            <v>-312</v>
          </cell>
          <cell r="H525">
            <v>0</v>
          </cell>
        </row>
        <row r="526">
          <cell r="A526" t="str">
            <v>500742</v>
          </cell>
          <cell r="B526" t="str">
            <v>PADDY - RPV 1 - 12 KG - [ RHSL ]</v>
          </cell>
          <cell r="C526" t="str">
            <v>2900</v>
          </cell>
          <cell r="D526" t="str">
            <v>344</v>
          </cell>
          <cell r="E526" t="str">
            <v>4900142415</v>
          </cell>
          <cell r="F526">
            <v>38168</v>
          </cell>
          <cell r="G526">
            <v>312</v>
          </cell>
          <cell r="H526">
            <v>0</v>
          </cell>
        </row>
        <row r="527">
          <cell r="A527" t="str">
            <v>500742</v>
          </cell>
          <cell r="B527" t="str">
            <v>PADDY - RPV 1 - 12 KG - [ RHSL ]</v>
          </cell>
          <cell r="C527" t="str">
            <v>2900</v>
          </cell>
          <cell r="D527" t="str">
            <v>453</v>
          </cell>
          <cell r="E527" t="str">
            <v>4900106327</v>
          </cell>
          <cell r="F527">
            <v>38145</v>
          </cell>
          <cell r="G527">
            <v>-312</v>
          </cell>
          <cell r="H527">
            <v>0</v>
          </cell>
        </row>
        <row r="528">
          <cell r="A528" t="str">
            <v>500742</v>
          </cell>
          <cell r="B528" t="str">
            <v>PADDY - RPV 1 - 12 KG - [ RHSL ]</v>
          </cell>
          <cell r="C528" t="str">
            <v>2900</v>
          </cell>
          <cell r="D528" t="str">
            <v>453</v>
          </cell>
          <cell r="E528" t="str">
            <v>4900106327</v>
          </cell>
          <cell r="F528">
            <v>38145</v>
          </cell>
          <cell r="G528">
            <v>312</v>
          </cell>
          <cell r="H528">
            <v>21465.599999999999</v>
          </cell>
        </row>
        <row r="529">
          <cell r="A529" t="str">
            <v>500742</v>
          </cell>
          <cell r="B529" t="str">
            <v>PADDY - RPV 1 - 12 KG - [ RHSL ]</v>
          </cell>
          <cell r="C529" t="str">
            <v>2900</v>
          </cell>
          <cell r="D529" t="str">
            <v>651</v>
          </cell>
          <cell r="E529" t="str">
            <v>4900085524</v>
          </cell>
          <cell r="F529">
            <v>38107</v>
          </cell>
          <cell r="G529">
            <v>312</v>
          </cell>
          <cell r="H529">
            <v>0</v>
          </cell>
        </row>
        <row r="530">
          <cell r="A530" t="str">
            <v>500742</v>
          </cell>
          <cell r="B530" t="str">
            <v>PADDY - RPV 1 - 12 KG - [ RHSL ]</v>
          </cell>
          <cell r="C530" t="str">
            <v>2900</v>
          </cell>
          <cell r="D530" t="str">
            <v>453</v>
          </cell>
          <cell r="E530" t="str">
            <v>4900084593</v>
          </cell>
          <cell r="F530">
            <v>38107</v>
          </cell>
          <cell r="G530">
            <v>-36</v>
          </cell>
          <cell r="H530">
            <v>0</v>
          </cell>
        </row>
        <row r="531">
          <cell r="A531" t="str">
            <v>500742</v>
          </cell>
          <cell r="B531" t="str">
            <v>PADDY - RPV 1 - 12 KG - [ RHSL ]</v>
          </cell>
          <cell r="C531" t="str">
            <v>2900</v>
          </cell>
          <cell r="D531" t="str">
            <v>453</v>
          </cell>
          <cell r="E531" t="str">
            <v>4900084593</v>
          </cell>
          <cell r="F531">
            <v>38107</v>
          </cell>
          <cell r="G531">
            <v>-48</v>
          </cell>
          <cell r="H531">
            <v>0</v>
          </cell>
        </row>
        <row r="532">
          <cell r="A532" t="str">
            <v>500742</v>
          </cell>
          <cell r="B532" t="str">
            <v>PADDY - RPV 1 - 12 KG - [ RHSL ]</v>
          </cell>
          <cell r="C532" t="str">
            <v>2900</v>
          </cell>
          <cell r="D532" t="str">
            <v>453</v>
          </cell>
          <cell r="E532" t="str">
            <v>4900084593</v>
          </cell>
          <cell r="F532">
            <v>38107</v>
          </cell>
          <cell r="G532">
            <v>36</v>
          </cell>
          <cell r="H532">
            <v>2476.8000000000002</v>
          </cell>
        </row>
        <row r="533">
          <cell r="A533" t="str">
            <v>500742</v>
          </cell>
          <cell r="B533" t="str">
            <v>PADDY - RPV 1 - 12 KG - [ RHSL ]</v>
          </cell>
          <cell r="C533" t="str">
            <v>2900</v>
          </cell>
          <cell r="D533" t="str">
            <v>453</v>
          </cell>
          <cell r="E533" t="str">
            <v>4900084593</v>
          </cell>
          <cell r="F533">
            <v>38107</v>
          </cell>
          <cell r="G533">
            <v>48</v>
          </cell>
          <cell r="H533">
            <v>3302.4</v>
          </cell>
        </row>
        <row r="534">
          <cell r="A534" t="str">
            <v>500742</v>
          </cell>
          <cell r="B534" t="str">
            <v>PADDY - RPV 1 - 12 KG - [ RHSL ]</v>
          </cell>
          <cell r="C534" t="str">
            <v>2900</v>
          </cell>
          <cell r="D534" t="str">
            <v>651</v>
          </cell>
          <cell r="E534" t="str">
            <v>4900082306</v>
          </cell>
          <cell r="F534">
            <v>38104</v>
          </cell>
          <cell r="G534">
            <v>44</v>
          </cell>
          <cell r="H534">
            <v>0</v>
          </cell>
        </row>
        <row r="535">
          <cell r="A535" t="str">
            <v>500742</v>
          </cell>
          <cell r="B535" t="str">
            <v>PADDY - RPV 1 - 12 KG - [ RHSL ]</v>
          </cell>
          <cell r="C535" t="str">
            <v>3000</v>
          </cell>
          <cell r="D535" t="str">
            <v>344</v>
          </cell>
          <cell r="E535" t="str">
            <v>4900142417</v>
          </cell>
          <cell r="F535">
            <v>38168</v>
          </cell>
          <cell r="G535">
            <v>-600</v>
          </cell>
          <cell r="H535">
            <v>0</v>
          </cell>
        </row>
        <row r="536">
          <cell r="A536" t="str">
            <v>500742</v>
          </cell>
          <cell r="B536" t="str">
            <v>PADDY - RPV 1 - 12 KG - [ RHSL ]</v>
          </cell>
          <cell r="C536" t="str">
            <v>3000</v>
          </cell>
          <cell r="D536" t="str">
            <v>344</v>
          </cell>
          <cell r="E536" t="str">
            <v>4900142417</v>
          </cell>
          <cell r="F536">
            <v>38168</v>
          </cell>
          <cell r="G536">
            <v>600</v>
          </cell>
          <cell r="H536">
            <v>0</v>
          </cell>
        </row>
        <row r="537">
          <cell r="A537" t="str">
            <v>500742</v>
          </cell>
          <cell r="B537" t="str">
            <v>PADDY - RPV 1 - 12 KG - [ RHSL ]</v>
          </cell>
          <cell r="C537" t="str">
            <v>3000</v>
          </cell>
          <cell r="D537" t="str">
            <v>561</v>
          </cell>
          <cell r="E537" t="str">
            <v>4900129708</v>
          </cell>
          <cell r="F537">
            <v>38168</v>
          </cell>
          <cell r="G537">
            <v>372</v>
          </cell>
          <cell r="H537">
            <v>25593.599999999999</v>
          </cell>
        </row>
        <row r="538">
          <cell r="A538" t="str">
            <v>500742</v>
          </cell>
          <cell r="B538" t="str">
            <v>PADDY - RPV 1 - 12 KG - [ RHSL ]</v>
          </cell>
          <cell r="C538" t="str">
            <v>3600</v>
          </cell>
          <cell r="D538" t="str">
            <v>651</v>
          </cell>
          <cell r="E538" t="str">
            <v>4900220348</v>
          </cell>
          <cell r="F538">
            <v>38258</v>
          </cell>
          <cell r="G538">
            <v>384</v>
          </cell>
          <cell r="H538">
            <v>0</v>
          </cell>
        </row>
        <row r="539">
          <cell r="A539" t="str">
            <v>500742</v>
          </cell>
          <cell r="B539" t="str">
            <v>PADDY - RPV 1 - 12 KG - [ RHSL ]</v>
          </cell>
          <cell r="C539" t="str">
            <v>3600</v>
          </cell>
          <cell r="D539" t="str">
            <v>651</v>
          </cell>
          <cell r="E539" t="str">
            <v>4900220310</v>
          </cell>
          <cell r="F539">
            <v>38258</v>
          </cell>
          <cell r="G539">
            <v>204</v>
          </cell>
          <cell r="H539">
            <v>0</v>
          </cell>
        </row>
        <row r="540">
          <cell r="A540" t="str">
            <v>500742</v>
          </cell>
          <cell r="B540" t="str">
            <v>PADDY - RPV 1 - 12 KG - [ RHSL ]</v>
          </cell>
          <cell r="C540" t="str">
            <v>3600</v>
          </cell>
          <cell r="D540" t="str">
            <v>651</v>
          </cell>
          <cell r="E540" t="str">
            <v>4900220303</v>
          </cell>
          <cell r="F540">
            <v>38258</v>
          </cell>
          <cell r="G540">
            <v>24</v>
          </cell>
          <cell r="H540">
            <v>0</v>
          </cell>
        </row>
        <row r="541">
          <cell r="A541" t="str">
            <v>500742</v>
          </cell>
          <cell r="B541" t="str">
            <v>PADDY - RPV 1 - 12 KG - [ RHSL ]</v>
          </cell>
          <cell r="C541" t="str">
            <v>3600</v>
          </cell>
          <cell r="D541" t="str">
            <v>343</v>
          </cell>
          <cell r="E541" t="str">
            <v>4900200699</v>
          </cell>
          <cell r="F541">
            <v>38240</v>
          </cell>
          <cell r="G541">
            <v>-60</v>
          </cell>
          <cell r="H541">
            <v>0</v>
          </cell>
        </row>
        <row r="542">
          <cell r="A542" t="str">
            <v>500742</v>
          </cell>
          <cell r="B542" t="str">
            <v>PADDY - RPV 1 - 12 KG - [ RHSL ]</v>
          </cell>
          <cell r="C542" t="str">
            <v>3600</v>
          </cell>
          <cell r="D542" t="str">
            <v>343</v>
          </cell>
          <cell r="E542" t="str">
            <v>4900200699</v>
          </cell>
          <cell r="F542">
            <v>38240</v>
          </cell>
          <cell r="G542">
            <v>324</v>
          </cell>
          <cell r="H542">
            <v>0</v>
          </cell>
        </row>
        <row r="543">
          <cell r="A543" t="str">
            <v>500742</v>
          </cell>
          <cell r="B543" t="str">
            <v>PADDY - RPV 1 - 12 KG - [ RHSL ]</v>
          </cell>
          <cell r="C543" t="str">
            <v>3600</v>
          </cell>
          <cell r="D543" t="str">
            <v>343</v>
          </cell>
          <cell r="E543" t="str">
            <v>4900200699</v>
          </cell>
          <cell r="F543">
            <v>38240</v>
          </cell>
          <cell r="G543">
            <v>-324</v>
          </cell>
          <cell r="H543">
            <v>0</v>
          </cell>
        </row>
        <row r="544">
          <cell r="A544" t="str">
            <v>500742</v>
          </cell>
          <cell r="B544" t="str">
            <v>PADDY - RPV 1 - 12 KG - [ RHSL ]</v>
          </cell>
          <cell r="C544" t="str">
            <v>3600</v>
          </cell>
          <cell r="D544" t="str">
            <v>343</v>
          </cell>
          <cell r="E544" t="str">
            <v>4900200699</v>
          </cell>
          <cell r="F544">
            <v>38240</v>
          </cell>
          <cell r="G544">
            <v>60</v>
          </cell>
          <cell r="H544">
            <v>0</v>
          </cell>
        </row>
        <row r="545">
          <cell r="A545" t="str">
            <v>500742</v>
          </cell>
          <cell r="B545" t="str">
            <v>PADDY - RPV 1 - 12 KG - [ RHSL ]</v>
          </cell>
          <cell r="C545" t="str">
            <v>3600</v>
          </cell>
          <cell r="D545" t="str">
            <v>343</v>
          </cell>
          <cell r="E545" t="str">
            <v>4900200699</v>
          </cell>
          <cell r="F545">
            <v>38240</v>
          </cell>
          <cell r="G545">
            <v>-132</v>
          </cell>
          <cell r="H545">
            <v>0</v>
          </cell>
        </row>
        <row r="546">
          <cell r="A546" t="str">
            <v>500742</v>
          </cell>
          <cell r="B546" t="str">
            <v>PADDY - RPV 1 - 12 KG - [ RHSL ]</v>
          </cell>
          <cell r="C546" t="str">
            <v>3600</v>
          </cell>
          <cell r="D546" t="str">
            <v>343</v>
          </cell>
          <cell r="E546" t="str">
            <v>4900200699</v>
          </cell>
          <cell r="F546">
            <v>38240</v>
          </cell>
          <cell r="G546">
            <v>132</v>
          </cell>
          <cell r="H546">
            <v>0</v>
          </cell>
        </row>
        <row r="547">
          <cell r="A547" t="str">
            <v>500742</v>
          </cell>
          <cell r="B547" t="str">
            <v>PADDY - RPV 1 - 12 KG - [ RHSL ]</v>
          </cell>
          <cell r="C547" t="str">
            <v>3600</v>
          </cell>
          <cell r="D547" t="str">
            <v>641</v>
          </cell>
          <cell r="E547" t="str">
            <v>4900201144</v>
          </cell>
          <cell r="F547">
            <v>38240</v>
          </cell>
          <cell r="G547">
            <v>-60</v>
          </cell>
          <cell r="H547">
            <v>-840</v>
          </cell>
        </row>
        <row r="548">
          <cell r="A548" t="str">
            <v>500742</v>
          </cell>
          <cell r="B548" t="str">
            <v>PADDY - RPV 1 - 12 KG - [ RHSL ]</v>
          </cell>
          <cell r="C548" t="str">
            <v>3600</v>
          </cell>
          <cell r="D548" t="str">
            <v>641</v>
          </cell>
          <cell r="E548" t="str">
            <v>4900201144</v>
          </cell>
          <cell r="F548">
            <v>38240</v>
          </cell>
          <cell r="G548">
            <v>-60</v>
          </cell>
          <cell r="H548">
            <v>-840</v>
          </cell>
        </row>
        <row r="549">
          <cell r="A549" t="str">
            <v>500742</v>
          </cell>
          <cell r="B549" t="str">
            <v>PADDY - RPV 1 - 12 KG - [ RHSL ]</v>
          </cell>
          <cell r="C549" t="str">
            <v>3600</v>
          </cell>
          <cell r="D549" t="str">
            <v>641</v>
          </cell>
          <cell r="E549" t="str">
            <v>4900201144</v>
          </cell>
          <cell r="F549">
            <v>38240</v>
          </cell>
          <cell r="G549">
            <v>-3379</v>
          </cell>
          <cell r="H549">
            <v>-47306</v>
          </cell>
        </row>
        <row r="550">
          <cell r="A550" t="str">
            <v>500742</v>
          </cell>
          <cell r="B550" t="str">
            <v>PADDY - RPV 1 - 12 KG - [ RHSL ]</v>
          </cell>
          <cell r="C550" t="str">
            <v>3600</v>
          </cell>
          <cell r="D550" t="str">
            <v>641</v>
          </cell>
          <cell r="E550" t="str">
            <v>4900201144</v>
          </cell>
          <cell r="F550">
            <v>38240</v>
          </cell>
          <cell r="G550">
            <v>-324</v>
          </cell>
          <cell r="H550">
            <v>-4536</v>
          </cell>
        </row>
        <row r="551">
          <cell r="A551" t="str">
            <v>500742</v>
          </cell>
          <cell r="B551" t="str">
            <v>PADDY - RPV 1 - 12 KG - [ RHSL ]</v>
          </cell>
          <cell r="C551" t="str">
            <v>3600</v>
          </cell>
          <cell r="D551" t="str">
            <v>453</v>
          </cell>
          <cell r="E551" t="str">
            <v>4900199404</v>
          </cell>
          <cell r="F551">
            <v>38239</v>
          </cell>
          <cell r="G551">
            <v>60</v>
          </cell>
          <cell r="H551">
            <v>840</v>
          </cell>
        </row>
        <row r="552">
          <cell r="A552" t="str">
            <v>500742</v>
          </cell>
          <cell r="B552" t="str">
            <v>PADDY - RPV 1 - 12 KG - [ RHSL ]</v>
          </cell>
          <cell r="C552" t="str">
            <v>3600</v>
          </cell>
          <cell r="D552" t="str">
            <v>453</v>
          </cell>
          <cell r="E552" t="str">
            <v>4900199404</v>
          </cell>
          <cell r="F552">
            <v>38239</v>
          </cell>
          <cell r="G552">
            <v>-60</v>
          </cell>
          <cell r="H552">
            <v>0</v>
          </cell>
        </row>
        <row r="553">
          <cell r="A553" t="str">
            <v>500742</v>
          </cell>
          <cell r="B553" t="str">
            <v>PADDY - RPV 1 - 12 KG - [ RHSL ]</v>
          </cell>
          <cell r="C553" t="str">
            <v>3600</v>
          </cell>
          <cell r="D553" t="str">
            <v>651</v>
          </cell>
          <cell r="E553" t="str">
            <v>4900180314</v>
          </cell>
          <cell r="F553">
            <v>38222</v>
          </cell>
          <cell r="G553">
            <v>168</v>
          </cell>
          <cell r="H553">
            <v>0</v>
          </cell>
        </row>
        <row r="554">
          <cell r="A554" t="str">
            <v>500742</v>
          </cell>
          <cell r="B554" t="str">
            <v>PADDY - RPV 1 - 12 KG - [ RHSL ]</v>
          </cell>
          <cell r="C554" t="str">
            <v>3600</v>
          </cell>
          <cell r="D554" t="str">
            <v>453</v>
          </cell>
          <cell r="E554" t="str">
            <v>4900179079</v>
          </cell>
          <cell r="F554">
            <v>38219</v>
          </cell>
          <cell r="G554">
            <v>456</v>
          </cell>
          <cell r="H554">
            <v>31372.799999999999</v>
          </cell>
        </row>
        <row r="555">
          <cell r="A555" t="str">
            <v>500742</v>
          </cell>
          <cell r="B555" t="str">
            <v>PADDY - RPV 1 - 12 KG - [ RHSL ]</v>
          </cell>
          <cell r="C555" t="str">
            <v>3600</v>
          </cell>
          <cell r="D555" t="str">
            <v>453</v>
          </cell>
          <cell r="E555" t="str">
            <v>4900179079</v>
          </cell>
          <cell r="F555">
            <v>38219</v>
          </cell>
          <cell r="G555">
            <v>-456</v>
          </cell>
          <cell r="H555">
            <v>0</v>
          </cell>
        </row>
        <row r="556">
          <cell r="A556" t="str">
            <v>500742</v>
          </cell>
          <cell r="B556" t="str">
            <v>PADDY - RPV 1 - 12 KG - [ RHSL ]</v>
          </cell>
          <cell r="C556" t="str">
            <v>3600</v>
          </cell>
          <cell r="D556" t="str">
            <v>651</v>
          </cell>
          <cell r="E556" t="str">
            <v>4900177611</v>
          </cell>
          <cell r="F556">
            <v>38218</v>
          </cell>
          <cell r="G556">
            <v>444</v>
          </cell>
          <cell r="H556">
            <v>0</v>
          </cell>
        </row>
        <row r="557">
          <cell r="A557" t="str">
            <v>500742</v>
          </cell>
          <cell r="B557" t="str">
            <v>PADDY - RPV 1 - 12 KG - [ RHSL ]</v>
          </cell>
          <cell r="C557" t="str">
            <v>3600</v>
          </cell>
          <cell r="D557" t="str">
            <v>562</v>
          </cell>
          <cell r="E557" t="str">
            <v>4900129604</v>
          </cell>
          <cell r="F557">
            <v>38168</v>
          </cell>
          <cell r="G557">
            <v>-1524</v>
          </cell>
          <cell r="H557">
            <v>-104851.2</v>
          </cell>
        </row>
        <row r="558">
          <cell r="A558" t="str">
            <v>500742</v>
          </cell>
          <cell r="B558" t="str">
            <v>PADDY - RPV 1 - 12 KG - [ RHSL ]</v>
          </cell>
          <cell r="C558" t="str">
            <v>3600</v>
          </cell>
          <cell r="D558" t="str">
            <v>344</v>
          </cell>
          <cell r="E558" t="str">
            <v>4900142421</v>
          </cell>
          <cell r="F558">
            <v>38168</v>
          </cell>
          <cell r="G558">
            <v>132</v>
          </cell>
          <cell r="H558">
            <v>0</v>
          </cell>
        </row>
        <row r="559">
          <cell r="A559" t="str">
            <v>500742</v>
          </cell>
          <cell r="B559" t="str">
            <v>PADDY - RPV 1 - 12 KG - [ RHSL ]</v>
          </cell>
          <cell r="C559" t="str">
            <v>3600</v>
          </cell>
          <cell r="D559" t="str">
            <v>344</v>
          </cell>
          <cell r="E559" t="str">
            <v>4900142421</v>
          </cell>
          <cell r="F559">
            <v>38168</v>
          </cell>
          <cell r="G559">
            <v>324</v>
          </cell>
          <cell r="H559">
            <v>0</v>
          </cell>
        </row>
        <row r="560">
          <cell r="A560" t="str">
            <v>500742</v>
          </cell>
          <cell r="B560" t="str">
            <v>PADDY - RPV 1 - 12 KG - [ RHSL ]</v>
          </cell>
          <cell r="C560" t="str">
            <v>3600</v>
          </cell>
          <cell r="D560" t="str">
            <v>344</v>
          </cell>
          <cell r="E560" t="str">
            <v>4900142421</v>
          </cell>
          <cell r="F560">
            <v>38168</v>
          </cell>
          <cell r="G560">
            <v>-324</v>
          </cell>
          <cell r="H560">
            <v>0</v>
          </cell>
        </row>
        <row r="561">
          <cell r="A561" t="str">
            <v>500742</v>
          </cell>
          <cell r="B561" t="str">
            <v>PADDY - RPV 1 - 12 KG - [ RHSL ]</v>
          </cell>
          <cell r="C561" t="str">
            <v>3600</v>
          </cell>
          <cell r="D561" t="str">
            <v>344</v>
          </cell>
          <cell r="E561" t="str">
            <v>4900142421</v>
          </cell>
          <cell r="F561">
            <v>38168</v>
          </cell>
          <cell r="G561">
            <v>-132</v>
          </cell>
          <cell r="H561">
            <v>0</v>
          </cell>
        </row>
        <row r="562">
          <cell r="A562" t="str">
            <v>500742</v>
          </cell>
          <cell r="B562" t="str">
            <v>PADDY - RPV 1 - 12 KG - [ RHSL ]</v>
          </cell>
          <cell r="C562" t="str">
            <v>3600</v>
          </cell>
          <cell r="D562" t="str">
            <v>344</v>
          </cell>
          <cell r="E562" t="str">
            <v>4900142421</v>
          </cell>
          <cell r="F562">
            <v>38168</v>
          </cell>
          <cell r="G562">
            <v>60</v>
          </cell>
          <cell r="H562">
            <v>0</v>
          </cell>
        </row>
        <row r="563">
          <cell r="A563" t="str">
            <v>500742</v>
          </cell>
          <cell r="B563" t="str">
            <v>PADDY - RPV 1 - 12 KG - [ RHSL ]</v>
          </cell>
          <cell r="C563" t="str">
            <v>3600</v>
          </cell>
          <cell r="D563" t="str">
            <v>344</v>
          </cell>
          <cell r="E563" t="str">
            <v>4900142421</v>
          </cell>
          <cell r="F563">
            <v>38168</v>
          </cell>
          <cell r="G563">
            <v>-60</v>
          </cell>
          <cell r="H563">
            <v>0</v>
          </cell>
        </row>
        <row r="564">
          <cell r="A564" t="str">
            <v>500742</v>
          </cell>
          <cell r="B564" t="str">
            <v>PADDY - RPV 1 - 12 KG - [ RHSL ]</v>
          </cell>
          <cell r="C564" t="str">
            <v>3600</v>
          </cell>
          <cell r="D564" t="str">
            <v>641</v>
          </cell>
          <cell r="E564" t="str">
            <v>4900099967</v>
          </cell>
          <cell r="F564">
            <v>38136</v>
          </cell>
          <cell r="G564">
            <v>-672</v>
          </cell>
          <cell r="H564">
            <v>-46233.599999999999</v>
          </cell>
        </row>
        <row r="565">
          <cell r="A565" t="str">
            <v>500742</v>
          </cell>
          <cell r="B565" t="str">
            <v>PADDY - RPV 1 - 12 KG - [ RHSL ]</v>
          </cell>
          <cell r="C565" t="str">
            <v>3600</v>
          </cell>
          <cell r="D565" t="str">
            <v>601</v>
          </cell>
          <cell r="E565" t="str">
            <v>4900099191</v>
          </cell>
          <cell r="F565">
            <v>38135</v>
          </cell>
          <cell r="G565">
            <v>-192</v>
          </cell>
          <cell r="H565">
            <v>-13209.6</v>
          </cell>
        </row>
        <row r="566">
          <cell r="A566" t="str">
            <v>500742</v>
          </cell>
          <cell r="B566" t="str">
            <v>PADDY - RPV 1 - 12 KG - [ RHSL ]</v>
          </cell>
          <cell r="C566" t="str">
            <v>3600</v>
          </cell>
          <cell r="D566" t="str">
            <v>601</v>
          </cell>
          <cell r="E566" t="str">
            <v>4900099057</v>
          </cell>
          <cell r="F566">
            <v>38135</v>
          </cell>
          <cell r="G566">
            <v>-192</v>
          </cell>
          <cell r="H566">
            <v>-13209.6</v>
          </cell>
        </row>
        <row r="567">
          <cell r="A567" t="str">
            <v>500742</v>
          </cell>
          <cell r="B567" t="str">
            <v>PADDY - RPV 1 - 12 KG - [ RHSL ]</v>
          </cell>
          <cell r="C567" t="str">
            <v>3600</v>
          </cell>
          <cell r="D567" t="str">
            <v>601</v>
          </cell>
          <cell r="E567" t="str">
            <v>4900099131</v>
          </cell>
          <cell r="F567">
            <v>38135</v>
          </cell>
          <cell r="G567">
            <v>-240</v>
          </cell>
          <cell r="H567">
            <v>-16512</v>
          </cell>
        </row>
        <row r="568">
          <cell r="A568" t="str">
            <v>500742</v>
          </cell>
          <cell r="B568" t="str">
            <v>PADDY - RPV 1 - 12 KG - [ RHSL ]</v>
          </cell>
          <cell r="C568" t="str">
            <v>3600</v>
          </cell>
          <cell r="D568" t="str">
            <v>601</v>
          </cell>
          <cell r="E568" t="str">
            <v>4900098372</v>
          </cell>
          <cell r="F568">
            <v>38134</v>
          </cell>
          <cell r="G568">
            <v>-240</v>
          </cell>
          <cell r="H568">
            <v>-16512</v>
          </cell>
        </row>
        <row r="569">
          <cell r="A569" t="str">
            <v>500742</v>
          </cell>
          <cell r="B569" t="str">
            <v>PADDY - RPV 1 - 12 KG - [ RHSL ]</v>
          </cell>
          <cell r="C569" t="str">
            <v>3600</v>
          </cell>
          <cell r="D569" t="str">
            <v>601</v>
          </cell>
          <cell r="E569" t="str">
            <v>4900098394</v>
          </cell>
          <cell r="F569">
            <v>38134</v>
          </cell>
          <cell r="G569">
            <v>-48</v>
          </cell>
          <cell r="H569">
            <v>-3302.4</v>
          </cell>
        </row>
        <row r="570">
          <cell r="A570" t="str">
            <v>500742</v>
          </cell>
          <cell r="B570" t="str">
            <v>PADDY - RPV 1 - 12 KG - [ RHSL ]</v>
          </cell>
          <cell r="C570" t="str">
            <v>3600</v>
          </cell>
          <cell r="D570" t="str">
            <v>601</v>
          </cell>
          <cell r="E570" t="str">
            <v>4900093696</v>
          </cell>
          <cell r="F570">
            <v>38127</v>
          </cell>
          <cell r="G570">
            <v>-288</v>
          </cell>
          <cell r="H570">
            <v>-19814.400000000001</v>
          </cell>
        </row>
        <row r="571">
          <cell r="A571" t="str">
            <v>500742</v>
          </cell>
          <cell r="B571" t="str">
            <v>PADDY - RPV 1 - 12 KG - [ RHSL ]</v>
          </cell>
          <cell r="C571" t="str">
            <v>3600</v>
          </cell>
          <cell r="D571" t="str">
            <v>601</v>
          </cell>
          <cell r="E571" t="str">
            <v>4900092642</v>
          </cell>
          <cell r="F571">
            <v>38125</v>
          </cell>
          <cell r="G571">
            <v>-480</v>
          </cell>
          <cell r="H571">
            <v>-33024</v>
          </cell>
        </row>
        <row r="572">
          <cell r="A572" t="str">
            <v>500742</v>
          </cell>
          <cell r="B572" t="str">
            <v>PADDY - RPV 1 - 12 KG - [ RHSL ]</v>
          </cell>
          <cell r="C572" t="str">
            <v>3600</v>
          </cell>
          <cell r="D572" t="str">
            <v>601</v>
          </cell>
          <cell r="E572" t="str">
            <v>4900092641</v>
          </cell>
          <cell r="F572">
            <v>38125</v>
          </cell>
          <cell r="G572">
            <v>-480</v>
          </cell>
          <cell r="H572">
            <v>-33024</v>
          </cell>
        </row>
        <row r="573">
          <cell r="A573" t="str">
            <v>500742</v>
          </cell>
          <cell r="B573" t="str">
            <v>PADDY - RPV 1 - 12 KG - [ RHSL ]</v>
          </cell>
          <cell r="C573" t="str">
            <v>3600</v>
          </cell>
          <cell r="D573" t="str">
            <v>601</v>
          </cell>
          <cell r="E573" t="str">
            <v>4900092053</v>
          </cell>
          <cell r="F573">
            <v>38124</v>
          </cell>
          <cell r="G573">
            <v>-240</v>
          </cell>
          <cell r="H573">
            <v>-16512</v>
          </cell>
        </row>
        <row r="574">
          <cell r="A574" t="str">
            <v>500742</v>
          </cell>
          <cell r="B574" t="str">
            <v>PADDY - RPV 1 - 12 KG - [ RHSL ]</v>
          </cell>
          <cell r="C574" t="str">
            <v>3600</v>
          </cell>
          <cell r="D574" t="str">
            <v>601</v>
          </cell>
          <cell r="E574" t="str">
            <v>4900091273</v>
          </cell>
          <cell r="F574">
            <v>38122</v>
          </cell>
          <cell r="G574">
            <v>-240</v>
          </cell>
          <cell r="H574">
            <v>-16512</v>
          </cell>
        </row>
        <row r="575">
          <cell r="A575" t="str">
            <v>500742</v>
          </cell>
          <cell r="B575" t="str">
            <v>PADDY - RPV 1 - 12 KG - [ RHSL ]</v>
          </cell>
          <cell r="C575" t="str">
            <v>3600</v>
          </cell>
          <cell r="D575" t="str">
            <v>601</v>
          </cell>
          <cell r="E575" t="str">
            <v>4900091268</v>
          </cell>
          <cell r="F575">
            <v>38122</v>
          </cell>
          <cell r="G575">
            <v>-144</v>
          </cell>
          <cell r="H575">
            <v>-9907.2000000000007</v>
          </cell>
        </row>
        <row r="576">
          <cell r="A576" t="str">
            <v>500742</v>
          </cell>
          <cell r="B576" t="str">
            <v>PADDY - RPV 1 - 12 KG - [ RHSL ]</v>
          </cell>
          <cell r="C576" t="str">
            <v>3600</v>
          </cell>
          <cell r="D576" t="str">
            <v>601</v>
          </cell>
          <cell r="E576" t="str">
            <v>4900091266</v>
          </cell>
          <cell r="F576">
            <v>38122</v>
          </cell>
          <cell r="G576">
            <v>-288</v>
          </cell>
          <cell r="H576">
            <v>-19814.400000000001</v>
          </cell>
        </row>
        <row r="577">
          <cell r="A577" t="str">
            <v>501021</v>
          </cell>
          <cell r="B577" t="str">
            <v>CHILLI - HY RALLIHOT - 10 GM</v>
          </cell>
          <cell r="C577" t="str">
            <v>2100</v>
          </cell>
          <cell r="D577" t="str">
            <v>651</v>
          </cell>
          <cell r="E577" t="str">
            <v>4900221626</v>
          </cell>
          <cell r="F577">
            <v>38259</v>
          </cell>
          <cell r="G577">
            <v>0.25</v>
          </cell>
          <cell r="H577">
            <v>0</v>
          </cell>
        </row>
        <row r="578">
          <cell r="A578" t="str">
            <v>501021</v>
          </cell>
          <cell r="B578" t="str">
            <v>CHILLI - HY RALLIHOT - 10 GM</v>
          </cell>
          <cell r="C578" t="str">
            <v>2100</v>
          </cell>
          <cell r="D578" t="str">
            <v>651</v>
          </cell>
          <cell r="E578" t="str">
            <v>4900221627</v>
          </cell>
          <cell r="F578">
            <v>38259</v>
          </cell>
          <cell r="G578">
            <v>0.24</v>
          </cell>
          <cell r="H578">
            <v>0</v>
          </cell>
        </row>
        <row r="579">
          <cell r="A579" t="str">
            <v>501021</v>
          </cell>
          <cell r="B579" t="str">
            <v>CHILLI - HY RALLIHOT - 10 GM</v>
          </cell>
          <cell r="C579" t="str">
            <v>2100</v>
          </cell>
          <cell r="D579" t="str">
            <v>453</v>
          </cell>
          <cell r="E579" t="str">
            <v>4900223127</v>
          </cell>
          <cell r="F579">
            <v>38259</v>
          </cell>
          <cell r="G579">
            <v>0.25</v>
          </cell>
          <cell r="H579">
            <v>1015</v>
          </cell>
        </row>
        <row r="580">
          <cell r="A580" t="str">
            <v>501021</v>
          </cell>
          <cell r="B580" t="str">
            <v>CHILLI - HY RALLIHOT - 10 GM</v>
          </cell>
          <cell r="C580" t="str">
            <v>2100</v>
          </cell>
          <cell r="D580" t="str">
            <v>453</v>
          </cell>
          <cell r="E580" t="str">
            <v>4900223127</v>
          </cell>
          <cell r="F580">
            <v>38259</v>
          </cell>
          <cell r="G580">
            <v>-0.25</v>
          </cell>
          <cell r="H580">
            <v>0</v>
          </cell>
        </row>
        <row r="581">
          <cell r="A581" t="str">
            <v>501021</v>
          </cell>
          <cell r="B581" t="str">
            <v>CHILLI - HY RALLIHOT - 10 GM</v>
          </cell>
          <cell r="C581" t="str">
            <v>2100</v>
          </cell>
          <cell r="D581" t="str">
            <v>453</v>
          </cell>
          <cell r="E581" t="str">
            <v>4900223127</v>
          </cell>
          <cell r="F581">
            <v>38259</v>
          </cell>
          <cell r="G581">
            <v>0.24</v>
          </cell>
          <cell r="H581">
            <v>974.4</v>
          </cell>
        </row>
        <row r="582">
          <cell r="A582" t="str">
            <v>501021</v>
          </cell>
          <cell r="B582" t="str">
            <v>CHILLI - HY RALLIHOT - 10 GM</v>
          </cell>
          <cell r="C582" t="str">
            <v>2100</v>
          </cell>
          <cell r="D582" t="str">
            <v>453</v>
          </cell>
          <cell r="E582" t="str">
            <v>4900223127</v>
          </cell>
          <cell r="F582">
            <v>38259</v>
          </cell>
          <cell r="G582">
            <v>-0.24</v>
          </cell>
          <cell r="H582">
            <v>0</v>
          </cell>
        </row>
        <row r="583">
          <cell r="A583" t="str">
            <v>501021</v>
          </cell>
          <cell r="B583" t="str">
            <v>CHILLI - HY RALLIHOT - 10 GM</v>
          </cell>
          <cell r="C583" t="str">
            <v>2100</v>
          </cell>
          <cell r="D583" t="str">
            <v>601</v>
          </cell>
          <cell r="E583" t="str">
            <v>4900098585</v>
          </cell>
          <cell r="F583">
            <v>38134</v>
          </cell>
          <cell r="G583">
            <v>-1</v>
          </cell>
          <cell r="H583">
            <v>-4060</v>
          </cell>
        </row>
        <row r="584">
          <cell r="A584" t="str">
            <v>501021</v>
          </cell>
          <cell r="B584" t="str">
            <v>CHILLI - HY RALLIHOT - 10 GM</v>
          </cell>
          <cell r="C584" t="str">
            <v>2100</v>
          </cell>
          <cell r="D584" t="str">
            <v>101</v>
          </cell>
          <cell r="E584" t="str">
            <v>5000011356</v>
          </cell>
          <cell r="F584">
            <v>38134</v>
          </cell>
          <cell r="G584">
            <v>1</v>
          </cell>
          <cell r="H584">
            <v>0</v>
          </cell>
        </row>
        <row r="585">
          <cell r="A585" t="str">
            <v>501021</v>
          </cell>
          <cell r="B585" t="str">
            <v>CHILLI - HY RALLIHOT - 10 GM</v>
          </cell>
          <cell r="C585" t="str">
            <v>2100</v>
          </cell>
          <cell r="D585" t="str">
            <v>641</v>
          </cell>
          <cell r="E585" t="str">
            <v>4900097732</v>
          </cell>
          <cell r="F585">
            <v>38133</v>
          </cell>
          <cell r="G585">
            <v>1</v>
          </cell>
          <cell r="H585">
            <v>4060</v>
          </cell>
        </row>
        <row r="586">
          <cell r="A586" t="str">
            <v>501032</v>
          </cell>
          <cell r="B586" t="str">
            <v>COTTON - RIL 105 HY - 450 GM</v>
          </cell>
          <cell r="C586" t="str">
            <v>1000</v>
          </cell>
          <cell r="D586" t="str">
            <v>641</v>
          </cell>
          <cell r="E586" t="str">
            <v>4900218433</v>
          </cell>
          <cell r="F586">
            <v>38257</v>
          </cell>
          <cell r="G586">
            <v>-165.15</v>
          </cell>
          <cell r="H586">
            <v>-28341.4</v>
          </cell>
        </row>
        <row r="587">
          <cell r="A587" t="str">
            <v>501032</v>
          </cell>
          <cell r="B587" t="str">
            <v>COTTON - RIL 105 HY - 450 GM</v>
          </cell>
          <cell r="C587" t="str">
            <v>1000</v>
          </cell>
          <cell r="D587" t="str">
            <v>641</v>
          </cell>
          <cell r="E587" t="str">
            <v>4900218433</v>
          </cell>
          <cell r="F587">
            <v>38257</v>
          </cell>
          <cell r="G587">
            <v>-33.75</v>
          </cell>
          <cell r="H587">
            <v>-5791.84</v>
          </cell>
        </row>
        <row r="588">
          <cell r="A588" t="str">
            <v>501032</v>
          </cell>
          <cell r="B588" t="str">
            <v>COTTON - RIL 105 HY - 450 GM</v>
          </cell>
          <cell r="C588" t="str">
            <v>1000</v>
          </cell>
          <cell r="D588" t="str">
            <v>641</v>
          </cell>
          <cell r="E588" t="str">
            <v>4900218433</v>
          </cell>
          <cell r="F588">
            <v>38257</v>
          </cell>
          <cell r="G588">
            <v>-363.15</v>
          </cell>
          <cell r="H588">
            <v>-62320.19</v>
          </cell>
        </row>
        <row r="589">
          <cell r="A589" t="str">
            <v>501032</v>
          </cell>
          <cell r="B589" t="str">
            <v>COTTON - RIL 105 HY - 450 GM</v>
          </cell>
          <cell r="C589" t="str">
            <v>1000</v>
          </cell>
          <cell r="D589" t="str">
            <v>641</v>
          </cell>
          <cell r="E589" t="str">
            <v>4900218433</v>
          </cell>
          <cell r="F589">
            <v>38257</v>
          </cell>
          <cell r="G589">
            <v>-788.85</v>
          </cell>
          <cell r="H589">
            <v>-135374.6</v>
          </cell>
        </row>
        <row r="590">
          <cell r="A590" t="str">
            <v>501032</v>
          </cell>
          <cell r="B590" t="str">
            <v>COTTON - RIL 105 HY - 450 GM</v>
          </cell>
          <cell r="C590" t="str">
            <v>1000</v>
          </cell>
          <cell r="D590" t="str">
            <v>641</v>
          </cell>
          <cell r="E590" t="str">
            <v>4900218433</v>
          </cell>
          <cell r="F590">
            <v>38257</v>
          </cell>
          <cell r="G590">
            <v>-1.35</v>
          </cell>
          <cell r="H590">
            <v>-231.67</v>
          </cell>
        </row>
        <row r="591">
          <cell r="A591" t="str">
            <v>501032</v>
          </cell>
          <cell r="B591" t="str">
            <v>COTTON - RIL 105 HY - 450 GM</v>
          </cell>
          <cell r="C591" t="str">
            <v>1000</v>
          </cell>
          <cell r="D591" t="str">
            <v>641</v>
          </cell>
          <cell r="E591" t="str">
            <v>4900218433</v>
          </cell>
          <cell r="F591">
            <v>38257</v>
          </cell>
          <cell r="G591">
            <v>-109.45</v>
          </cell>
          <cell r="H591">
            <v>-18782.73</v>
          </cell>
        </row>
        <row r="592">
          <cell r="A592" t="str">
            <v>501032</v>
          </cell>
          <cell r="B592" t="str">
            <v>COTTON - RIL 105 HY - 450 GM</v>
          </cell>
          <cell r="C592" t="str">
            <v>1000</v>
          </cell>
          <cell r="D592" t="str">
            <v>641</v>
          </cell>
          <cell r="E592" t="str">
            <v>4900218433</v>
          </cell>
          <cell r="F592">
            <v>38257</v>
          </cell>
          <cell r="G592">
            <v>-290.7</v>
          </cell>
          <cell r="H592">
            <v>-49887.05</v>
          </cell>
        </row>
        <row r="593">
          <cell r="A593" t="str">
            <v>501032</v>
          </cell>
          <cell r="B593" t="str">
            <v>COTTON - RIL 105 HY - 450 GM</v>
          </cell>
          <cell r="C593" t="str">
            <v>1000</v>
          </cell>
          <cell r="D593" t="str">
            <v>641</v>
          </cell>
          <cell r="E593" t="str">
            <v>4900218433</v>
          </cell>
          <cell r="F593">
            <v>38257</v>
          </cell>
          <cell r="G593">
            <v>-530.1</v>
          </cell>
          <cell r="H593">
            <v>-90970.5</v>
          </cell>
        </row>
        <row r="594">
          <cell r="A594" t="str">
            <v>501032</v>
          </cell>
          <cell r="B594" t="str">
            <v>COTTON - RIL 105 HY - 450 GM</v>
          </cell>
          <cell r="C594" t="str">
            <v>1000</v>
          </cell>
          <cell r="D594" t="str">
            <v>651</v>
          </cell>
          <cell r="E594" t="str">
            <v>4900215244</v>
          </cell>
          <cell r="F594">
            <v>38254</v>
          </cell>
          <cell r="G594">
            <v>1.35</v>
          </cell>
          <cell r="H594">
            <v>0</v>
          </cell>
        </row>
        <row r="595">
          <cell r="A595" t="str">
            <v>501032</v>
          </cell>
          <cell r="B595" t="str">
            <v>COTTON - RIL 105 HY - 450 GM</v>
          </cell>
          <cell r="C595" t="str">
            <v>1000</v>
          </cell>
          <cell r="D595" t="str">
            <v>651</v>
          </cell>
          <cell r="E595" t="str">
            <v>4900215255</v>
          </cell>
          <cell r="F595">
            <v>38254</v>
          </cell>
          <cell r="G595">
            <v>107.1</v>
          </cell>
          <cell r="H595">
            <v>0</v>
          </cell>
        </row>
        <row r="596">
          <cell r="A596" t="str">
            <v>501032</v>
          </cell>
          <cell r="B596" t="str">
            <v>COTTON - RIL 105 HY - 450 GM</v>
          </cell>
          <cell r="C596" t="str">
            <v>1000</v>
          </cell>
          <cell r="D596" t="str">
            <v>453</v>
          </cell>
          <cell r="E596" t="str">
            <v>4900215382</v>
          </cell>
          <cell r="F596">
            <v>38254</v>
          </cell>
          <cell r="G596">
            <v>6.3</v>
          </cell>
          <cell r="H596">
            <v>1081.1400000000001</v>
          </cell>
        </row>
        <row r="597">
          <cell r="A597" t="str">
            <v>501032</v>
          </cell>
          <cell r="B597" t="str">
            <v>COTTON - RIL 105 HY - 450 GM</v>
          </cell>
          <cell r="C597" t="str">
            <v>1000</v>
          </cell>
          <cell r="D597" t="str">
            <v>453</v>
          </cell>
          <cell r="E597" t="str">
            <v>4900215382</v>
          </cell>
          <cell r="F597">
            <v>38254</v>
          </cell>
          <cell r="G597">
            <v>-6.3</v>
          </cell>
          <cell r="H597">
            <v>0</v>
          </cell>
        </row>
        <row r="598">
          <cell r="A598" t="str">
            <v>501032</v>
          </cell>
          <cell r="B598" t="str">
            <v>COTTON - RIL 105 HY - 450 GM</v>
          </cell>
          <cell r="C598" t="str">
            <v>1000</v>
          </cell>
          <cell r="D598" t="str">
            <v>453</v>
          </cell>
          <cell r="E598" t="str">
            <v>4900215382</v>
          </cell>
          <cell r="F598">
            <v>38254</v>
          </cell>
          <cell r="G598">
            <v>200.7</v>
          </cell>
          <cell r="H598">
            <v>34442.14</v>
          </cell>
        </row>
        <row r="599">
          <cell r="A599" t="str">
            <v>501032</v>
          </cell>
          <cell r="B599" t="str">
            <v>COTTON - RIL 105 HY - 450 GM</v>
          </cell>
          <cell r="C599" t="str">
            <v>1000</v>
          </cell>
          <cell r="D599" t="str">
            <v>453</v>
          </cell>
          <cell r="E599" t="str">
            <v>4900215382</v>
          </cell>
          <cell r="F599">
            <v>38254</v>
          </cell>
          <cell r="G599">
            <v>-72</v>
          </cell>
          <cell r="H599">
            <v>0</v>
          </cell>
        </row>
        <row r="600">
          <cell r="A600" t="str">
            <v>501032</v>
          </cell>
          <cell r="B600" t="str">
            <v>COTTON - RIL 105 HY - 450 GM</v>
          </cell>
          <cell r="C600" t="str">
            <v>1000</v>
          </cell>
          <cell r="D600" t="str">
            <v>453</v>
          </cell>
          <cell r="E600" t="str">
            <v>4900215382</v>
          </cell>
          <cell r="F600">
            <v>38254</v>
          </cell>
          <cell r="G600">
            <v>72</v>
          </cell>
          <cell r="H600">
            <v>12355.92</v>
          </cell>
        </row>
        <row r="601">
          <cell r="A601" t="str">
            <v>501032</v>
          </cell>
          <cell r="B601" t="str">
            <v>COTTON - RIL 105 HY - 450 GM</v>
          </cell>
          <cell r="C601" t="str">
            <v>1000</v>
          </cell>
          <cell r="D601" t="str">
            <v>453</v>
          </cell>
          <cell r="E601" t="str">
            <v>4900215382</v>
          </cell>
          <cell r="F601">
            <v>38254</v>
          </cell>
          <cell r="G601">
            <v>-1.35</v>
          </cell>
          <cell r="H601">
            <v>0</v>
          </cell>
        </row>
        <row r="602">
          <cell r="A602" t="str">
            <v>501032</v>
          </cell>
          <cell r="B602" t="str">
            <v>COTTON - RIL 105 HY - 450 GM</v>
          </cell>
          <cell r="C602" t="str">
            <v>1000</v>
          </cell>
          <cell r="D602" t="str">
            <v>453</v>
          </cell>
          <cell r="E602" t="str">
            <v>4900215382</v>
          </cell>
          <cell r="F602">
            <v>38254</v>
          </cell>
          <cell r="G602">
            <v>1.35</v>
          </cell>
          <cell r="H602">
            <v>231.67</v>
          </cell>
        </row>
        <row r="603">
          <cell r="A603" t="str">
            <v>501032</v>
          </cell>
          <cell r="B603" t="str">
            <v>COTTON - RIL 105 HY - 450 GM</v>
          </cell>
          <cell r="C603" t="str">
            <v>1000</v>
          </cell>
          <cell r="D603" t="str">
            <v>453</v>
          </cell>
          <cell r="E603" t="str">
            <v>4900215382</v>
          </cell>
          <cell r="F603">
            <v>38254</v>
          </cell>
          <cell r="G603">
            <v>-200.7</v>
          </cell>
          <cell r="H603">
            <v>0</v>
          </cell>
        </row>
        <row r="604">
          <cell r="A604" t="str">
            <v>501032</v>
          </cell>
          <cell r="B604" t="str">
            <v>COTTON - RIL 105 HY - 450 GM</v>
          </cell>
          <cell r="C604" t="str">
            <v>1000</v>
          </cell>
          <cell r="D604" t="str">
            <v>651</v>
          </cell>
          <cell r="E604" t="str">
            <v>4900213766</v>
          </cell>
          <cell r="F604">
            <v>38253</v>
          </cell>
          <cell r="G604">
            <v>93.6</v>
          </cell>
          <cell r="H604">
            <v>0</v>
          </cell>
        </row>
        <row r="605">
          <cell r="A605" t="str">
            <v>501032</v>
          </cell>
          <cell r="B605" t="str">
            <v>COTTON - RIL 105 HY - 450 GM</v>
          </cell>
          <cell r="C605" t="str">
            <v>1000</v>
          </cell>
          <cell r="D605" t="str">
            <v>651</v>
          </cell>
          <cell r="E605" t="str">
            <v>4900213778</v>
          </cell>
          <cell r="F605">
            <v>38253</v>
          </cell>
          <cell r="G605">
            <v>72</v>
          </cell>
          <cell r="H605">
            <v>0</v>
          </cell>
        </row>
        <row r="606">
          <cell r="A606" t="str">
            <v>501032</v>
          </cell>
          <cell r="B606" t="str">
            <v>COTTON - RIL 105 HY - 450 GM</v>
          </cell>
          <cell r="C606" t="str">
            <v>1000</v>
          </cell>
          <cell r="D606" t="str">
            <v>453</v>
          </cell>
          <cell r="E606" t="str">
            <v>4900205456</v>
          </cell>
          <cell r="F606">
            <v>38245</v>
          </cell>
          <cell r="G606">
            <v>-6.75</v>
          </cell>
          <cell r="H606">
            <v>0</v>
          </cell>
        </row>
        <row r="607">
          <cell r="A607" t="str">
            <v>501032</v>
          </cell>
          <cell r="B607" t="str">
            <v>COTTON - RIL 105 HY - 450 GM</v>
          </cell>
          <cell r="C607" t="str">
            <v>1000</v>
          </cell>
          <cell r="D607" t="str">
            <v>453</v>
          </cell>
          <cell r="E607" t="str">
            <v>4900205456</v>
          </cell>
          <cell r="F607">
            <v>38245</v>
          </cell>
          <cell r="G607">
            <v>6.75</v>
          </cell>
          <cell r="H607">
            <v>1158.3699999999999</v>
          </cell>
        </row>
        <row r="608">
          <cell r="A608" t="str">
            <v>501032</v>
          </cell>
          <cell r="B608" t="str">
            <v>COTTON - RIL 105 HY - 450 GM</v>
          </cell>
          <cell r="C608" t="str">
            <v>1000</v>
          </cell>
          <cell r="D608" t="str">
            <v>453</v>
          </cell>
          <cell r="E608" t="str">
            <v>4900205455</v>
          </cell>
          <cell r="F608">
            <v>38245</v>
          </cell>
          <cell r="G608">
            <v>-20.25</v>
          </cell>
          <cell r="H608">
            <v>0</v>
          </cell>
        </row>
        <row r="609">
          <cell r="A609" t="str">
            <v>501032</v>
          </cell>
          <cell r="B609" t="str">
            <v>COTTON - RIL 105 HY - 450 GM</v>
          </cell>
          <cell r="C609" t="str">
            <v>1000</v>
          </cell>
          <cell r="D609" t="str">
            <v>453</v>
          </cell>
          <cell r="E609" t="str">
            <v>4900205455</v>
          </cell>
          <cell r="F609">
            <v>38245</v>
          </cell>
          <cell r="G609">
            <v>20.25</v>
          </cell>
          <cell r="H609">
            <v>3475.1</v>
          </cell>
        </row>
        <row r="610">
          <cell r="A610" t="str">
            <v>501032</v>
          </cell>
          <cell r="B610" t="str">
            <v>COTTON - RIL 105 HY - 450 GM</v>
          </cell>
          <cell r="C610" t="str">
            <v>1000</v>
          </cell>
          <cell r="D610" t="str">
            <v>651</v>
          </cell>
          <cell r="E610" t="str">
            <v>4900204337</v>
          </cell>
          <cell r="F610">
            <v>38244</v>
          </cell>
          <cell r="G610">
            <v>6.3</v>
          </cell>
          <cell r="H610">
            <v>0</v>
          </cell>
        </row>
        <row r="611">
          <cell r="A611" t="str">
            <v>501032</v>
          </cell>
          <cell r="B611" t="str">
            <v>COTTON - RIL 105 HY - 450 GM</v>
          </cell>
          <cell r="C611" t="str">
            <v>1000</v>
          </cell>
          <cell r="D611" t="str">
            <v>651</v>
          </cell>
          <cell r="E611" t="str">
            <v>4900204353</v>
          </cell>
          <cell r="F611">
            <v>38244</v>
          </cell>
          <cell r="G611">
            <v>6.75</v>
          </cell>
          <cell r="H611">
            <v>0</v>
          </cell>
        </row>
        <row r="612">
          <cell r="A612" t="str">
            <v>501032</v>
          </cell>
          <cell r="B612" t="str">
            <v>COTTON - RIL 105 HY - 450 GM</v>
          </cell>
          <cell r="C612" t="str">
            <v>1000</v>
          </cell>
          <cell r="D612" t="str">
            <v>651</v>
          </cell>
          <cell r="E612" t="str">
            <v>4900204372</v>
          </cell>
          <cell r="F612">
            <v>38244</v>
          </cell>
          <cell r="G612">
            <v>20.25</v>
          </cell>
          <cell r="H612">
            <v>0</v>
          </cell>
        </row>
        <row r="613">
          <cell r="A613" t="str">
            <v>501032</v>
          </cell>
          <cell r="B613" t="str">
            <v>COTTON - RIL 105 HY - 450 GM</v>
          </cell>
          <cell r="C613" t="str">
            <v>1000</v>
          </cell>
          <cell r="D613" t="str">
            <v>453</v>
          </cell>
          <cell r="E613" t="str">
            <v>4900197456</v>
          </cell>
          <cell r="F613">
            <v>38237</v>
          </cell>
          <cell r="G613">
            <v>-523.79999999999995</v>
          </cell>
          <cell r="H613">
            <v>0</v>
          </cell>
        </row>
        <row r="614">
          <cell r="A614" t="str">
            <v>501032</v>
          </cell>
          <cell r="B614" t="str">
            <v>COTTON - RIL 105 HY - 450 GM</v>
          </cell>
          <cell r="C614" t="str">
            <v>1000</v>
          </cell>
          <cell r="D614" t="str">
            <v>453</v>
          </cell>
          <cell r="E614" t="str">
            <v>4900197456</v>
          </cell>
          <cell r="F614">
            <v>38237</v>
          </cell>
          <cell r="G614">
            <v>33.75</v>
          </cell>
          <cell r="H614">
            <v>5791.84</v>
          </cell>
        </row>
        <row r="615">
          <cell r="A615" t="str">
            <v>501032</v>
          </cell>
          <cell r="B615" t="str">
            <v>COTTON - RIL 105 HY - 450 GM</v>
          </cell>
          <cell r="C615" t="str">
            <v>1000</v>
          </cell>
          <cell r="D615" t="str">
            <v>453</v>
          </cell>
          <cell r="E615" t="str">
            <v>4900197456</v>
          </cell>
          <cell r="F615">
            <v>38237</v>
          </cell>
          <cell r="G615">
            <v>-69.75</v>
          </cell>
          <cell r="H615">
            <v>0</v>
          </cell>
        </row>
        <row r="616">
          <cell r="A616" t="str">
            <v>501032</v>
          </cell>
          <cell r="B616" t="str">
            <v>COTTON - RIL 105 HY - 450 GM</v>
          </cell>
          <cell r="C616" t="str">
            <v>1000</v>
          </cell>
          <cell r="D616" t="str">
            <v>453</v>
          </cell>
          <cell r="E616" t="str">
            <v>4900197456</v>
          </cell>
          <cell r="F616">
            <v>38237</v>
          </cell>
          <cell r="G616">
            <v>-163.80000000000001</v>
          </cell>
          <cell r="H616">
            <v>0</v>
          </cell>
        </row>
        <row r="617">
          <cell r="A617" t="str">
            <v>501032</v>
          </cell>
          <cell r="B617" t="str">
            <v>COTTON - RIL 105 HY - 450 GM</v>
          </cell>
          <cell r="C617" t="str">
            <v>1000</v>
          </cell>
          <cell r="D617" t="str">
            <v>453</v>
          </cell>
          <cell r="E617" t="str">
            <v>4900197456</v>
          </cell>
          <cell r="F617">
            <v>38237</v>
          </cell>
          <cell r="G617">
            <v>-363.15</v>
          </cell>
          <cell r="H617">
            <v>0</v>
          </cell>
        </row>
        <row r="618">
          <cell r="A618" t="str">
            <v>501032</v>
          </cell>
          <cell r="B618" t="str">
            <v>COTTON - RIL 105 HY - 450 GM</v>
          </cell>
          <cell r="C618" t="str">
            <v>1000</v>
          </cell>
          <cell r="D618" t="str">
            <v>453</v>
          </cell>
          <cell r="E618" t="str">
            <v>4900197456</v>
          </cell>
          <cell r="F618">
            <v>38237</v>
          </cell>
          <cell r="G618">
            <v>-1.35</v>
          </cell>
          <cell r="H618">
            <v>0</v>
          </cell>
        </row>
        <row r="619">
          <cell r="A619" t="str">
            <v>501032</v>
          </cell>
          <cell r="B619" t="str">
            <v>COTTON - RIL 105 HY - 450 GM</v>
          </cell>
          <cell r="C619" t="str">
            <v>1000</v>
          </cell>
          <cell r="D619" t="str">
            <v>453</v>
          </cell>
          <cell r="E619" t="str">
            <v>4900197456</v>
          </cell>
          <cell r="F619">
            <v>38237</v>
          </cell>
          <cell r="G619">
            <v>163.80000000000001</v>
          </cell>
          <cell r="H619">
            <v>28109.73</v>
          </cell>
        </row>
        <row r="620">
          <cell r="A620" t="str">
            <v>501032</v>
          </cell>
          <cell r="B620" t="str">
            <v>COTTON - RIL 105 HY - 450 GM</v>
          </cell>
          <cell r="C620" t="str">
            <v>1000</v>
          </cell>
          <cell r="D620" t="str">
            <v>453</v>
          </cell>
          <cell r="E620" t="str">
            <v>4900197456</v>
          </cell>
          <cell r="F620">
            <v>38237</v>
          </cell>
          <cell r="G620">
            <v>363.15</v>
          </cell>
          <cell r="H620">
            <v>62320.2</v>
          </cell>
        </row>
        <row r="621">
          <cell r="A621" t="str">
            <v>501032</v>
          </cell>
          <cell r="B621" t="str">
            <v>COTTON - RIL 105 HY - 450 GM</v>
          </cell>
          <cell r="C621" t="str">
            <v>1000</v>
          </cell>
          <cell r="D621" t="str">
            <v>453</v>
          </cell>
          <cell r="E621" t="str">
            <v>4900197456</v>
          </cell>
          <cell r="F621">
            <v>38237</v>
          </cell>
          <cell r="G621">
            <v>69.75</v>
          </cell>
          <cell r="H621">
            <v>11969.8</v>
          </cell>
        </row>
        <row r="622">
          <cell r="A622" t="str">
            <v>501032</v>
          </cell>
          <cell r="B622" t="str">
            <v>COTTON - RIL 105 HY - 450 GM</v>
          </cell>
          <cell r="C622" t="str">
            <v>1000</v>
          </cell>
          <cell r="D622" t="str">
            <v>453</v>
          </cell>
          <cell r="E622" t="str">
            <v>4900197456</v>
          </cell>
          <cell r="F622">
            <v>38237</v>
          </cell>
          <cell r="G622">
            <v>523.79999999999995</v>
          </cell>
          <cell r="H622">
            <v>89889.36</v>
          </cell>
        </row>
        <row r="623">
          <cell r="A623" t="str">
            <v>501032</v>
          </cell>
          <cell r="B623" t="str">
            <v>COTTON - RIL 105 HY - 450 GM</v>
          </cell>
          <cell r="C623" t="str">
            <v>1000</v>
          </cell>
          <cell r="D623" t="str">
            <v>453</v>
          </cell>
          <cell r="E623" t="str">
            <v>4900197456</v>
          </cell>
          <cell r="F623">
            <v>38237</v>
          </cell>
          <cell r="G623">
            <v>-33.75</v>
          </cell>
          <cell r="H623">
            <v>0</v>
          </cell>
        </row>
        <row r="624">
          <cell r="A624" t="str">
            <v>501032</v>
          </cell>
          <cell r="B624" t="str">
            <v>COTTON - RIL 105 HY - 450 GM</v>
          </cell>
          <cell r="C624" t="str">
            <v>1000</v>
          </cell>
          <cell r="D624" t="str">
            <v>453</v>
          </cell>
          <cell r="E624" t="str">
            <v>4900197456</v>
          </cell>
          <cell r="F624">
            <v>38237</v>
          </cell>
          <cell r="G624">
            <v>710.1</v>
          </cell>
          <cell r="H624">
            <v>121860.31</v>
          </cell>
        </row>
        <row r="625">
          <cell r="A625" t="str">
            <v>501032</v>
          </cell>
          <cell r="B625" t="str">
            <v>COTTON - RIL 105 HY - 450 GM</v>
          </cell>
          <cell r="C625" t="str">
            <v>1000</v>
          </cell>
          <cell r="D625" t="str">
            <v>453</v>
          </cell>
          <cell r="E625" t="str">
            <v>4900197456</v>
          </cell>
          <cell r="F625">
            <v>38237</v>
          </cell>
          <cell r="G625">
            <v>-710.1</v>
          </cell>
          <cell r="H625">
            <v>0</v>
          </cell>
        </row>
        <row r="626">
          <cell r="A626" t="str">
            <v>501032</v>
          </cell>
          <cell r="B626" t="str">
            <v>COTTON - RIL 105 HY - 450 GM</v>
          </cell>
          <cell r="C626" t="str">
            <v>1000</v>
          </cell>
          <cell r="D626" t="str">
            <v>453</v>
          </cell>
          <cell r="E626" t="str">
            <v>4900197456</v>
          </cell>
          <cell r="F626">
            <v>38237</v>
          </cell>
          <cell r="G626">
            <v>109.8</v>
          </cell>
          <cell r="H626">
            <v>18842.79</v>
          </cell>
        </row>
        <row r="627">
          <cell r="A627" t="str">
            <v>501032</v>
          </cell>
          <cell r="B627" t="str">
            <v>COTTON - RIL 105 HY - 450 GM</v>
          </cell>
          <cell r="C627" t="str">
            <v>1000</v>
          </cell>
          <cell r="D627" t="str">
            <v>453</v>
          </cell>
          <cell r="E627" t="str">
            <v>4900197456</v>
          </cell>
          <cell r="F627">
            <v>38237</v>
          </cell>
          <cell r="G627">
            <v>1.35</v>
          </cell>
          <cell r="H627">
            <v>231.67</v>
          </cell>
        </row>
        <row r="628">
          <cell r="A628" t="str">
            <v>501032</v>
          </cell>
          <cell r="B628" t="str">
            <v>COTTON - RIL 105 HY - 450 GM</v>
          </cell>
          <cell r="C628" t="str">
            <v>1000</v>
          </cell>
          <cell r="D628" t="str">
            <v>453</v>
          </cell>
          <cell r="E628" t="str">
            <v>4900197456</v>
          </cell>
          <cell r="F628">
            <v>38237</v>
          </cell>
          <cell r="G628">
            <v>-109.8</v>
          </cell>
          <cell r="H628">
            <v>0</v>
          </cell>
        </row>
        <row r="629">
          <cell r="A629" t="str">
            <v>501032</v>
          </cell>
          <cell r="B629" t="str">
            <v>COTTON - RIL 105 HY - 450 GM</v>
          </cell>
          <cell r="C629" t="str">
            <v>1000</v>
          </cell>
          <cell r="D629" t="str">
            <v>651</v>
          </cell>
          <cell r="E629" t="str">
            <v>4900197113</v>
          </cell>
          <cell r="F629">
            <v>38236</v>
          </cell>
          <cell r="G629">
            <v>191.25</v>
          </cell>
          <cell r="H629">
            <v>0</v>
          </cell>
        </row>
        <row r="630">
          <cell r="A630" t="str">
            <v>501032</v>
          </cell>
          <cell r="B630" t="str">
            <v>COTTON - RIL 105 HY - 450 GM</v>
          </cell>
          <cell r="C630" t="str">
            <v>1000</v>
          </cell>
          <cell r="D630" t="str">
            <v>651</v>
          </cell>
          <cell r="E630" t="str">
            <v>4900197063</v>
          </cell>
          <cell r="F630">
            <v>38236</v>
          </cell>
          <cell r="G630">
            <v>67.95</v>
          </cell>
          <cell r="H630">
            <v>0</v>
          </cell>
        </row>
        <row r="631">
          <cell r="A631" t="str">
            <v>501032</v>
          </cell>
          <cell r="B631" t="str">
            <v>COTTON - RIL 105 HY - 450 GM</v>
          </cell>
          <cell r="C631" t="str">
            <v>1000</v>
          </cell>
          <cell r="D631" t="str">
            <v>651</v>
          </cell>
          <cell r="E631" t="str">
            <v>4900197062</v>
          </cell>
          <cell r="F631">
            <v>38236</v>
          </cell>
          <cell r="G631">
            <v>54.45</v>
          </cell>
          <cell r="H631">
            <v>0</v>
          </cell>
        </row>
        <row r="632">
          <cell r="A632" t="str">
            <v>501032</v>
          </cell>
          <cell r="B632" t="str">
            <v>COTTON - RIL 105 HY - 450 GM</v>
          </cell>
          <cell r="C632" t="str">
            <v>1000</v>
          </cell>
          <cell r="D632" t="str">
            <v>651</v>
          </cell>
          <cell r="E632" t="str">
            <v>4900197084</v>
          </cell>
          <cell r="F632">
            <v>38236</v>
          </cell>
          <cell r="G632">
            <v>108</v>
          </cell>
          <cell r="H632">
            <v>0</v>
          </cell>
        </row>
        <row r="633">
          <cell r="A633" t="str">
            <v>501032</v>
          </cell>
          <cell r="B633" t="str">
            <v>COTTON - RIL 105 HY - 450 GM</v>
          </cell>
          <cell r="C633" t="str">
            <v>1000</v>
          </cell>
          <cell r="D633" t="str">
            <v>651</v>
          </cell>
          <cell r="E633" t="str">
            <v>4900197107</v>
          </cell>
          <cell r="F633">
            <v>38236</v>
          </cell>
          <cell r="G633">
            <v>9.9</v>
          </cell>
          <cell r="H633">
            <v>0</v>
          </cell>
        </row>
        <row r="634">
          <cell r="A634" t="str">
            <v>501032</v>
          </cell>
          <cell r="B634" t="str">
            <v>COTTON - RIL 105 HY - 450 GM</v>
          </cell>
          <cell r="C634" t="str">
            <v>1000</v>
          </cell>
          <cell r="D634" t="str">
            <v>651</v>
          </cell>
          <cell r="E634" t="str">
            <v>4900197109</v>
          </cell>
          <cell r="F634">
            <v>38236</v>
          </cell>
          <cell r="G634">
            <v>21.6</v>
          </cell>
          <cell r="H634">
            <v>0</v>
          </cell>
        </row>
        <row r="635">
          <cell r="A635" t="str">
            <v>501032</v>
          </cell>
          <cell r="B635" t="str">
            <v>COTTON - RIL 105 HY - 450 GM</v>
          </cell>
          <cell r="C635" t="str">
            <v>1000</v>
          </cell>
          <cell r="D635" t="str">
            <v>651</v>
          </cell>
          <cell r="E635" t="str">
            <v>4900197112</v>
          </cell>
          <cell r="F635">
            <v>38236</v>
          </cell>
          <cell r="G635">
            <v>33.75</v>
          </cell>
          <cell r="H635">
            <v>0</v>
          </cell>
        </row>
        <row r="636">
          <cell r="A636" t="str">
            <v>501032</v>
          </cell>
          <cell r="B636" t="str">
            <v>COTTON - RIL 105 HY - 450 GM</v>
          </cell>
          <cell r="C636" t="str">
            <v>1000</v>
          </cell>
          <cell r="D636" t="str">
            <v>651</v>
          </cell>
          <cell r="E636" t="str">
            <v>4900197058</v>
          </cell>
          <cell r="F636">
            <v>38236</v>
          </cell>
          <cell r="G636">
            <v>38.700000000000003</v>
          </cell>
          <cell r="H636">
            <v>0</v>
          </cell>
        </row>
        <row r="637">
          <cell r="A637" t="str">
            <v>501032</v>
          </cell>
          <cell r="B637" t="str">
            <v>COTTON - RIL 105 HY - 450 GM</v>
          </cell>
          <cell r="C637" t="str">
            <v>1000</v>
          </cell>
          <cell r="D637" t="str">
            <v>651</v>
          </cell>
          <cell r="E637" t="str">
            <v>4900197083</v>
          </cell>
          <cell r="F637">
            <v>38236</v>
          </cell>
          <cell r="G637">
            <v>18.45</v>
          </cell>
          <cell r="H637">
            <v>0</v>
          </cell>
        </row>
        <row r="638">
          <cell r="A638" t="str">
            <v>501032</v>
          </cell>
          <cell r="B638" t="str">
            <v>COTTON - RIL 105 HY - 450 GM</v>
          </cell>
          <cell r="C638" t="str">
            <v>1000</v>
          </cell>
          <cell r="D638" t="str">
            <v>651</v>
          </cell>
          <cell r="E638" t="str">
            <v>4900197070</v>
          </cell>
          <cell r="F638">
            <v>38236</v>
          </cell>
          <cell r="G638">
            <v>99.45</v>
          </cell>
          <cell r="H638">
            <v>0</v>
          </cell>
        </row>
        <row r="639">
          <cell r="A639" t="str">
            <v>501032</v>
          </cell>
          <cell r="B639" t="str">
            <v>COTTON - RIL 105 HY - 450 GM</v>
          </cell>
          <cell r="C639" t="str">
            <v>1000</v>
          </cell>
          <cell r="D639" t="str">
            <v>651</v>
          </cell>
          <cell r="E639" t="str">
            <v>4900197054</v>
          </cell>
          <cell r="F639">
            <v>38236</v>
          </cell>
          <cell r="G639">
            <v>1.35</v>
          </cell>
          <cell r="H639">
            <v>0</v>
          </cell>
        </row>
        <row r="640">
          <cell r="A640" t="str">
            <v>501032</v>
          </cell>
          <cell r="B640" t="str">
            <v>COTTON - RIL 105 HY - 450 GM</v>
          </cell>
          <cell r="C640" t="str">
            <v>1000</v>
          </cell>
          <cell r="D640" t="str">
            <v>651</v>
          </cell>
          <cell r="E640" t="str">
            <v>4900197066</v>
          </cell>
          <cell r="F640">
            <v>38236</v>
          </cell>
          <cell r="G640">
            <v>81.45</v>
          </cell>
          <cell r="H640">
            <v>0</v>
          </cell>
        </row>
        <row r="641">
          <cell r="A641" t="str">
            <v>501032</v>
          </cell>
          <cell r="B641" t="str">
            <v>COTTON - RIL 105 HY - 450 GM</v>
          </cell>
          <cell r="C641" t="str">
            <v>1000</v>
          </cell>
          <cell r="D641" t="str">
            <v>651</v>
          </cell>
          <cell r="E641" t="str">
            <v>4900197033</v>
          </cell>
          <cell r="F641">
            <v>38236</v>
          </cell>
          <cell r="G641">
            <v>0.9</v>
          </cell>
          <cell r="H641">
            <v>0</v>
          </cell>
        </row>
        <row r="642">
          <cell r="A642" t="str">
            <v>501032</v>
          </cell>
          <cell r="B642" t="str">
            <v>COTTON - RIL 105 HY - 450 GM</v>
          </cell>
          <cell r="C642" t="str">
            <v>1000</v>
          </cell>
          <cell r="D642" t="str">
            <v>651</v>
          </cell>
          <cell r="E642" t="str">
            <v>4900197034</v>
          </cell>
          <cell r="F642">
            <v>38236</v>
          </cell>
          <cell r="G642">
            <v>39.6</v>
          </cell>
          <cell r="H642">
            <v>0</v>
          </cell>
        </row>
        <row r="643">
          <cell r="A643" t="str">
            <v>501032</v>
          </cell>
          <cell r="B643" t="str">
            <v>COTTON - RIL 105 HY - 450 GM</v>
          </cell>
          <cell r="C643" t="str">
            <v>1000</v>
          </cell>
          <cell r="D643" t="str">
            <v>651</v>
          </cell>
          <cell r="E643" t="str">
            <v>4900197041</v>
          </cell>
          <cell r="F643">
            <v>38236</v>
          </cell>
          <cell r="G643">
            <v>68.849999999999994</v>
          </cell>
          <cell r="H643">
            <v>0</v>
          </cell>
        </row>
        <row r="644">
          <cell r="A644" t="str">
            <v>501032</v>
          </cell>
          <cell r="B644" t="str">
            <v>COTTON - RIL 105 HY - 450 GM</v>
          </cell>
          <cell r="C644" t="str">
            <v>1000</v>
          </cell>
          <cell r="D644" t="str">
            <v>651</v>
          </cell>
          <cell r="E644" t="str">
            <v>4900197043</v>
          </cell>
          <cell r="F644">
            <v>38236</v>
          </cell>
          <cell r="G644">
            <v>94.05</v>
          </cell>
          <cell r="H644">
            <v>0</v>
          </cell>
        </row>
        <row r="645">
          <cell r="A645" t="str">
            <v>501032</v>
          </cell>
          <cell r="B645" t="str">
            <v>COTTON - RIL 105 HY - 450 GM</v>
          </cell>
          <cell r="C645" t="str">
            <v>1000</v>
          </cell>
          <cell r="D645" t="str">
            <v>651</v>
          </cell>
          <cell r="E645" t="str">
            <v>4900197051</v>
          </cell>
          <cell r="F645">
            <v>38236</v>
          </cell>
          <cell r="G645">
            <v>244.35</v>
          </cell>
          <cell r="H645">
            <v>0</v>
          </cell>
        </row>
        <row r="646">
          <cell r="A646" t="str">
            <v>501032</v>
          </cell>
          <cell r="B646" t="str">
            <v>COTTON - RIL 105 HY - 450 GM</v>
          </cell>
          <cell r="C646" t="str">
            <v>1000</v>
          </cell>
          <cell r="D646" t="str">
            <v>651</v>
          </cell>
          <cell r="E646" t="str">
            <v>4900197052</v>
          </cell>
          <cell r="F646">
            <v>38236</v>
          </cell>
          <cell r="G646">
            <v>7.65</v>
          </cell>
          <cell r="H646">
            <v>0</v>
          </cell>
        </row>
        <row r="647">
          <cell r="A647" t="str">
            <v>501032</v>
          </cell>
          <cell r="B647" t="str">
            <v>COTTON - RIL 105 HY - 450 GM</v>
          </cell>
          <cell r="C647" t="str">
            <v>1000</v>
          </cell>
          <cell r="D647" t="str">
            <v>651</v>
          </cell>
          <cell r="E647" t="str">
            <v>4900197053</v>
          </cell>
          <cell r="F647">
            <v>38236</v>
          </cell>
          <cell r="G647">
            <v>10.8</v>
          </cell>
          <cell r="H647">
            <v>0</v>
          </cell>
        </row>
        <row r="648">
          <cell r="A648" t="str">
            <v>501032</v>
          </cell>
          <cell r="B648" t="str">
            <v>COTTON - RIL 105 HY - 450 GM</v>
          </cell>
          <cell r="C648" t="str">
            <v>1000</v>
          </cell>
          <cell r="D648" t="str">
            <v>651</v>
          </cell>
          <cell r="E648" t="str">
            <v>4900197146</v>
          </cell>
          <cell r="F648">
            <v>38236</v>
          </cell>
          <cell r="G648">
            <v>58.05</v>
          </cell>
          <cell r="H648">
            <v>0</v>
          </cell>
        </row>
        <row r="649">
          <cell r="A649" t="str">
            <v>501032</v>
          </cell>
          <cell r="B649" t="str">
            <v>COTTON - RIL 105 HY - 450 GM</v>
          </cell>
          <cell r="C649" t="str">
            <v>1000</v>
          </cell>
          <cell r="D649" t="str">
            <v>651</v>
          </cell>
          <cell r="E649" t="str">
            <v>4900197145</v>
          </cell>
          <cell r="F649">
            <v>38236</v>
          </cell>
          <cell r="G649">
            <v>68.849999999999994</v>
          </cell>
          <cell r="H649">
            <v>0</v>
          </cell>
        </row>
        <row r="650">
          <cell r="A650" t="str">
            <v>501032</v>
          </cell>
          <cell r="B650" t="str">
            <v>COTTON - RIL 105 HY - 450 GM</v>
          </cell>
          <cell r="C650" t="str">
            <v>1000</v>
          </cell>
          <cell r="D650" t="str">
            <v>651</v>
          </cell>
          <cell r="E650" t="str">
            <v>4900197140</v>
          </cell>
          <cell r="F650">
            <v>38236</v>
          </cell>
          <cell r="G650">
            <v>48.15</v>
          </cell>
          <cell r="H650">
            <v>0</v>
          </cell>
        </row>
        <row r="651">
          <cell r="A651" t="str">
            <v>501032</v>
          </cell>
          <cell r="B651" t="str">
            <v>COTTON - RIL 105 HY - 450 GM</v>
          </cell>
          <cell r="C651" t="str">
            <v>1000</v>
          </cell>
          <cell r="D651" t="str">
            <v>651</v>
          </cell>
          <cell r="E651" t="str">
            <v>4900197139</v>
          </cell>
          <cell r="F651">
            <v>38236</v>
          </cell>
          <cell r="G651">
            <v>129.6</v>
          </cell>
          <cell r="H651">
            <v>0</v>
          </cell>
        </row>
        <row r="652">
          <cell r="A652" t="str">
            <v>501032</v>
          </cell>
          <cell r="B652" t="str">
            <v>COTTON - RIL 105 HY - 450 GM</v>
          </cell>
          <cell r="C652" t="str">
            <v>1000</v>
          </cell>
          <cell r="D652" t="str">
            <v>651</v>
          </cell>
          <cell r="E652" t="str">
            <v>4900191101</v>
          </cell>
          <cell r="F652">
            <v>38230</v>
          </cell>
          <cell r="G652">
            <v>256.5</v>
          </cell>
          <cell r="H652">
            <v>0</v>
          </cell>
        </row>
        <row r="653">
          <cell r="A653" t="str">
            <v>501032</v>
          </cell>
          <cell r="B653" t="str">
            <v>COTTON - RIL 105 HY - 450 GM</v>
          </cell>
          <cell r="C653" t="str">
            <v>1000</v>
          </cell>
          <cell r="D653" t="str">
            <v>651</v>
          </cell>
          <cell r="E653" t="str">
            <v>4900191099</v>
          </cell>
          <cell r="F653">
            <v>38230</v>
          </cell>
          <cell r="G653">
            <v>109.8</v>
          </cell>
          <cell r="H653">
            <v>0</v>
          </cell>
        </row>
        <row r="654">
          <cell r="A654" t="str">
            <v>501032</v>
          </cell>
          <cell r="B654" t="str">
            <v>COTTON - RIL 105 HY - 450 GM</v>
          </cell>
          <cell r="C654" t="str">
            <v>1000</v>
          </cell>
          <cell r="D654" t="str">
            <v>641</v>
          </cell>
          <cell r="E654" t="str">
            <v>4900185312</v>
          </cell>
          <cell r="F654">
            <v>38227</v>
          </cell>
          <cell r="G654">
            <v>-2.7</v>
          </cell>
          <cell r="H654">
            <v>-463.35</v>
          </cell>
        </row>
        <row r="655">
          <cell r="A655" t="str">
            <v>501032</v>
          </cell>
          <cell r="B655" t="str">
            <v>COTTON - RIL 105 HY - 450 GM</v>
          </cell>
          <cell r="C655" t="str">
            <v>1000</v>
          </cell>
          <cell r="D655" t="str">
            <v>641</v>
          </cell>
          <cell r="E655" t="str">
            <v>4900185312</v>
          </cell>
          <cell r="F655">
            <v>38227</v>
          </cell>
          <cell r="G655">
            <v>-429.75</v>
          </cell>
          <cell r="H655">
            <v>-73749.88</v>
          </cell>
        </row>
        <row r="656">
          <cell r="A656" t="str">
            <v>501032</v>
          </cell>
          <cell r="B656" t="str">
            <v>COTTON - RIL 105 HY - 450 GM</v>
          </cell>
          <cell r="C656" t="str">
            <v>1000</v>
          </cell>
          <cell r="D656" t="str">
            <v>651</v>
          </cell>
          <cell r="E656" t="str">
            <v>4900184073</v>
          </cell>
          <cell r="F656">
            <v>38225</v>
          </cell>
          <cell r="G656">
            <v>112.05</v>
          </cell>
          <cell r="H656">
            <v>0</v>
          </cell>
        </row>
        <row r="657">
          <cell r="A657" t="str">
            <v>501032</v>
          </cell>
          <cell r="B657" t="str">
            <v>COTTON - RIL 105 HY - 450 GM</v>
          </cell>
          <cell r="C657" t="str">
            <v>1000</v>
          </cell>
          <cell r="D657" t="str">
            <v>453</v>
          </cell>
          <cell r="E657" t="str">
            <v>4900179611</v>
          </cell>
          <cell r="F657">
            <v>38220</v>
          </cell>
          <cell r="G657">
            <v>-84.15</v>
          </cell>
          <cell r="H657">
            <v>0</v>
          </cell>
        </row>
        <row r="658">
          <cell r="A658" t="str">
            <v>501032</v>
          </cell>
          <cell r="B658" t="str">
            <v>COTTON - RIL 105 HY - 450 GM</v>
          </cell>
          <cell r="C658" t="str">
            <v>1000</v>
          </cell>
          <cell r="D658" t="str">
            <v>453</v>
          </cell>
          <cell r="E658" t="str">
            <v>4900179611</v>
          </cell>
          <cell r="F658">
            <v>38220</v>
          </cell>
          <cell r="G658">
            <v>84.15</v>
          </cell>
          <cell r="H658">
            <v>14441.08</v>
          </cell>
        </row>
        <row r="659">
          <cell r="A659" t="str">
            <v>501032</v>
          </cell>
          <cell r="B659" t="str">
            <v>COTTON - RIL 105 HY - 450 GM</v>
          </cell>
          <cell r="C659" t="str">
            <v>1000</v>
          </cell>
          <cell r="D659" t="str">
            <v>651</v>
          </cell>
          <cell r="E659" t="str">
            <v>4900158818</v>
          </cell>
          <cell r="F659">
            <v>38199</v>
          </cell>
          <cell r="G659">
            <v>84.15</v>
          </cell>
          <cell r="H659">
            <v>0</v>
          </cell>
        </row>
        <row r="660">
          <cell r="A660" t="str">
            <v>501032</v>
          </cell>
          <cell r="B660" t="str">
            <v>COTTON - RIL 105 HY - 450 GM</v>
          </cell>
          <cell r="C660" t="str">
            <v>1000</v>
          </cell>
          <cell r="D660" t="str">
            <v>601</v>
          </cell>
          <cell r="E660" t="str">
            <v>4900152246</v>
          </cell>
          <cell r="F660">
            <v>38196</v>
          </cell>
          <cell r="G660">
            <v>-108</v>
          </cell>
          <cell r="H660">
            <v>-18534</v>
          </cell>
        </row>
        <row r="661">
          <cell r="A661" t="str">
            <v>501032</v>
          </cell>
          <cell r="B661" t="str">
            <v>COTTON - RIL 105 HY - 450 GM</v>
          </cell>
          <cell r="C661" t="str">
            <v>1000</v>
          </cell>
          <cell r="D661" t="str">
            <v>651</v>
          </cell>
          <cell r="E661" t="str">
            <v>4900130151</v>
          </cell>
          <cell r="F661">
            <v>38171</v>
          </cell>
          <cell r="G661">
            <v>453.6</v>
          </cell>
          <cell r="H661">
            <v>0</v>
          </cell>
        </row>
        <row r="662">
          <cell r="A662" t="str">
            <v>501032</v>
          </cell>
          <cell r="B662" t="str">
            <v>COTTON - RIL 105 HY - 450 GM</v>
          </cell>
          <cell r="C662" t="str">
            <v>1000</v>
          </cell>
          <cell r="D662" t="str">
            <v>453</v>
          </cell>
          <cell r="E662" t="str">
            <v>4900130176</v>
          </cell>
          <cell r="F662">
            <v>38171</v>
          </cell>
          <cell r="G662">
            <v>453.6</v>
          </cell>
          <cell r="H662">
            <v>77842.8</v>
          </cell>
        </row>
        <row r="663">
          <cell r="A663" t="str">
            <v>501032</v>
          </cell>
          <cell r="B663" t="str">
            <v>COTTON - RIL 105 HY - 450 GM</v>
          </cell>
          <cell r="C663" t="str">
            <v>1000</v>
          </cell>
          <cell r="D663" t="str">
            <v>453</v>
          </cell>
          <cell r="E663" t="str">
            <v>4900130176</v>
          </cell>
          <cell r="F663">
            <v>38171</v>
          </cell>
          <cell r="G663">
            <v>-453.6</v>
          </cell>
          <cell r="H663">
            <v>0</v>
          </cell>
        </row>
        <row r="664">
          <cell r="A664" t="str">
            <v>501032</v>
          </cell>
          <cell r="B664" t="str">
            <v>COTTON - RIL 105 HY - 450 GM</v>
          </cell>
          <cell r="C664" t="str">
            <v>1000</v>
          </cell>
          <cell r="D664" t="str">
            <v>601</v>
          </cell>
          <cell r="E664" t="str">
            <v>4900102368</v>
          </cell>
          <cell r="F664">
            <v>38138</v>
          </cell>
          <cell r="G664">
            <v>-256.5</v>
          </cell>
          <cell r="H664">
            <v>-44017.97</v>
          </cell>
        </row>
        <row r="665">
          <cell r="A665" t="str">
            <v>501032</v>
          </cell>
          <cell r="B665" t="str">
            <v>COTTON - RIL 105 HY - 450 GM</v>
          </cell>
          <cell r="C665" t="str">
            <v>1000</v>
          </cell>
          <cell r="D665" t="str">
            <v>601</v>
          </cell>
          <cell r="E665" t="str">
            <v>4900100939</v>
          </cell>
          <cell r="F665">
            <v>38137</v>
          </cell>
          <cell r="G665">
            <v>-64.8</v>
          </cell>
          <cell r="H665">
            <v>-11120.33</v>
          </cell>
        </row>
        <row r="666">
          <cell r="A666" t="str">
            <v>501032</v>
          </cell>
          <cell r="B666" t="str">
            <v>COTTON - RIL 105 HY - 450 GM</v>
          </cell>
          <cell r="C666" t="str">
            <v>1000</v>
          </cell>
          <cell r="D666" t="str">
            <v>601</v>
          </cell>
          <cell r="E666" t="str">
            <v>4900100935</v>
          </cell>
          <cell r="F666">
            <v>38137</v>
          </cell>
          <cell r="G666">
            <v>-108</v>
          </cell>
          <cell r="H666">
            <v>-18533.88</v>
          </cell>
        </row>
        <row r="667">
          <cell r="A667" t="str">
            <v>501032</v>
          </cell>
          <cell r="B667" t="str">
            <v>COTTON - RIL 105 HY - 450 GM</v>
          </cell>
          <cell r="C667" t="str">
            <v>1000</v>
          </cell>
          <cell r="D667" t="str">
            <v>601</v>
          </cell>
          <cell r="E667" t="str">
            <v>4900100913</v>
          </cell>
          <cell r="F667">
            <v>38137</v>
          </cell>
          <cell r="G667">
            <v>-108</v>
          </cell>
          <cell r="H667">
            <v>-18533.88</v>
          </cell>
        </row>
        <row r="668">
          <cell r="A668" t="str">
            <v>501032</v>
          </cell>
          <cell r="B668" t="str">
            <v>COTTON - RIL 105 HY - 450 GM</v>
          </cell>
          <cell r="C668" t="str">
            <v>1000</v>
          </cell>
          <cell r="D668" t="str">
            <v>601</v>
          </cell>
          <cell r="E668" t="str">
            <v>4900100837</v>
          </cell>
          <cell r="F668">
            <v>38137</v>
          </cell>
          <cell r="G668">
            <v>-108</v>
          </cell>
          <cell r="H668">
            <v>-18533.88</v>
          </cell>
        </row>
        <row r="669">
          <cell r="A669" t="str">
            <v>501032</v>
          </cell>
          <cell r="B669" t="str">
            <v>COTTON - RIL 105 HY - 450 GM</v>
          </cell>
          <cell r="C669" t="str">
            <v>1000</v>
          </cell>
          <cell r="D669" t="str">
            <v>601</v>
          </cell>
          <cell r="E669" t="str">
            <v>4900100820</v>
          </cell>
          <cell r="F669">
            <v>38137</v>
          </cell>
          <cell r="G669">
            <v>-108</v>
          </cell>
          <cell r="H669">
            <v>-18533.88</v>
          </cell>
        </row>
        <row r="670">
          <cell r="A670" t="str">
            <v>501032</v>
          </cell>
          <cell r="B670" t="str">
            <v>COTTON - RIL 105 HY - 450 GM</v>
          </cell>
          <cell r="C670" t="str">
            <v>1000</v>
          </cell>
          <cell r="D670" t="str">
            <v>601</v>
          </cell>
          <cell r="E670" t="str">
            <v>4900100366</v>
          </cell>
          <cell r="F670">
            <v>38136</v>
          </cell>
          <cell r="G670">
            <v>-216</v>
          </cell>
          <cell r="H670">
            <v>-37067.760000000002</v>
          </cell>
        </row>
        <row r="671">
          <cell r="A671" t="str">
            <v>501032</v>
          </cell>
          <cell r="B671" t="str">
            <v>COTTON - RIL 105 HY - 450 GM</v>
          </cell>
          <cell r="C671" t="str">
            <v>1000</v>
          </cell>
          <cell r="D671" t="str">
            <v>601</v>
          </cell>
          <cell r="E671" t="str">
            <v>4900099766</v>
          </cell>
          <cell r="F671">
            <v>38136</v>
          </cell>
          <cell r="G671">
            <v>-108</v>
          </cell>
          <cell r="H671">
            <v>-18533.88</v>
          </cell>
        </row>
        <row r="672">
          <cell r="A672" t="str">
            <v>501032</v>
          </cell>
          <cell r="B672" t="str">
            <v>COTTON - RIL 105 HY - 450 GM</v>
          </cell>
          <cell r="C672" t="str">
            <v>1000</v>
          </cell>
          <cell r="D672" t="str">
            <v>602</v>
          </cell>
          <cell r="E672" t="str">
            <v>4900099318</v>
          </cell>
          <cell r="F672">
            <v>38135</v>
          </cell>
          <cell r="G672">
            <v>799.2</v>
          </cell>
          <cell r="H672">
            <v>137150.72</v>
          </cell>
        </row>
        <row r="673">
          <cell r="A673" t="str">
            <v>501032</v>
          </cell>
          <cell r="B673" t="str">
            <v>COTTON - RIL 105 HY - 450 GM</v>
          </cell>
          <cell r="C673" t="str">
            <v>1000</v>
          </cell>
          <cell r="D673" t="str">
            <v>602</v>
          </cell>
          <cell r="E673" t="str">
            <v>4900099318</v>
          </cell>
          <cell r="F673">
            <v>38135</v>
          </cell>
          <cell r="G673">
            <v>280.8</v>
          </cell>
          <cell r="H673">
            <v>48188.09</v>
          </cell>
        </row>
        <row r="674">
          <cell r="A674" t="str">
            <v>501032</v>
          </cell>
          <cell r="B674" t="str">
            <v>COTTON - RIL 105 HY - 450 GM</v>
          </cell>
          <cell r="C674" t="str">
            <v>1000</v>
          </cell>
          <cell r="D674" t="str">
            <v>601</v>
          </cell>
          <cell r="E674" t="str">
            <v>4900097627</v>
          </cell>
          <cell r="F674">
            <v>38133</v>
          </cell>
          <cell r="G674">
            <v>-64.8</v>
          </cell>
          <cell r="H674">
            <v>-11120.33</v>
          </cell>
        </row>
        <row r="675">
          <cell r="A675" t="str">
            <v>501032</v>
          </cell>
          <cell r="B675" t="str">
            <v>COTTON - RIL 105 HY - 450 GM</v>
          </cell>
          <cell r="C675" t="str">
            <v>1000</v>
          </cell>
          <cell r="D675" t="str">
            <v>601</v>
          </cell>
          <cell r="E675" t="str">
            <v>4900097627</v>
          </cell>
          <cell r="F675">
            <v>38133</v>
          </cell>
          <cell r="G675">
            <v>-43.2</v>
          </cell>
          <cell r="H675">
            <v>-7413.55</v>
          </cell>
        </row>
        <row r="676">
          <cell r="A676" t="str">
            <v>501032</v>
          </cell>
          <cell r="B676" t="str">
            <v>COTTON - RIL 105 HY - 450 GM</v>
          </cell>
          <cell r="C676" t="str">
            <v>1000</v>
          </cell>
          <cell r="D676" t="str">
            <v>601</v>
          </cell>
          <cell r="E676" t="str">
            <v>4900097627</v>
          </cell>
          <cell r="F676">
            <v>38133</v>
          </cell>
          <cell r="G676">
            <v>-259.2</v>
          </cell>
          <cell r="H676">
            <v>-44481.3</v>
          </cell>
        </row>
        <row r="677">
          <cell r="A677" t="str">
            <v>501032</v>
          </cell>
          <cell r="B677" t="str">
            <v>COTTON - RIL 105 HY - 450 GM</v>
          </cell>
          <cell r="C677" t="str">
            <v>1000</v>
          </cell>
          <cell r="D677" t="str">
            <v>601</v>
          </cell>
          <cell r="E677" t="str">
            <v>4900097602</v>
          </cell>
          <cell r="F677">
            <v>38133</v>
          </cell>
          <cell r="G677">
            <v>-108</v>
          </cell>
          <cell r="H677">
            <v>-18533.88</v>
          </cell>
        </row>
        <row r="678">
          <cell r="A678" t="str">
            <v>501032</v>
          </cell>
          <cell r="B678" t="str">
            <v>COTTON - RIL 105 HY - 450 GM</v>
          </cell>
          <cell r="C678" t="str">
            <v>1000</v>
          </cell>
          <cell r="D678" t="str">
            <v>601</v>
          </cell>
          <cell r="E678" t="str">
            <v>4900097594</v>
          </cell>
          <cell r="F678">
            <v>38133</v>
          </cell>
          <cell r="G678">
            <v>-108</v>
          </cell>
          <cell r="H678">
            <v>-18533.88</v>
          </cell>
        </row>
        <row r="679">
          <cell r="A679" t="str">
            <v>501032</v>
          </cell>
          <cell r="B679" t="str">
            <v>COTTON - RIL 105 HY - 450 GM</v>
          </cell>
          <cell r="C679" t="str">
            <v>1000</v>
          </cell>
          <cell r="D679" t="str">
            <v>601</v>
          </cell>
          <cell r="E679" t="str">
            <v>4900097592</v>
          </cell>
          <cell r="F679">
            <v>38133</v>
          </cell>
          <cell r="G679">
            <v>-43.2</v>
          </cell>
          <cell r="H679">
            <v>-7413.55</v>
          </cell>
        </row>
        <row r="680">
          <cell r="A680" t="str">
            <v>501032</v>
          </cell>
          <cell r="B680" t="str">
            <v>COTTON - RIL 105 HY - 450 GM</v>
          </cell>
          <cell r="C680" t="str">
            <v>1000</v>
          </cell>
          <cell r="D680" t="str">
            <v>601</v>
          </cell>
          <cell r="E680" t="str">
            <v>4900097588</v>
          </cell>
          <cell r="F680">
            <v>38133</v>
          </cell>
          <cell r="G680">
            <v>-108</v>
          </cell>
          <cell r="H680">
            <v>-18533.88</v>
          </cell>
        </row>
        <row r="681">
          <cell r="A681" t="str">
            <v>501032</v>
          </cell>
          <cell r="B681" t="str">
            <v>COTTON - RIL 105 HY - 450 GM</v>
          </cell>
          <cell r="C681" t="str">
            <v>1000</v>
          </cell>
          <cell r="D681" t="str">
            <v>601</v>
          </cell>
          <cell r="E681" t="str">
            <v>4900097563</v>
          </cell>
          <cell r="F681">
            <v>38133</v>
          </cell>
          <cell r="G681">
            <v>-21.6</v>
          </cell>
          <cell r="H681">
            <v>-3706.78</v>
          </cell>
        </row>
        <row r="682">
          <cell r="A682" t="str">
            <v>501032</v>
          </cell>
          <cell r="B682" t="str">
            <v>COTTON - RIL 105 HY - 450 GM</v>
          </cell>
          <cell r="C682" t="str">
            <v>1000</v>
          </cell>
          <cell r="D682" t="str">
            <v>601</v>
          </cell>
          <cell r="E682" t="str">
            <v>4900096499</v>
          </cell>
          <cell r="F682">
            <v>38131</v>
          </cell>
          <cell r="G682">
            <v>-432</v>
          </cell>
          <cell r="H682">
            <v>-74135.520000000004</v>
          </cell>
        </row>
        <row r="683">
          <cell r="A683" t="str">
            <v>501032</v>
          </cell>
          <cell r="B683" t="str">
            <v>COTTON - RIL 105 HY - 450 GM</v>
          </cell>
          <cell r="C683" t="str">
            <v>1000</v>
          </cell>
          <cell r="D683" t="str">
            <v>601</v>
          </cell>
          <cell r="E683" t="str">
            <v>4900095193</v>
          </cell>
          <cell r="F683">
            <v>38129</v>
          </cell>
          <cell r="G683">
            <v>-216</v>
          </cell>
          <cell r="H683">
            <v>-37067.760000000002</v>
          </cell>
        </row>
        <row r="684">
          <cell r="A684" t="str">
            <v>501032</v>
          </cell>
          <cell r="B684" t="str">
            <v>COTTON - RIL 105 HY - 450 GM</v>
          </cell>
          <cell r="C684" t="str">
            <v>1000</v>
          </cell>
          <cell r="D684" t="str">
            <v>601</v>
          </cell>
          <cell r="E684" t="str">
            <v>4900095346</v>
          </cell>
          <cell r="F684">
            <v>38129</v>
          </cell>
          <cell r="G684">
            <v>-324</v>
          </cell>
          <cell r="H684">
            <v>-55601.64</v>
          </cell>
        </row>
        <row r="685">
          <cell r="A685" t="str">
            <v>501032</v>
          </cell>
          <cell r="B685" t="str">
            <v>COTTON - RIL 105 HY - 450 GM</v>
          </cell>
          <cell r="C685" t="str">
            <v>1000</v>
          </cell>
          <cell r="D685" t="str">
            <v>601</v>
          </cell>
          <cell r="E685" t="str">
            <v>4900094808</v>
          </cell>
          <cell r="F685">
            <v>38128</v>
          </cell>
          <cell r="G685">
            <v>-129.6</v>
          </cell>
          <cell r="H685">
            <v>-22240.66</v>
          </cell>
        </row>
        <row r="686">
          <cell r="A686" t="str">
            <v>501032</v>
          </cell>
          <cell r="B686" t="str">
            <v>COTTON - RIL 105 HY - 450 GM</v>
          </cell>
          <cell r="C686" t="str">
            <v>1000</v>
          </cell>
          <cell r="D686" t="str">
            <v>601</v>
          </cell>
          <cell r="E686" t="str">
            <v>4900094763</v>
          </cell>
          <cell r="F686">
            <v>38128</v>
          </cell>
          <cell r="G686">
            <v>-216</v>
          </cell>
          <cell r="H686">
            <v>-37067.760000000002</v>
          </cell>
        </row>
        <row r="687">
          <cell r="A687" t="str">
            <v>501032</v>
          </cell>
          <cell r="B687" t="str">
            <v>COTTON - RIL 105 HY - 450 GM</v>
          </cell>
          <cell r="C687" t="str">
            <v>1000</v>
          </cell>
          <cell r="D687" t="str">
            <v>601</v>
          </cell>
          <cell r="E687" t="str">
            <v>4900094686</v>
          </cell>
          <cell r="F687">
            <v>38128</v>
          </cell>
          <cell r="G687">
            <v>-108</v>
          </cell>
          <cell r="H687">
            <v>-18533.88</v>
          </cell>
        </row>
        <row r="688">
          <cell r="A688" t="str">
            <v>501032</v>
          </cell>
          <cell r="B688" t="str">
            <v>COTTON - RIL 105 HY - 450 GM</v>
          </cell>
          <cell r="C688" t="str">
            <v>1000</v>
          </cell>
          <cell r="D688" t="str">
            <v>601</v>
          </cell>
          <cell r="E688" t="str">
            <v>4900093321</v>
          </cell>
          <cell r="F688">
            <v>38126</v>
          </cell>
          <cell r="G688">
            <v>-108</v>
          </cell>
          <cell r="H688">
            <v>-18533.88</v>
          </cell>
        </row>
        <row r="689">
          <cell r="A689" t="str">
            <v>501032</v>
          </cell>
          <cell r="B689" t="str">
            <v>COTTON - RIL 105 HY - 450 GM</v>
          </cell>
          <cell r="C689" t="str">
            <v>1000</v>
          </cell>
          <cell r="D689" t="str">
            <v>601</v>
          </cell>
          <cell r="E689" t="str">
            <v>4900093301</v>
          </cell>
          <cell r="F689">
            <v>38126</v>
          </cell>
          <cell r="G689">
            <v>-453.6</v>
          </cell>
          <cell r="H689">
            <v>-77842.289999999994</v>
          </cell>
        </row>
        <row r="690">
          <cell r="A690" t="str">
            <v>501032</v>
          </cell>
          <cell r="B690" t="str">
            <v>COTTON - RIL 105 HY - 450 GM</v>
          </cell>
          <cell r="C690" t="str">
            <v>1000</v>
          </cell>
          <cell r="D690" t="str">
            <v>601</v>
          </cell>
          <cell r="E690" t="str">
            <v>4900093295</v>
          </cell>
          <cell r="F690">
            <v>38126</v>
          </cell>
          <cell r="G690">
            <v>-237.6</v>
          </cell>
          <cell r="H690">
            <v>-40774.53</v>
          </cell>
        </row>
        <row r="691">
          <cell r="A691" t="str">
            <v>501032</v>
          </cell>
          <cell r="B691" t="str">
            <v>COTTON - RIL 105 HY - 450 GM</v>
          </cell>
          <cell r="C691" t="str">
            <v>1000</v>
          </cell>
          <cell r="D691" t="str">
            <v>601</v>
          </cell>
          <cell r="E691" t="str">
            <v>4900092792</v>
          </cell>
          <cell r="F691">
            <v>38125</v>
          </cell>
          <cell r="G691">
            <v>-108</v>
          </cell>
          <cell r="H691">
            <v>-18533.88</v>
          </cell>
        </row>
        <row r="692">
          <cell r="A692" t="str">
            <v>501032</v>
          </cell>
          <cell r="B692" t="str">
            <v>COTTON - RIL 105 HY - 450 GM</v>
          </cell>
          <cell r="C692" t="str">
            <v>1000</v>
          </cell>
          <cell r="D692" t="str">
            <v>601</v>
          </cell>
          <cell r="E692" t="str">
            <v>4900090349</v>
          </cell>
          <cell r="F692">
            <v>38120</v>
          </cell>
          <cell r="G692">
            <v>-108</v>
          </cell>
          <cell r="H692">
            <v>-18533.88</v>
          </cell>
        </row>
        <row r="693">
          <cell r="A693" t="str">
            <v>501032</v>
          </cell>
          <cell r="B693" t="str">
            <v>COTTON - RIL 105 HY - 450 GM</v>
          </cell>
          <cell r="C693" t="str">
            <v>1000</v>
          </cell>
          <cell r="D693" t="str">
            <v>101</v>
          </cell>
          <cell r="E693" t="str">
            <v>5000009841</v>
          </cell>
          <cell r="F693">
            <v>38117</v>
          </cell>
          <cell r="G693">
            <v>907.2</v>
          </cell>
          <cell r="H693">
            <v>0</v>
          </cell>
        </row>
        <row r="694">
          <cell r="A694" t="str">
            <v>501032</v>
          </cell>
          <cell r="B694" t="str">
            <v>COTTON - RIL 105 HY - 450 GM</v>
          </cell>
          <cell r="C694" t="str">
            <v>1000</v>
          </cell>
          <cell r="D694" t="str">
            <v>101</v>
          </cell>
          <cell r="E694" t="str">
            <v>5000009841</v>
          </cell>
          <cell r="F694">
            <v>38117</v>
          </cell>
          <cell r="G694">
            <v>43.2</v>
          </cell>
          <cell r="H694">
            <v>0</v>
          </cell>
        </row>
        <row r="695">
          <cell r="A695" t="str">
            <v>501032</v>
          </cell>
          <cell r="B695" t="str">
            <v>COTTON - RIL 105 HY - 450 GM</v>
          </cell>
          <cell r="C695" t="str">
            <v>1000</v>
          </cell>
          <cell r="D695" t="str">
            <v>101</v>
          </cell>
          <cell r="E695" t="str">
            <v>5000009841</v>
          </cell>
          <cell r="F695">
            <v>38117</v>
          </cell>
          <cell r="G695">
            <v>2181.6</v>
          </cell>
          <cell r="H695">
            <v>0</v>
          </cell>
        </row>
        <row r="696">
          <cell r="A696" t="str">
            <v>501032</v>
          </cell>
          <cell r="B696" t="str">
            <v>COTTON - RIL 105 HY - 450 GM</v>
          </cell>
          <cell r="C696" t="str">
            <v>1000</v>
          </cell>
          <cell r="D696" t="str">
            <v>641</v>
          </cell>
          <cell r="E696" t="str">
            <v>4900087956</v>
          </cell>
          <cell r="F696">
            <v>38115</v>
          </cell>
          <cell r="G696">
            <v>2181.6</v>
          </cell>
          <cell r="H696">
            <v>374384.36</v>
          </cell>
        </row>
        <row r="697">
          <cell r="A697" t="str">
            <v>501032</v>
          </cell>
          <cell r="B697" t="str">
            <v>COTTON - RIL 105 HY - 450 GM</v>
          </cell>
          <cell r="C697" t="str">
            <v>1000</v>
          </cell>
          <cell r="D697" t="str">
            <v>641</v>
          </cell>
          <cell r="E697" t="str">
            <v>4900087956</v>
          </cell>
          <cell r="F697">
            <v>38115</v>
          </cell>
          <cell r="G697">
            <v>907.2</v>
          </cell>
          <cell r="H697">
            <v>155684.59</v>
          </cell>
        </row>
        <row r="698">
          <cell r="A698" t="str">
            <v>501032</v>
          </cell>
          <cell r="B698" t="str">
            <v>COTTON - RIL 105 HY - 450 GM</v>
          </cell>
          <cell r="C698" t="str">
            <v>1000</v>
          </cell>
          <cell r="D698" t="str">
            <v>641</v>
          </cell>
          <cell r="E698" t="str">
            <v>4900087956</v>
          </cell>
          <cell r="F698">
            <v>38115</v>
          </cell>
          <cell r="G698">
            <v>43.2</v>
          </cell>
          <cell r="H698">
            <v>7413.55</v>
          </cell>
        </row>
        <row r="699">
          <cell r="A699" t="str">
            <v>501032</v>
          </cell>
          <cell r="B699" t="str">
            <v>COTTON - RIL 105 HY - 450 GM</v>
          </cell>
          <cell r="C699" t="str">
            <v>1000</v>
          </cell>
          <cell r="D699" t="str">
            <v>601</v>
          </cell>
          <cell r="E699" t="str">
            <v>4900087345</v>
          </cell>
          <cell r="F699">
            <v>38113</v>
          </cell>
          <cell r="G699">
            <v>-43.2</v>
          </cell>
          <cell r="H699">
            <v>-7413.55</v>
          </cell>
        </row>
        <row r="700">
          <cell r="A700" t="str">
            <v>501032</v>
          </cell>
          <cell r="B700" t="str">
            <v>COTTON - RIL 105 HY - 450 GM</v>
          </cell>
          <cell r="C700" t="str">
            <v>1000</v>
          </cell>
          <cell r="D700" t="str">
            <v>601</v>
          </cell>
          <cell r="E700" t="str">
            <v>4900084789</v>
          </cell>
          <cell r="F700">
            <v>38107</v>
          </cell>
          <cell r="G700">
            <v>-453.6</v>
          </cell>
          <cell r="H700">
            <v>-77842.28</v>
          </cell>
        </row>
        <row r="701">
          <cell r="A701" t="str">
            <v>501032</v>
          </cell>
          <cell r="B701" t="str">
            <v>COTTON - RIL 105 HY - 450 GM</v>
          </cell>
          <cell r="C701" t="str">
            <v>1000</v>
          </cell>
          <cell r="D701" t="str">
            <v>601</v>
          </cell>
          <cell r="E701" t="str">
            <v>4900083842</v>
          </cell>
          <cell r="F701">
            <v>38106</v>
          </cell>
          <cell r="G701">
            <v>-21.6</v>
          </cell>
          <cell r="H701">
            <v>-3706.78</v>
          </cell>
        </row>
        <row r="702">
          <cell r="A702" t="str">
            <v>501032</v>
          </cell>
          <cell r="B702" t="str">
            <v>COTTON - RIL 105 HY - 450 GM</v>
          </cell>
          <cell r="C702" t="str">
            <v>1000</v>
          </cell>
          <cell r="D702" t="str">
            <v>601</v>
          </cell>
          <cell r="E702" t="str">
            <v>4900083561</v>
          </cell>
          <cell r="F702">
            <v>38106</v>
          </cell>
          <cell r="G702">
            <v>-86.4</v>
          </cell>
          <cell r="H702">
            <v>-14827.1</v>
          </cell>
        </row>
        <row r="703">
          <cell r="A703" t="str">
            <v>501032</v>
          </cell>
          <cell r="B703" t="str">
            <v>COTTON - RIL 105 HY - 450 GM</v>
          </cell>
          <cell r="C703" t="str">
            <v>1000</v>
          </cell>
          <cell r="D703" t="str">
            <v>601</v>
          </cell>
          <cell r="E703" t="str">
            <v>4900083564</v>
          </cell>
          <cell r="F703">
            <v>38106</v>
          </cell>
          <cell r="G703">
            <v>-324</v>
          </cell>
          <cell r="H703">
            <v>-55601.64</v>
          </cell>
        </row>
        <row r="704">
          <cell r="A704" t="str">
            <v>501032</v>
          </cell>
          <cell r="B704" t="str">
            <v>COTTON - RIL 105 HY - 450 GM</v>
          </cell>
          <cell r="C704" t="str">
            <v>1000</v>
          </cell>
          <cell r="D704" t="str">
            <v>601</v>
          </cell>
          <cell r="E704" t="str">
            <v>4900083603</v>
          </cell>
          <cell r="F704">
            <v>38106</v>
          </cell>
          <cell r="G704">
            <v>-64.8</v>
          </cell>
          <cell r="H704">
            <v>-11120.33</v>
          </cell>
        </row>
        <row r="705">
          <cell r="A705" t="str">
            <v>501032</v>
          </cell>
          <cell r="B705" t="str">
            <v>COTTON - RIL 105 HY - 450 GM</v>
          </cell>
          <cell r="C705" t="str">
            <v>1000</v>
          </cell>
          <cell r="D705" t="str">
            <v>601</v>
          </cell>
          <cell r="E705" t="str">
            <v>4900083603</v>
          </cell>
          <cell r="F705">
            <v>38106</v>
          </cell>
          <cell r="G705">
            <v>-108</v>
          </cell>
          <cell r="H705">
            <v>-18533.88</v>
          </cell>
        </row>
        <row r="706">
          <cell r="A706" t="str">
            <v>501032</v>
          </cell>
          <cell r="B706" t="str">
            <v>COTTON - RIL 105 HY - 450 GM</v>
          </cell>
          <cell r="C706" t="str">
            <v>1000</v>
          </cell>
          <cell r="D706" t="str">
            <v>601</v>
          </cell>
          <cell r="E706" t="str">
            <v>4900083842</v>
          </cell>
          <cell r="F706">
            <v>38106</v>
          </cell>
          <cell r="G706">
            <v>-86.4</v>
          </cell>
          <cell r="H706">
            <v>-14827.1</v>
          </cell>
        </row>
        <row r="707">
          <cell r="A707" t="str">
            <v>501032</v>
          </cell>
          <cell r="B707" t="str">
            <v>COTTON - RIL 105 HY - 450 GM</v>
          </cell>
          <cell r="C707" t="str">
            <v>1000</v>
          </cell>
          <cell r="D707" t="str">
            <v>601</v>
          </cell>
          <cell r="E707" t="str">
            <v>4900082820</v>
          </cell>
          <cell r="F707">
            <v>38105</v>
          </cell>
          <cell r="G707">
            <v>-64.8</v>
          </cell>
          <cell r="H707">
            <v>-11120.33</v>
          </cell>
        </row>
        <row r="708">
          <cell r="A708" t="str">
            <v>501032</v>
          </cell>
          <cell r="B708" t="str">
            <v>COTTON - RIL 105 HY - 450 GM</v>
          </cell>
          <cell r="C708" t="str">
            <v>1000</v>
          </cell>
          <cell r="D708" t="str">
            <v>601</v>
          </cell>
          <cell r="E708" t="str">
            <v>4900082832</v>
          </cell>
          <cell r="F708">
            <v>38105</v>
          </cell>
          <cell r="G708">
            <v>-108</v>
          </cell>
          <cell r="H708">
            <v>-18533.88</v>
          </cell>
        </row>
        <row r="709">
          <cell r="A709" t="str">
            <v>501032</v>
          </cell>
          <cell r="B709" t="str">
            <v>COTTON - RIL 105 HY - 450 GM</v>
          </cell>
          <cell r="C709" t="str">
            <v>1000</v>
          </cell>
          <cell r="D709" t="str">
            <v>601</v>
          </cell>
          <cell r="E709" t="str">
            <v>4900082881</v>
          </cell>
          <cell r="F709">
            <v>38105</v>
          </cell>
          <cell r="G709">
            <v>-21.6</v>
          </cell>
          <cell r="H709">
            <v>-3706.78</v>
          </cell>
        </row>
        <row r="710">
          <cell r="A710" t="str">
            <v>501032</v>
          </cell>
          <cell r="B710" t="str">
            <v>COTTON - RIL 105 HY - 450 GM</v>
          </cell>
          <cell r="C710" t="str">
            <v>1000</v>
          </cell>
          <cell r="D710" t="str">
            <v>601</v>
          </cell>
          <cell r="E710" t="str">
            <v>4900082837</v>
          </cell>
          <cell r="F710">
            <v>38105</v>
          </cell>
          <cell r="G710">
            <v>-64.8</v>
          </cell>
          <cell r="H710">
            <v>-11120.33</v>
          </cell>
        </row>
        <row r="711">
          <cell r="A711" t="str">
            <v>501032</v>
          </cell>
          <cell r="B711" t="str">
            <v>COTTON - RIL 105 HY - 450 GM</v>
          </cell>
          <cell r="C711" t="str">
            <v>1000</v>
          </cell>
          <cell r="D711" t="str">
            <v>601</v>
          </cell>
          <cell r="E711" t="str">
            <v>4900082867</v>
          </cell>
          <cell r="F711">
            <v>38105</v>
          </cell>
          <cell r="G711">
            <v>-108</v>
          </cell>
          <cell r="H711">
            <v>-18533.88</v>
          </cell>
        </row>
        <row r="712">
          <cell r="A712" t="str">
            <v>501032</v>
          </cell>
          <cell r="B712" t="str">
            <v>COTTON - RIL 105 HY - 450 GM</v>
          </cell>
          <cell r="C712" t="str">
            <v>1000</v>
          </cell>
          <cell r="D712" t="str">
            <v>601</v>
          </cell>
          <cell r="E712" t="str">
            <v>4900082865</v>
          </cell>
          <cell r="F712">
            <v>38105</v>
          </cell>
          <cell r="G712">
            <v>-43.2</v>
          </cell>
          <cell r="H712">
            <v>-7413.55</v>
          </cell>
        </row>
        <row r="713">
          <cell r="A713" t="str">
            <v>501032</v>
          </cell>
          <cell r="B713" t="str">
            <v>COTTON - RIL 105 HY - 450 GM</v>
          </cell>
          <cell r="C713" t="str">
            <v>1000</v>
          </cell>
          <cell r="D713" t="str">
            <v>601</v>
          </cell>
          <cell r="E713" t="str">
            <v>4900082848</v>
          </cell>
          <cell r="F713">
            <v>38105</v>
          </cell>
          <cell r="G713">
            <v>-64.8</v>
          </cell>
          <cell r="H713">
            <v>-11120.33</v>
          </cell>
        </row>
        <row r="714">
          <cell r="A714" t="str">
            <v>501032</v>
          </cell>
          <cell r="B714" t="str">
            <v>COTTON - RIL 105 HY - 450 GM</v>
          </cell>
          <cell r="C714" t="str">
            <v>1000</v>
          </cell>
          <cell r="D714" t="str">
            <v>601</v>
          </cell>
          <cell r="E714" t="str">
            <v>4900082899</v>
          </cell>
          <cell r="F714">
            <v>38105</v>
          </cell>
          <cell r="G714">
            <v>-21.6</v>
          </cell>
          <cell r="H714">
            <v>-3706.78</v>
          </cell>
        </row>
        <row r="715">
          <cell r="A715" t="str">
            <v>501032</v>
          </cell>
          <cell r="B715" t="str">
            <v>COTTON - RIL 105 HY - 450 GM</v>
          </cell>
          <cell r="C715" t="str">
            <v>1000</v>
          </cell>
          <cell r="D715" t="str">
            <v>601</v>
          </cell>
          <cell r="E715" t="str">
            <v>4900082913</v>
          </cell>
          <cell r="F715">
            <v>38105</v>
          </cell>
          <cell r="G715">
            <v>-216</v>
          </cell>
          <cell r="H715">
            <v>-37067.760000000002</v>
          </cell>
        </row>
        <row r="716">
          <cell r="A716" t="str">
            <v>501032</v>
          </cell>
          <cell r="B716" t="str">
            <v>COTTON - RIL 105 HY - 450 GM</v>
          </cell>
          <cell r="C716" t="str">
            <v>1000</v>
          </cell>
          <cell r="D716" t="str">
            <v>601</v>
          </cell>
          <cell r="E716" t="str">
            <v>4900082905</v>
          </cell>
          <cell r="F716">
            <v>38105</v>
          </cell>
          <cell r="G716">
            <v>-108</v>
          </cell>
          <cell r="H716">
            <v>-18533.88</v>
          </cell>
        </row>
        <row r="717">
          <cell r="A717" t="str">
            <v>501032</v>
          </cell>
          <cell r="B717" t="str">
            <v>COTTON - RIL 105 HY - 450 GM</v>
          </cell>
          <cell r="C717" t="str">
            <v>1000</v>
          </cell>
          <cell r="D717" t="str">
            <v>601</v>
          </cell>
          <cell r="E717" t="str">
            <v>4900082815</v>
          </cell>
          <cell r="F717">
            <v>38105</v>
          </cell>
          <cell r="G717">
            <v>-216</v>
          </cell>
          <cell r="H717">
            <v>-37067.760000000002</v>
          </cell>
        </row>
        <row r="718">
          <cell r="A718" t="str">
            <v>501032</v>
          </cell>
          <cell r="B718" t="str">
            <v>COTTON - RIL 105 HY - 450 GM</v>
          </cell>
          <cell r="C718" t="str">
            <v>1000</v>
          </cell>
          <cell r="D718" t="str">
            <v>601</v>
          </cell>
          <cell r="E718" t="str">
            <v>4900082902</v>
          </cell>
          <cell r="F718">
            <v>38105</v>
          </cell>
          <cell r="G718">
            <v>-108</v>
          </cell>
          <cell r="H718">
            <v>-18533.88</v>
          </cell>
        </row>
        <row r="719">
          <cell r="A719" t="str">
            <v>501032</v>
          </cell>
          <cell r="B719" t="str">
            <v>COTTON - RIL 105 HY - 450 GM</v>
          </cell>
          <cell r="C719" t="str">
            <v>1000</v>
          </cell>
          <cell r="D719" t="str">
            <v>601</v>
          </cell>
          <cell r="E719" t="str">
            <v>4900082899</v>
          </cell>
          <cell r="F719">
            <v>38105</v>
          </cell>
          <cell r="G719">
            <v>-86.4</v>
          </cell>
          <cell r="H719">
            <v>-14827.1</v>
          </cell>
        </row>
        <row r="720">
          <cell r="A720" t="str">
            <v>501032</v>
          </cell>
          <cell r="B720" t="str">
            <v>COTTON - RIL 105 HY - 450 GM</v>
          </cell>
          <cell r="C720" t="str">
            <v>1000</v>
          </cell>
          <cell r="D720" t="str">
            <v>601</v>
          </cell>
          <cell r="E720" t="str">
            <v>4900083061</v>
          </cell>
          <cell r="F720">
            <v>38105</v>
          </cell>
          <cell r="G720">
            <v>-108</v>
          </cell>
          <cell r="H720">
            <v>-18533.88</v>
          </cell>
        </row>
        <row r="721">
          <cell r="A721" t="str">
            <v>501032</v>
          </cell>
          <cell r="B721" t="str">
            <v>COTTON - RIL 105 HY - 450 GM</v>
          </cell>
          <cell r="C721" t="str">
            <v>1000</v>
          </cell>
          <cell r="D721" t="str">
            <v>601</v>
          </cell>
          <cell r="E721" t="str">
            <v>4900083026</v>
          </cell>
          <cell r="F721">
            <v>38105</v>
          </cell>
          <cell r="G721">
            <v>-43.2</v>
          </cell>
          <cell r="H721">
            <v>-7413.55</v>
          </cell>
        </row>
        <row r="722">
          <cell r="A722" t="str">
            <v>501032</v>
          </cell>
          <cell r="B722" t="str">
            <v>COTTON - RIL 105 HY - 450 GM</v>
          </cell>
          <cell r="C722" t="str">
            <v>1000</v>
          </cell>
          <cell r="D722" t="str">
            <v>601</v>
          </cell>
          <cell r="E722" t="str">
            <v>4900082175</v>
          </cell>
          <cell r="F722">
            <v>38104</v>
          </cell>
          <cell r="G722">
            <v>-64.8</v>
          </cell>
          <cell r="H722">
            <v>-11120.33</v>
          </cell>
        </row>
        <row r="723">
          <cell r="A723" t="str">
            <v>501032</v>
          </cell>
          <cell r="B723" t="str">
            <v>COTTON - RIL 105 HY - 450 GM</v>
          </cell>
          <cell r="C723" t="str">
            <v>1000</v>
          </cell>
          <cell r="D723" t="str">
            <v>601</v>
          </cell>
          <cell r="E723" t="str">
            <v>4900082259</v>
          </cell>
          <cell r="F723">
            <v>38104</v>
          </cell>
          <cell r="G723">
            <v>-21.6</v>
          </cell>
          <cell r="H723">
            <v>-3706.78</v>
          </cell>
        </row>
        <row r="724">
          <cell r="A724" t="str">
            <v>501032</v>
          </cell>
          <cell r="B724" t="str">
            <v>COTTON - RIL 105 HY - 450 GM</v>
          </cell>
          <cell r="C724" t="str">
            <v>1000</v>
          </cell>
          <cell r="D724" t="str">
            <v>101</v>
          </cell>
          <cell r="E724" t="str">
            <v>5000008465</v>
          </cell>
          <cell r="F724">
            <v>38101</v>
          </cell>
          <cell r="G724">
            <v>194.4</v>
          </cell>
          <cell r="H724">
            <v>0</v>
          </cell>
        </row>
        <row r="725">
          <cell r="A725" t="str">
            <v>501032</v>
          </cell>
          <cell r="B725" t="str">
            <v>COTTON - RIL 105 HY - 450 GM</v>
          </cell>
          <cell r="C725" t="str">
            <v>1000</v>
          </cell>
          <cell r="D725" t="str">
            <v>101</v>
          </cell>
          <cell r="E725" t="str">
            <v>5000008465</v>
          </cell>
          <cell r="F725">
            <v>38101</v>
          </cell>
          <cell r="G725">
            <v>799.2</v>
          </cell>
          <cell r="H725">
            <v>0</v>
          </cell>
        </row>
        <row r="726">
          <cell r="A726" t="str">
            <v>501032</v>
          </cell>
          <cell r="B726" t="str">
            <v>COTTON - RIL 105 HY - 450 GM</v>
          </cell>
          <cell r="C726" t="str">
            <v>1000</v>
          </cell>
          <cell r="D726" t="str">
            <v>101</v>
          </cell>
          <cell r="E726" t="str">
            <v>5000008465</v>
          </cell>
          <cell r="F726">
            <v>38101</v>
          </cell>
          <cell r="G726">
            <v>799.2</v>
          </cell>
          <cell r="H726">
            <v>0</v>
          </cell>
        </row>
        <row r="727">
          <cell r="A727" t="str">
            <v>501032</v>
          </cell>
          <cell r="B727" t="str">
            <v>COTTON - RIL 105 HY - 450 GM</v>
          </cell>
          <cell r="C727" t="str">
            <v>1000</v>
          </cell>
          <cell r="D727" t="str">
            <v>101</v>
          </cell>
          <cell r="E727" t="str">
            <v>5000008465</v>
          </cell>
          <cell r="F727">
            <v>38101</v>
          </cell>
          <cell r="G727">
            <v>583.20000000000005</v>
          </cell>
          <cell r="H727">
            <v>0</v>
          </cell>
        </row>
        <row r="728">
          <cell r="A728" t="str">
            <v>501032</v>
          </cell>
          <cell r="B728" t="str">
            <v>COTTON - RIL 105 HY - 450 GM</v>
          </cell>
          <cell r="C728" t="str">
            <v>1000</v>
          </cell>
          <cell r="D728" t="str">
            <v>641</v>
          </cell>
          <cell r="E728" t="str">
            <v>4900079995</v>
          </cell>
          <cell r="F728">
            <v>38100</v>
          </cell>
          <cell r="G728">
            <v>194.4</v>
          </cell>
          <cell r="H728">
            <v>33360.980000000003</v>
          </cell>
        </row>
        <row r="729">
          <cell r="A729" t="str">
            <v>501032</v>
          </cell>
          <cell r="B729" t="str">
            <v>COTTON - RIL 105 HY - 450 GM</v>
          </cell>
          <cell r="C729" t="str">
            <v>1000</v>
          </cell>
          <cell r="D729" t="str">
            <v>641</v>
          </cell>
          <cell r="E729" t="str">
            <v>4900079995</v>
          </cell>
          <cell r="F729">
            <v>38100</v>
          </cell>
          <cell r="G729">
            <v>583.20000000000005</v>
          </cell>
          <cell r="H729">
            <v>100082.96</v>
          </cell>
        </row>
        <row r="730">
          <cell r="A730" t="str">
            <v>501032</v>
          </cell>
          <cell r="B730" t="str">
            <v>COTTON - RIL 105 HY - 450 GM</v>
          </cell>
          <cell r="C730" t="str">
            <v>1000</v>
          </cell>
          <cell r="D730" t="str">
            <v>641</v>
          </cell>
          <cell r="E730" t="str">
            <v>4900079995</v>
          </cell>
          <cell r="F730">
            <v>38100</v>
          </cell>
          <cell r="G730">
            <v>799.2</v>
          </cell>
          <cell r="H730">
            <v>137150.71</v>
          </cell>
        </row>
        <row r="731">
          <cell r="A731" t="str">
            <v>501032</v>
          </cell>
          <cell r="B731" t="str">
            <v>COTTON - RIL 105 HY - 450 GM</v>
          </cell>
          <cell r="C731" t="str">
            <v>1000</v>
          </cell>
          <cell r="D731" t="str">
            <v>641</v>
          </cell>
          <cell r="E731" t="str">
            <v>4900079995</v>
          </cell>
          <cell r="F731">
            <v>38100</v>
          </cell>
          <cell r="G731">
            <v>799.2</v>
          </cell>
          <cell r="H731">
            <v>137150.71</v>
          </cell>
        </row>
        <row r="732">
          <cell r="A732" t="str">
            <v>501032</v>
          </cell>
          <cell r="B732" t="str">
            <v>COTTON - RIL 105 HY - 450 GM</v>
          </cell>
          <cell r="C732" t="str">
            <v>1000</v>
          </cell>
          <cell r="D732" t="str">
            <v>101</v>
          </cell>
          <cell r="E732" t="str">
            <v>5000008124</v>
          </cell>
          <cell r="F732">
            <v>38097</v>
          </cell>
          <cell r="G732">
            <v>518.4</v>
          </cell>
          <cell r="H732">
            <v>0</v>
          </cell>
        </row>
        <row r="733">
          <cell r="A733" t="str">
            <v>501032</v>
          </cell>
          <cell r="B733" t="str">
            <v>COTTON - RIL 105 HY - 450 GM</v>
          </cell>
          <cell r="C733" t="str">
            <v>1000</v>
          </cell>
          <cell r="D733" t="str">
            <v>101</v>
          </cell>
          <cell r="E733" t="str">
            <v>5000008124</v>
          </cell>
          <cell r="F733">
            <v>38097</v>
          </cell>
          <cell r="G733">
            <v>950.4</v>
          </cell>
          <cell r="H733">
            <v>0</v>
          </cell>
        </row>
        <row r="734">
          <cell r="A734" t="str">
            <v>501032</v>
          </cell>
          <cell r="B734" t="str">
            <v>COTTON - RIL 105 HY - 450 GM</v>
          </cell>
          <cell r="C734" t="str">
            <v>1000</v>
          </cell>
          <cell r="D734" t="str">
            <v>101</v>
          </cell>
          <cell r="E734" t="str">
            <v>5000008124</v>
          </cell>
          <cell r="F734">
            <v>38097</v>
          </cell>
          <cell r="G734">
            <v>648</v>
          </cell>
          <cell r="H734">
            <v>0</v>
          </cell>
        </row>
        <row r="735">
          <cell r="A735" t="str">
            <v>501032</v>
          </cell>
          <cell r="B735" t="str">
            <v>COTTON - RIL 105 HY - 450 GM</v>
          </cell>
          <cell r="C735" t="str">
            <v>1000</v>
          </cell>
          <cell r="D735" t="str">
            <v>601</v>
          </cell>
          <cell r="E735" t="str">
            <v>4900078127</v>
          </cell>
          <cell r="F735">
            <v>38097</v>
          </cell>
          <cell r="G735">
            <v>-108</v>
          </cell>
          <cell r="H735">
            <v>-18533.88</v>
          </cell>
        </row>
        <row r="736">
          <cell r="A736" t="str">
            <v>501032</v>
          </cell>
          <cell r="B736" t="str">
            <v>COTTON - RIL 105 HY - 450 GM</v>
          </cell>
          <cell r="C736" t="str">
            <v>1000</v>
          </cell>
          <cell r="D736" t="str">
            <v>601</v>
          </cell>
          <cell r="E736" t="str">
            <v>4900078125</v>
          </cell>
          <cell r="F736">
            <v>38097</v>
          </cell>
          <cell r="G736">
            <v>-799.2</v>
          </cell>
          <cell r="H736">
            <v>-137150.72</v>
          </cell>
        </row>
        <row r="737">
          <cell r="A737" t="str">
            <v>501032</v>
          </cell>
          <cell r="B737" t="str">
            <v>COTTON - RIL 105 HY - 450 GM</v>
          </cell>
          <cell r="C737" t="str">
            <v>1000</v>
          </cell>
          <cell r="D737" t="str">
            <v>601</v>
          </cell>
          <cell r="E737" t="str">
            <v>4900078125</v>
          </cell>
          <cell r="F737">
            <v>38097</v>
          </cell>
          <cell r="G737">
            <v>-280.8</v>
          </cell>
          <cell r="H737">
            <v>-48188.09</v>
          </cell>
        </row>
        <row r="738">
          <cell r="A738" t="str">
            <v>501032</v>
          </cell>
          <cell r="B738" t="str">
            <v>COTTON - RIL 105 HY - 450 GM</v>
          </cell>
          <cell r="C738" t="str">
            <v>1000</v>
          </cell>
          <cell r="D738" t="str">
            <v>601</v>
          </cell>
          <cell r="E738" t="str">
            <v>4900078122</v>
          </cell>
          <cell r="F738">
            <v>38097</v>
          </cell>
          <cell r="G738">
            <v>-237.6</v>
          </cell>
          <cell r="H738">
            <v>-40774.54</v>
          </cell>
        </row>
        <row r="739">
          <cell r="A739" t="str">
            <v>501032</v>
          </cell>
          <cell r="B739" t="str">
            <v>COTTON - RIL 105 HY - 450 GM</v>
          </cell>
          <cell r="C739" t="str">
            <v>1000</v>
          </cell>
          <cell r="D739" t="str">
            <v>601</v>
          </cell>
          <cell r="E739" t="str">
            <v>4900078128</v>
          </cell>
          <cell r="F739">
            <v>38097</v>
          </cell>
          <cell r="G739">
            <v>-172.8</v>
          </cell>
          <cell r="H739">
            <v>-29654.21</v>
          </cell>
        </row>
        <row r="740">
          <cell r="A740" t="str">
            <v>501032</v>
          </cell>
          <cell r="B740" t="str">
            <v>COTTON - RIL 105 HY - 450 GM</v>
          </cell>
          <cell r="C740" t="str">
            <v>1000</v>
          </cell>
          <cell r="D740" t="str">
            <v>601</v>
          </cell>
          <cell r="E740" t="str">
            <v>4900078130</v>
          </cell>
          <cell r="F740">
            <v>38097</v>
          </cell>
          <cell r="G740">
            <v>-129.6</v>
          </cell>
          <cell r="H740">
            <v>-22240.66</v>
          </cell>
        </row>
        <row r="741">
          <cell r="A741" t="str">
            <v>501032</v>
          </cell>
          <cell r="B741" t="str">
            <v>COTTON - RIL 105 HY - 450 GM</v>
          </cell>
          <cell r="C741" t="str">
            <v>1000</v>
          </cell>
          <cell r="D741" t="str">
            <v>601</v>
          </cell>
          <cell r="E741" t="str">
            <v>4900078128</v>
          </cell>
          <cell r="F741">
            <v>38097</v>
          </cell>
          <cell r="G741">
            <v>-43.2</v>
          </cell>
          <cell r="H741">
            <v>-7413.55</v>
          </cell>
        </row>
        <row r="742">
          <cell r="A742" t="str">
            <v>501032</v>
          </cell>
          <cell r="B742" t="str">
            <v>COTTON - RIL 105 HY - 450 GM</v>
          </cell>
          <cell r="C742" t="str">
            <v>1000</v>
          </cell>
          <cell r="D742" t="str">
            <v>641</v>
          </cell>
          <cell r="E742" t="str">
            <v>4900077174</v>
          </cell>
          <cell r="F742">
            <v>38094</v>
          </cell>
          <cell r="G742">
            <v>518.4</v>
          </cell>
          <cell r="H742">
            <v>88962.63</v>
          </cell>
        </row>
        <row r="743">
          <cell r="A743" t="str">
            <v>501032</v>
          </cell>
          <cell r="B743" t="str">
            <v>COTTON - RIL 105 HY - 450 GM</v>
          </cell>
          <cell r="C743" t="str">
            <v>1000</v>
          </cell>
          <cell r="D743" t="str">
            <v>641</v>
          </cell>
          <cell r="E743" t="str">
            <v>4900077174</v>
          </cell>
          <cell r="F743">
            <v>38094</v>
          </cell>
          <cell r="G743">
            <v>950.4</v>
          </cell>
          <cell r="H743">
            <v>163098.15</v>
          </cell>
        </row>
        <row r="744">
          <cell r="A744" t="str">
            <v>501032</v>
          </cell>
          <cell r="B744" t="str">
            <v>COTTON - RIL 105 HY - 450 GM</v>
          </cell>
          <cell r="C744" t="str">
            <v>1000</v>
          </cell>
          <cell r="D744" t="str">
            <v>641</v>
          </cell>
          <cell r="E744" t="str">
            <v>4900077174</v>
          </cell>
          <cell r="F744">
            <v>38094</v>
          </cell>
          <cell r="G744">
            <v>648</v>
          </cell>
          <cell r="H744">
            <v>111203.28</v>
          </cell>
        </row>
        <row r="745">
          <cell r="A745" t="str">
            <v>501032</v>
          </cell>
          <cell r="B745" t="str">
            <v>COTTON - RIL 105 HY - 450 GM</v>
          </cell>
          <cell r="C745" t="str">
            <v>2100</v>
          </cell>
          <cell r="D745" t="str">
            <v>651</v>
          </cell>
          <cell r="E745" t="str">
            <v>4900207417</v>
          </cell>
          <cell r="F745">
            <v>38247</v>
          </cell>
          <cell r="G745">
            <v>19.8</v>
          </cell>
          <cell r="H745">
            <v>0</v>
          </cell>
        </row>
        <row r="746">
          <cell r="A746" t="str">
            <v>501032</v>
          </cell>
          <cell r="B746" t="str">
            <v>COTTON - RIL 105 HY - 450 GM</v>
          </cell>
          <cell r="C746" t="str">
            <v>2100</v>
          </cell>
          <cell r="D746" t="str">
            <v>453</v>
          </cell>
          <cell r="E746" t="str">
            <v>4900191174</v>
          </cell>
          <cell r="F746">
            <v>38230</v>
          </cell>
          <cell r="G746">
            <v>21.6</v>
          </cell>
          <cell r="H746">
            <v>3706.78</v>
          </cell>
        </row>
        <row r="747">
          <cell r="A747" t="str">
            <v>501032</v>
          </cell>
          <cell r="B747" t="str">
            <v>COTTON - RIL 105 HY - 450 GM</v>
          </cell>
          <cell r="C747" t="str">
            <v>2100</v>
          </cell>
          <cell r="D747" t="str">
            <v>453</v>
          </cell>
          <cell r="E747" t="str">
            <v>4900191174</v>
          </cell>
          <cell r="F747">
            <v>38230</v>
          </cell>
          <cell r="G747">
            <v>-21.6</v>
          </cell>
          <cell r="H747">
            <v>0</v>
          </cell>
        </row>
        <row r="748">
          <cell r="A748" t="str">
            <v>501032</v>
          </cell>
          <cell r="B748" t="str">
            <v>COTTON - RIL 105 HY - 450 GM</v>
          </cell>
          <cell r="C748" t="str">
            <v>2100</v>
          </cell>
          <cell r="D748" t="str">
            <v>453</v>
          </cell>
          <cell r="E748" t="str">
            <v>4900191174</v>
          </cell>
          <cell r="F748">
            <v>38230</v>
          </cell>
          <cell r="G748">
            <v>50.4</v>
          </cell>
          <cell r="H748">
            <v>8649.15</v>
          </cell>
        </row>
        <row r="749">
          <cell r="A749" t="str">
            <v>501032</v>
          </cell>
          <cell r="B749" t="str">
            <v>COTTON - RIL 105 HY - 450 GM</v>
          </cell>
          <cell r="C749" t="str">
            <v>2100</v>
          </cell>
          <cell r="D749" t="str">
            <v>651</v>
          </cell>
          <cell r="E749" t="str">
            <v>4900190790</v>
          </cell>
          <cell r="F749">
            <v>38230</v>
          </cell>
          <cell r="G749">
            <v>21.6</v>
          </cell>
          <cell r="H749">
            <v>0</v>
          </cell>
        </row>
        <row r="750">
          <cell r="A750" t="str">
            <v>501032</v>
          </cell>
          <cell r="B750" t="str">
            <v>COTTON - RIL 105 HY - 450 GM</v>
          </cell>
          <cell r="C750" t="str">
            <v>2100</v>
          </cell>
          <cell r="D750" t="str">
            <v>453</v>
          </cell>
          <cell r="E750" t="str">
            <v>4900191174</v>
          </cell>
          <cell r="F750">
            <v>38230</v>
          </cell>
          <cell r="G750">
            <v>-50.4</v>
          </cell>
          <cell r="H750">
            <v>0</v>
          </cell>
        </row>
        <row r="751">
          <cell r="A751" t="str">
            <v>501032</v>
          </cell>
          <cell r="B751" t="str">
            <v>COTTON - RIL 105 HY - 450 GM</v>
          </cell>
          <cell r="C751" t="str">
            <v>2100</v>
          </cell>
          <cell r="D751" t="str">
            <v>651</v>
          </cell>
          <cell r="E751" t="str">
            <v>4900190731</v>
          </cell>
          <cell r="F751">
            <v>38230</v>
          </cell>
          <cell r="G751">
            <v>50.4</v>
          </cell>
          <cell r="H751">
            <v>0</v>
          </cell>
        </row>
        <row r="752">
          <cell r="A752" t="str">
            <v>501032</v>
          </cell>
          <cell r="B752" t="str">
            <v>COTTON - RIL 105 HY - 450 GM</v>
          </cell>
          <cell r="C752" t="str">
            <v>2100</v>
          </cell>
          <cell r="D752" t="str">
            <v>453</v>
          </cell>
          <cell r="E752" t="str">
            <v>4900161903</v>
          </cell>
          <cell r="F752">
            <v>38199</v>
          </cell>
          <cell r="G752">
            <v>-21.6</v>
          </cell>
          <cell r="H752">
            <v>0</v>
          </cell>
        </row>
        <row r="753">
          <cell r="A753" t="str">
            <v>501032</v>
          </cell>
          <cell r="B753" t="str">
            <v>COTTON - RIL 105 HY - 450 GM</v>
          </cell>
          <cell r="C753" t="str">
            <v>2100</v>
          </cell>
          <cell r="D753" t="str">
            <v>453</v>
          </cell>
          <cell r="E753" t="str">
            <v>4900161903</v>
          </cell>
          <cell r="F753">
            <v>38199</v>
          </cell>
          <cell r="G753">
            <v>-21.6</v>
          </cell>
          <cell r="H753">
            <v>0</v>
          </cell>
        </row>
        <row r="754">
          <cell r="A754" t="str">
            <v>501032</v>
          </cell>
          <cell r="B754" t="str">
            <v>COTTON - RIL 105 HY - 450 GM</v>
          </cell>
          <cell r="C754" t="str">
            <v>2100</v>
          </cell>
          <cell r="D754" t="str">
            <v>453</v>
          </cell>
          <cell r="E754" t="str">
            <v>4900161903</v>
          </cell>
          <cell r="F754">
            <v>38199</v>
          </cell>
          <cell r="G754">
            <v>21.6</v>
          </cell>
          <cell r="H754">
            <v>3706.78</v>
          </cell>
        </row>
        <row r="755">
          <cell r="A755" t="str">
            <v>501032</v>
          </cell>
          <cell r="B755" t="str">
            <v>COTTON - RIL 105 HY - 450 GM</v>
          </cell>
          <cell r="C755" t="str">
            <v>2100</v>
          </cell>
          <cell r="D755" t="str">
            <v>453</v>
          </cell>
          <cell r="E755" t="str">
            <v>4900161903</v>
          </cell>
          <cell r="F755">
            <v>38199</v>
          </cell>
          <cell r="G755">
            <v>21.6</v>
          </cell>
          <cell r="H755">
            <v>3706.78</v>
          </cell>
        </row>
        <row r="756">
          <cell r="A756" t="str">
            <v>501032</v>
          </cell>
          <cell r="B756" t="str">
            <v>COTTON - RIL 105 HY - 450 GM</v>
          </cell>
          <cell r="C756" t="str">
            <v>2100</v>
          </cell>
          <cell r="D756" t="str">
            <v>651</v>
          </cell>
          <cell r="E756" t="str">
            <v>4900143719</v>
          </cell>
          <cell r="F756">
            <v>38187</v>
          </cell>
          <cell r="G756">
            <v>21.6</v>
          </cell>
          <cell r="H756">
            <v>0</v>
          </cell>
        </row>
        <row r="757">
          <cell r="A757" t="str">
            <v>501032</v>
          </cell>
          <cell r="B757" t="str">
            <v>COTTON - RIL 105 HY - 450 GM</v>
          </cell>
          <cell r="C757" t="str">
            <v>2100</v>
          </cell>
          <cell r="D757" t="str">
            <v>651</v>
          </cell>
          <cell r="E757" t="str">
            <v>4900143724</v>
          </cell>
          <cell r="F757">
            <v>38187</v>
          </cell>
          <cell r="G757">
            <v>10.8</v>
          </cell>
          <cell r="H757">
            <v>0</v>
          </cell>
        </row>
        <row r="758">
          <cell r="A758" t="str">
            <v>501032</v>
          </cell>
          <cell r="B758" t="str">
            <v>COTTON - RIL 105 HY - 450 GM</v>
          </cell>
          <cell r="C758" t="str">
            <v>2100</v>
          </cell>
          <cell r="D758" t="str">
            <v>651</v>
          </cell>
          <cell r="E758" t="str">
            <v>4900143724</v>
          </cell>
          <cell r="F758">
            <v>38187</v>
          </cell>
          <cell r="G758">
            <v>10.8</v>
          </cell>
          <cell r="H758">
            <v>0</v>
          </cell>
        </row>
        <row r="759">
          <cell r="A759" t="str">
            <v>501032</v>
          </cell>
          <cell r="B759" t="str">
            <v>COTTON - RIL 105 HY - 450 GM</v>
          </cell>
          <cell r="C759" t="str">
            <v>2100</v>
          </cell>
          <cell r="D759" t="str">
            <v>601</v>
          </cell>
          <cell r="E759" t="str">
            <v>4900116098</v>
          </cell>
          <cell r="F759">
            <v>38159</v>
          </cell>
          <cell r="G759">
            <v>-108</v>
          </cell>
          <cell r="H759">
            <v>-18533.88</v>
          </cell>
        </row>
        <row r="760">
          <cell r="A760" t="str">
            <v>501032</v>
          </cell>
          <cell r="B760" t="str">
            <v>COTTON - RIL 105 HY - 450 GM</v>
          </cell>
          <cell r="C760" t="str">
            <v>2100</v>
          </cell>
          <cell r="D760" t="str">
            <v>101</v>
          </cell>
          <cell r="E760" t="str">
            <v>5000014194</v>
          </cell>
          <cell r="F760">
            <v>38159</v>
          </cell>
          <cell r="G760">
            <v>129.6</v>
          </cell>
          <cell r="H760">
            <v>0</v>
          </cell>
        </row>
        <row r="761">
          <cell r="A761" t="str">
            <v>501032</v>
          </cell>
          <cell r="B761" t="str">
            <v>COTTON - RIL 105 HY - 450 GM</v>
          </cell>
          <cell r="C761" t="str">
            <v>2100</v>
          </cell>
          <cell r="D761" t="str">
            <v>641</v>
          </cell>
          <cell r="E761" t="str">
            <v>4900112596</v>
          </cell>
          <cell r="F761">
            <v>38154</v>
          </cell>
          <cell r="G761">
            <v>129.6</v>
          </cell>
          <cell r="H761">
            <v>22240.66</v>
          </cell>
        </row>
        <row r="762">
          <cell r="A762" t="str">
            <v>501032</v>
          </cell>
          <cell r="B762" t="str">
            <v>COTTON - RIL 105 HY - 450 GM</v>
          </cell>
          <cell r="C762" t="str">
            <v>2100</v>
          </cell>
          <cell r="D762" t="str">
            <v>601</v>
          </cell>
          <cell r="E762" t="str">
            <v>4900094112</v>
          </cell>
          <cell r="F762">
            <v>38127</v>
          </cell>
          <cell r="G762">
            <v>-75.599999999999994</v>
          </cell>
          <cell r="H762">
            <v>-12973.72</v>
          </cell>
        </row>
        <row r="763">
          <cell r="A763" t="str">
            <v>501032</v>
          </cell>
          <cell r="B763" t="str">
            <v>COTTON - RIL 105 HY - 450 GM</v>
          </cell>
          <cell r="C763" t="str">
            <v>2100</v>
          </cell>
          <cell r="D763" t="str">
            <v>601</v>
          </cell>
          <cell r="E763" t="str">
            <v>4900094121</v>
          </cell>
          <cell r="F763">
            <v>38127</v>
          </cell>
          <cell r="G763">
            <v>-21.6</v>
          </cell>
          <cell r="H763">
            <v>-3706.78</v>
          </cell>
        </row>
        <row r="764">
          <cell r="A764" t="str">
            <v>501032</v>
          </cell>
          <cell r="B764" t="str">
            <v>COTTON - RIL 105 HY - 450 GM</v>
          </cell>
          <cell r="C764" t="str">
            <v>2100</v>
          </cell>
          <cell r="D764" t="str">
            <v>601</v>
          </cell>
          <cell r="E764" t="str">
            <v>4900094122</v>
          </cell>
          <cell r="F764">
            <v>38127</v>
          </cell>
          <cell r="G764">
            <v>-21.6</v>
          </cell>
          <cell r="H764">
            <v>-3706.77</v>
          </cell>
        </row>
        <row r="765">
          <cell r="A765" t="str">
            <v>501032</v>
          </cell>
          <cell r="B765" t="str">
            <v>COTTON - RIL 105 HY - 450 GM</v>
          </cell>
          <cell r="C765" t="str">
            <v>2100</v>
          </cell>
          <cell r="D765" t="str">
            <v>601</v>
          </cell>
          <cell r="E765" t="str">
            <v>4900094123</v>
          </cell>
          <cell r="F765">
            <v>38127</v>
          </cell>
          <cell r="G765">
            <v>-86.4</v>
          </cell>
          <cell r="H765">
            <v>-14827.1</v>
          </cell>
        </row>
        <row r="766">
          <cell r="A766" t="str">
            <v>501032</v>
          </cell>
          <cell r="B766" t="str">
            <v>COTTON - RIL 105 HY - 450 GM</v>
          </cell>
          <cell r="C766" t="str">
            <v>2100</v>
          </cell>
          <cell r="D766" t="str">
            <v>101</v>
          </cell>
          <cell r="E766" t="str">
            <v>5000010469</v>
          </cell>
          <cell r="F766">
            <v>38127</v>
          </cell>
          <cell r="G766">
            <v>205.2</v>
          </cell>
          <cell r="H766">
            <v>0</v>
          </cell>
        </row>
        <row r="767">
          <cell r="A767" t="str">
            <v>501032</v>
          </cell>
          <cell r="B767" t="str">
            <v>COTTON - RIL 105 HY - 450 GM</v>
          </cell>
          <cell r="C767" t="str">
            <v>2100</v>
          </cell>
          <cell r="D767" t="str">
            <v>641</v>
          </cell>
          <cell r="E767" t="str">
            <v>4900093525</v>
          </cell>
          <cell r="F767">
            <v>38126</v>
          </cell>
          <cell r="G767">
            <v>205.2</v>
          </cell>
          <cell r="H767">
            <v>35214.370000000003</v>
          </cell>
        </row>
        <row r="768">
          <cell r="A768" t="str">
            <v>501032</v>
          </cell>
          <cell r="B768" t="str">
            <v>COTTON - RIL 105 HY - 450 GM</v>
          </cell>
          <cell r="C768" t="str">
            <v>2100</v>
          </cell>
          <cell r="D768" t="str">
            <v>601</v>
          </cell>
          <cell r="E768" t="str">
            <v>4900093120</v>
          </cell>
          <cell r="F768">
            <v>38126</v>
          </cell>
          <cell r="G768">
            <v>-21.6</v>
          </cell>
          <cell r="H768">
            <v>-3706.77</v>
          </cell>
        </row>
        <row r="769">
          <cell r="A769" t="str">
            <v>501032</v>
          </cell>
          <cell r="B769" t="str">
            <v>COTTON - RIL 105 HY - 450 GM</v>
          </cell>
          <cell r="C769" t="str">
            <v>2100</v>
          </cell>
          <cell r="D769" t="str">
            <v>601</v>
          </cell>
          <cell r="E769" t="str">
            <v>4900092933</v>
          </cell>
          <cell r="F769">
            <v>38125</v>
          </cell>
          <cell r="G769">
            <v>-10</v>
          </cell>
          <cell r="H769">
            <v>-1716.1</v>
          </cell>
        </row>
        <row r="770">
          <cell r="A770" t="str">
            <v>501032</v>
          </cell>
          <cell r="B770" t="str">
            <v>COTTON - RIL 105 HY - 450 GM</v>
          </cell>
          <cell r="C770" t="str">
            <v>2100</v>
          </cell>
          <cell r="D770" t="str">
            <v>601</v>
          </cell>
          <cell r="E770" t="str">
            <v>4900092933</v>
          </cell>
          <cell r="F770">
            <v>38125</v>
          </cell>
          <cell r="G770">
            <v>-10</v>
          </cell>
          <cell r="H770">
            <v>-1716.1</v>
          </cell>
        </row>
        <row r="771">
          <cell r="A771" t="str">
            <v>501032</v>
          </cell>
          <cell r="B771" t="str">
            <v>COTTON - RIL 105 HY - 450 GM</v>
          </cell>
          <cell r="C771" t="str">
            <v>2100</v>
          </cell>
          <cell r="D771" t="str">
            <v>601</v>
          </cell>
          <cell r="E771" t="str">
            <v>4900092939</v>
          </cell>
          <cell r="F771">
            <v>38125</v>
          </cell>
          <cell r="G771">
            <v>-10.8</v>
          </cell>
          <cell r="H771">
            <v>-1853.39</v>
          </cell>
        </row>
        <row r="772">
          <cell r="A772" t="str">
            <v>501032</v>
          </cell>
          <cell r="B772" t="str">
            <v>COTTON - RIL 105 HY - 450 GM</v>
          </cell>
          <cell r="C772" t="str">
            <v>2100</v>
          </cell>
          <cell r="D772" t="str">
            <v>601</v>
          </cell>
          <cell r="E772" t="str">
            <v>4900092942</v>
          </cell>
          <cell r="F772">
            <v>38125</v>
          </cell>
          <cell r="G772">
            <v>-10.8</v>
          </cell>
          <cell r="H772">
            <v>-1853.39</v>
          </cell>
        </row>
        <row r="773">
          <cell r="A773" t="str">
            <v>501032</v>
          </cell>
          <cell r="B773" t="str">
            <v>COTTON - RIL 105 HY - 450 GM</v>
          </cell>
          <cell r="C773" t="str">
            <v>2100</v>
          </cell>
          <cell r="D773" t="str">
            <v>601</v>
          </cell>
          <cell r="E773" t="str">
            <v>4900092943</v>
          </cell>
          <cell r="F773">
            <v>38125</v>
          </cell>
          <cell r="G773">
            <v>-11.6</v>
          </cell>
          <cell r="H773">
            <v>-1990.68</v>
          </cell>
        </row>
        <row r="774">
          <cell r="A774" t="str">
            <v>501032</v>
          </cell>
          <cell r="B774" t="str">
            <v>COTTON - RIL 105 HY - 450 GM</v>
          </cell>
          <cell r="C774" t="str">
            <v>2100</v>
          </cell>
          <cell r="D774" t="str">
            <v>601</v>
          </cell>
          <cell r="E774" t="str">
            <v>4900092943</v>
          </cell>
          <cell r="F774">
            <v>38125</v>
          </cell>
          <cell r="G774">
            <v>-11.6</v>
          </cell>
          <cell r="H774">
            <v>-1990.67</v>
          </cell>
        </row>
        <row r="775">
          <cell r="A775" t="str">
            <v>501032</v>
          </cell>
          <cell r="B775" t="str">
            <v>COTTON - RIL 105 HY - 450 GM</v>
          </cell>
          <cell r="C775" t="str">
            <v>2100</v>
          </cell>
          <cell r="D775" t="str">
            <v>601</v>
          </cell>
          <cell r="E775" t="str">
            <v>4900092942</v>
          </cell>
          <cell r="F775">
            <v>38125</v>
          </cell>
          <cell r="G775">
            <v>-10.8</v>
          </cell>
          <cell r="H775">
            <v>-1853.38</v>
          </cell>
        </row>
        <row r="776">
          <cell r="A776" t="str">
            <v>501032</v>
          </cell>
          <cell r="B776" t="str">
            <v>COTTON - RIL 105 HY - 450 GM</v>
          </cell>
          <cell r="C776" t="str">
            <v>2100</v>
          </cell>
          <cell r="D776" t="str">
            <v>601</v>
          </cell>
          <cell r="E776" t="str">
            <v>4900092939</v>
          </cell>
          <cell r="F776">
            <v>38125</v>
          </cell>
          <cell r="G776">
            <v>-10.8</v>
          </cell>
          <cell r="H776">
            <v>-1853.39</v>
          </cell>
        </row>
        <row r="777">
          <cell r="A777" t="str">
            <v>501032</v>
          </cell>
          <cell r="B777" t="str">
            <v>COTTON - RIL 105 HY - 450 GM</v>
          </cell>
          <cell r="C777" t="str">
            <v>2100</v>
          </cell>
          <cell r="D777" t="str">
            <v>601</v>
          </cell>
          <cell r="E777" t="str">
            <v>4900092936</v>
          </cell>
          <cell r="F777">
            <v>38125</v>
          </cell>
          <cell r="G777">
            <v>-10.8</v>
          </cell>
          <cell r="H777">
            <v>-1853.39</v>
          </cell>
        </row>
        <row r="778">
          <cell r="A778" t="str">
            <v>501032</v>
          </cell>
          <cell r="B778" t="str">
            <v>COTTON - RIL 105 HY - 450 GM</v>
          </cell>
          <cell r="C778" t="str">
            <v>2100</v>
          </cell>
          <cell r="D778" t="str">
            <v>601</v>
          </cell>
          <cell r="E778" t="str">
            <v>4900092936</v>
          </cell>
          <cell r="F778">
            <v>38125</v>
          </cell>
          <cell r="G778">
            <v>-10.8</v>
          </cell>
          <cell r="H778">
            <v>-1853.39</v>
          </cell>
        </row>
        <row r="779">
          <cell r="A779" t="str">
            <v>501032</v>
          </cell>
          <cell r="B779" t="str">
            <v>COTTON - RIL 105 HY - 450 GM</v>
          </cell>
          <cell r="C779" t="str">
            <v>2100</v>
          </cell>
          <cell r="D779" t="str">
            <v>601</v>
          </cell>
          <cell r="E779" t="str">
            <v>4900092304</v>
          </cell>
          <cell r="F779">
            <v>38124</v>
          </cell>
          <cell r="G779">
            <v>-64.8</v>
          </cell>
          <cell r="H779">
            <v>-11120.33</v>
          </cell>
        </row>
        <row r="780">
          <cell r="A780" t="str">
            <v>501032</v>
          </cell>
          <cell r="B780" t="str">
            <v>COTTON - RIL 105 HY - 450 GM</v>
          </cell>
          <cell r="C780" t="str">
            <v>2100</v>
          </cell>
          <cell r="D780" t="str">
            <v>601</v>
          </cell>
          <cell r="E780" t="str">
            <v>4900092304</v>
          </cell>
          <cell r="F780">
            <v>38124</v>
          </cell>
          <cell r="G780">
            <v>-21.6</v>
          </cell>
          <cell r="H780">
            <v>-3706.78</v>
          </cell>
        </row>
        <row r="781">
          <cell r="A781" t="str">
            <v>501032</v>
          </cell>
          <cell r="B781" t="str">
            <v>COTTON - RIL 105 HY - 450 GM</v>
          </cell>
          <cell r="C781" t="str">
            <v>2100</v>
          </cell>
          <cell r="D781" t="str">
            <v>601</v>
          </cell>
          <cell r="E781" t="str">
            <v>4900092160</v>
          </cell>
          <cell r="F781">
            <v>38124</v>
          </cell>
          <cell r="G781">
            <v>-21.6</v>
          </cell>
          <cell r="H781">
            <v>-3706.78</v>
          </cell>
        </row>
        <row r="782">
          <cell r="A782" t="str">
            <v>501032</v>
          </cell>
          <cell r="B782" t="str">
            <v>COTTON - RIL 105 HY - 450 GM</v>
          </cell>
          <cell r="C782" t="str">
            <v>2100</v>
          </cell>
          <cell r="D782" t="str">
            <v>101</v>
          </cell>
          <cell r="E782" t="str">
            <v>5000010103</v>
          </cell>
          <cell r="F782">
            <v>38121</v>
          </cell>
          <cell r="G782">
            <v>140.4</v>
          </cell>
          <cell r="H782">
            <v>0</v>
          </cell>
        </row>
        <row r="783">
          <cell r="A783" t="str">
            <v>501032</v>
          </cell>
          <cell r="B783" t="str">
            <v>COTTON - RIL 105 HY - 450 GM</v>
          </cell>
          <cell r="C783" t="str">
            <v>2100</v>
          </cell>
          <cell r="D783" t="str">
            <v>101</v>
          </cell>
          <cell r="E783" t="str">
            <v>5000010103</v>
          </cell>
          <cell r="F783">
            <v>38121</v>
          </cell>
          <cell r="G783">
            <v>10.8</v>
          </cell>
          <cell r="H783">
            <v>0</v>
          </cell>
        </row>
        <row r="784">
          <cell r="A784" t="str">
            <v>501032</v>
          </cell>
          <cell r="B784" t="str">
            <v>COTTON - RIL 105 HY - 450 GM</v>
          </cell>
          <cell r="C784" t="str">
            <v>2100</v>
          </cell>
          <cell r="D784" t="str">
            <v>101</v>
          </cell>
          <cell r="E784" t="str">
            <v>5000010103</v>
          </cell>
          <cell r="F784">
            <v>38121</v>
          </cell>
          <cell r="G784">
            <v>21.6</v>
          </cell>
          <cell r="H784">
            <v>0</v>
          </cell>
        </row>
        <row r="785">
          <cell r="A785" t="str">
            <v>501032</v>
          </cell>
          <cell r="B785" t="str">
            <v>COTTON - RIL 105 HY - 450 GM</v>
          </cell>
          <cell r="C785" t="str">
            <v>2100</v>
          </cell>
          <cell r="D785" t="str">
            <v>101</v>
          </cell>
          <cell r="E785" t="str">
            <v>5000010103</v>
          </cell>
          <cell r="F785">
            <v>38121</v>
          </cell>
          <cell r="G785">
            <v>43.2</v>
          </cell>
          <cell r="H785">
            <v>0</v>
          </cell>
        </row>
        <row r="786">
          <cell r="A786" t="str">
            <v>501032</v>
          </cell>
          <cell r="B786" t="str">
            <v>COTTON - RIL 105 HY - 450 GM</v>
          </cell>
          <cell r="C786" t="str">
            <v>2100</v>
          </cell>
          <cell r="D786" t="str">
            <v>101</v>
          </cell>
          <cell r="E786" t="str">
            <v>5000010103</v>
          </cell>
          <cell r="F786">
            <v>38121</v>
          </cell>
          <cell r="G786">
            <v>21.6</v>
          </cell>
          <cell r="H786">
            <v>0</v>
          </cell>
        </row>
        <row r="787">
          <cell r="A787" t="str">
            <v>501032</v>
          </cell>
          <cell r="B787" t="str">
            <v>COTTON - RIL 105 HY - 450 GM</v>
          </cell>
          <cell r="C787" t="str">
            <v>2100</v>
          </cell>
          <cell r="D787" t="str">
            <v>641</v>
          </cell>
          <cell r="E787" t="str">
            <v>4900090094</v>
          </cell>
          <cell r="F787">
            <v>38120</v>
          </cell>
          <cell r="G787">
            <v>140.4</v>
          </cell>
          <cell r="H787">
            <v>24094.04</v>
          </cell>
        </row>
        <row r="788">
          <cell r="A788" t="str">
            <v>501032</v>
          </cell>
          <cell r="B788" t="str">
            <v>COTTON - RIL 105 HY - 450 GM</v>
          </cell>
          <cell r="C788" t="str">
            <v>2100</v>
          </cell>
          <cell r="D788" t="str">
            <v>641</v>
          </cell>
          <cell r="E788" t="str">
            <v>4900090094</v>
          </cell>
          <cell r="F788">
            <v>38120</v>
          </cell>
          <cell r="G788">
            <v>21.6</v>
          </cell>
          <cell r="H788">
            <v>3706.78</v>
          </cell>
        </row>
        <row r="789">
          <cell r="A789" t="str">
            <v>501032</v>
          </cell>
          <cell r="B789" t="str">
            <v>COTTON - RIL 105 HY - 450 GM</v>
          </cell>
          <cell r="C789" t="str">
            <v>2100</v>
          </cell>
          <cell r="D789" t="str">
            <v>641</v>
          </cell>
          <cell r="E789" t="str">
            <v>4900090094</v>
          </cell>
          <cell r="F789">
            <v>38120</v>
          </cell>
          <cell r="G789">
            <v>10.8</v>
          </cell>
          <cell r="H789">
            <v>1853.39</v>
          </cell>
        </row>
        <row r="790">
          <cell r="A790" t="str">
            <v>501032</v>
          </cell>
          <cell r="B790" t="str">
            <v>COTTON - RIL 105 HY - 450 GM</v>
          </cell>
          <cell r="C790" t="str">
            <v>2100</v>
          </cell>
          <cell r="D790" t="str">
            <v>641</v>
          </cell>
          <cell r="E790" t="str">
            <v>4900090094</v>
          </cell>
          <cell r="F790">
            <v>38120</v>
          </cell>
          <cell r="G790">
            <v>21.6</v>
          </cell>
          <cell r="H790">
            <v>3706.78</v>
          </cell>
        </row>
        <row r="791">
          <cell r="A791" t="str">
            <v>501032</v>
          </cell>
          <cell r="B791" t="str">
            <v>COTTON - RIL 105 HY - 450 GM</v>
          </cell>
          <cell r="C791" t="str">
            <v>2100</v>
          </cell>
          <cell r="D791" t="str">
            <v>641</v>
          </cell>
          <cell r="E791" t="str">
            <v>4900090094</v>
          </cell>
          <cell r="F791">
            <v>38120</v>
          </cell>
          <cell r="G791">
            <v>43.2</v>
          </cell>
          <cell r="H791">
            <v>7413.55</v>
          </cell>
        </row>
        <row r="792">
          <cell r="A792" t="str">
            <v>501032</v>
          </cell>
          <cell r="B792" t="str">
            <v>COTTON - RIL 105 HY - 450 GM</v>
          </cell>
          <cell r="C792" t="str">
            <v>2200</v>
          </cell>
          <cell r="D792" t="str">
            <v>601</v>
          </cell>
          <cell r="E792" t="str">
            <v>4900226018</v>
          </cell>
          <cell r="F792">
            <v>38260</v>
          </cell>
          <cell r="G792">
            <v>-21.177</v>
          </cell>
          <cell r="H792">
            <v>-3634.18</v>
          </cell>
        </row>
        <row r="793">
          <cell r="A793" t="str">
            <v>501032</v>
          </cell>
          <cell r="B793" t="str">
            <v>COTTON - RIL 105 HY - 450 GM</v>
          </cell>
          <cell r="C793" t="str">
            <v>2200</v>
          </cell>
          <cell r="D793" t="str">
            <v>641</v>
          </cell>
          <cell r="E793" t="str">
            <v>4900225990</v>
          </cell>
          <cell r="F793">
            <v>38260</v>
          </cell>
          <cell r="G793">
            <v>-108.55200000000001</v>
          </cell>
          <cell r="H793">
            <v>-18628.61</v>
          </cell>
        </row>
        <row r="794">
          <cell r="A794" t="str">
            <v>501032</v>
          </cell>
          <cell r="B794" t="str">
            <v>COTTON - RIL 105 HY - 450 GM</v>
          </cell>
          <cell r="C794" t="str">
            <v>2200</v>
          </cell>
          <cell r="D794" t="str">
            <v>641</v>
          </cell>
          <cell r="E794" t="str">
            <v>4900225990</v>
          </cell>
          <cell r="F794">
            <v>38260</v>
          </cell>
          <cell r="G794">
            <v>-348.64800000000002</v>
          </cell>
          <cell r="H794">
            <v>-59831.48</v>
          </cell>
        </row>
        <row r="795">
          <cell r="A795" t="str">
            <v>501032</v>
          </cell>
          <cell r="B795" t="str">
            <v>COTTON - RIL 105 HY - 450 GM</v>
          </cell>
          <cell r="C795" t="str">
            <v>2200</v>
          </cell>
          <cell r="D795" t="str">
            <v>651</v>
          </cell>
          <cell r="E795" t="str">
            <v>4900221299</v>
          </cell>
          <cell r="F795">
            <v>38259</v>
          </cell>
          <cell r="G795">
            <v>70.27</v>
          </cell>
          <cell r="H795">
            <v>0</v>
          </cell>
        </row>
        <row r="796">
          <cell r="A796" t="str">
            <v>501032</v>
          </cell>
          <cell r="B796" t="str">
            <v>COTTON - RIL 105 HY - 450 GM</v>
          </cell>
          <cell r="C796" t="str">
            <v>2200</v>
          </cell>
          <cell r="D796" t="str">
            <v>651</v>
          </cell>
          <cell r="E796" t="str">
            <v>4900221330</v>
          </cell>
          <cell r="F796">
            <v>38259</v>
          </cell>
          <cell r="G796">
            <v>43.243000000000002</v>
          </cell>
          <cell r="H796">
            <v>0</v>
          </cell>
        </row>
        <row r="797">
          <cell r="A797" t="str">
            <v>501032</v>
          </cell>
          <cell r="B797" t="str">
            <v>COTTON - RIL 105 HY - 450 GM</v>
          </cell>
          <cell r="C797" t="str">
            <v>2200</v>
          </cell>
          <cell r="D797" t="str">
            <v>651</v>
          </cell>
          <cell r="E797" t="str">
            <v>4900221333</v>
          </cell>
          <cell r="F797">
            <v>38259</v>
          </cell>
          <cell r="G797">
            <v>14.414</v>
          </cell>
          <cell r="H797">
            <v>0</v>
          </cell>
        </row>
        <row r="798">
          <cell r="A798" t="str">
            <v>501032</v>
          </cell>
          <cell r="B798" t="str">
            <v>COTTON - RIL 105 HY - 450 GM</v>
          </cell>
          <cell r="C798" t="str">
            <v>2200</v>
          </cell>
          <cell r="D798" t="str">
            <v>453</v>
          </cell>
          <cell r="E798" t="str">
            <v>4900222126</v>
          </cell>
          <cell r="F798">
            <v>38259</v>
          </cell>
          <cell r="G798">
            <v>-345.04399999999998</v>
          </cell>
          <cell r="H798">
            <v>0</v>
          </cell>
        </row>
        <row r="799">
          <cell r="A799" t="str">
            <v>501032</v>
          </cell>
          <cell r="B799" t="str">
            <v>COTTON - RIL 105 HY - 450 GM</v>
          </cell>
          <cell r="C799" t="str">
            <v>2200</v>
          </cell>
          <cell r="D799" t="str">
            <v>651</v>
          </cell>
          <cell r="E799" t="str">
            <v>4900221336</v>
          </cell>
          <cell r="F799">
            <v>38259</v>
          </cell>
          <cell r="G799">
            <v>1.802</v>
          </cell>
          <cell r="H799">
            <v>0</v>
          </cell>
        </row>
        <row r="800">
          <cell r="A800" t="str">
            <v>501032</v>
          </cell>
          <cell r="B800" t="str">
            <v>COTTON - RIL 105 HY - 450 GM</v>
          </cell>
          <cell r="C800" t="str">
            <v>2200</v>
          </cell>
          <cell r="D800" t="str">
            <v>651</v>
          </cell>
          <cell r="E800" t="str">
            <v>4900221341</v>
          </cell>
          <cell r="F800">
            <v>38259</v>
          </cell>
          <cell r="G800">
            <v>241.441</v>
          </cell>
          <cell r="H800">
            <v>0</v>
          </cell>
        </row>
        <row r="801">
          <cell r="A801" t="str">
            <v>501032</v>
          </cell>
          <cell r="B801" t="str">
            <v>COTTON - RIL 105 HY - 450 GM</v>
          </cell>
          <cell r="C801" t="str">
            <v>2200</v>
          </cell>
          <cell r="D801" t="str">
            <v>651</v>
          </cell>
          <cell r="E801" t="str">
            <v>4900221346</v>
          </cell>
          <cell r="F801">
            <v>38259</v>
          </cell>
          <cell r="G801">
            <v>71.171000000000006</v>
          </cell>
          <cell r="H801">
            <v>0</v>
          </cell>
        </row>
        <row r="802">
          <cell r="A802" t="str">
            <v>501032</v>
          </cell>
          <cell r="B802" t="str">
            <v>COTTON - RIL 105 HY - 450 GM</v>
          </cell>
          <cell r="C802" t="str">
            <v>2200</v>
          </cell>
          <cell r="D802" t="str">
            <v>453</v>
          </cell>
          <cell r="E802" t="str">
            <v>4900222126</v>
          </cell>
          <cell r="F802">
            <v>38259</v>
          </cell>
          <cell r="G802">
            <v>129.72900000000001</v>
          </cell>
          <cell r="H802">
            <v>22262.79</v>
          </cell>
        </row>
        <row r="803">
          <cell r="A803" t="str">
            <v>501032</v>
          </cell>
          <cell r="B803" t="str">
            <v>COTTON - RIL 105 HY - 450 GM</v>
          </cell>
          <cell r="C803" t="str">
            <v>2200</v>
          </cell>
          <cell r="D803" t="str">
            <v>453</v>
          </cell>
          <cell r="E803" t="str">
            <v>4900222126</v>
          </cell>
          <cell r="F803">
            <v>38259</v>
          </cell>
          <cell r="G803">
            <v>-129.72900000000001</v>
          </cell>
          <cell r="H803">
            <v>0</v>
          </cell>
        </row>
        <row r="804">
          <cell r="A804" t="str">
            <v>501032</v>
          </cell>
          <cell r="B804" t="str">
            <v>COTTON - RIL 105 HY - 450 GM</v>
          </cell>
          <cell r="C804" t="str">
            <v>2200</v>
          </cell>
          <cell r="D804" t="str">
            <v>651</v>
          </cell>
          <cell r="E804" t="str">
            <v>4900222921</v>
          </cell>
          <cell r="F804">
            <v>38259</v>
          </cell>
          <cell r="G804">
            <v>3.6040000000000001</v>
          </cell>
          <cell r="H804">
            <v>0</v>
          </cell>
        </row>
        <row r="805">
          <cell r="A805" t="str">
            <v>501032</v>
          </cell>
          <cell r="B805" t="str">
            <v>COTTON - RIL 105 HY - 450 GM</v>
          </cell>
          <cell r="C805" t="str">
            <v>2200</v>
          </cell>
          <cell r="D805" t="str">
            <v>453</v>
          </cell>
          <cell r="E805" t="str">
            <v>4900222126</v>
          </cell>
          <cell r="F805">
            <v>38259</v>
          </cell>
          <cell r="G805">
            <v>345.04399999999998</v>
          </cell>
          <cell r="H805">
            <v>59213</v>
          </cell>
        </row>
        <row r="806">
          <cell r="A806" t="str">
            <v>501032</v>
          </cell>
          <cell r="B806" t="str">
            <v>COTTON - RIL 105 HY - 450 GM</v>
          </cell>
          <cell r="C806" t="str">
            <v>2200</v>
          </cell>
          <cell r="D806" t="str">
            <v>453</v>
          </cell>
          <cell r="E806" t="str">
            <v>4900222946</v>
          </cell>
          <cell r="F806">
            <v>38259</v>
          </cell>
          <cell r="G806">
            <v>3.6040000000000001</v>
          </cell>
          <cell r="H806">
            <v>618.48</v>
          </cell>
        </row>
        <row r="807">
          <cell r="A807" t="str">
            <v>501032</v>
          </cell>
          <cell r="B807" t="str">
            <v>COTTON - RIL 105 HY - 450 GM</v>
          </cell>
          <cell r="C807" t="str">
            <v>2200</v>
          </cell>
          <cell r="D807" t="str">
            <v>651</v>
          </cell>
          <cell r="E807" t="str">
            <v>4900221379</v>
          </cell>
          <cell r="F807">
            <v>38259</v>
          </cell>
          <cell r="G807">
            <v>32.432000000000002</v>
          </cell>
          <cell r="H807">
            <v>0</v>
          </cell>
        </row>
        <row r="808">
          <cell r="A808" t="str">
            <v>501032</v>
          </cell>
          <cell r="B808" t="str">
            <v>COTTON - RIL 105 HY - 450 GM</v>
          </cell>
          <cell r="C808" t="str">
            <v>2200</v>
          </cell>
          <cell r="D808" t="str">
            <v>453</v>
          </cell>
          <cell r="E808" t="str">
            <v>4900222946</v>
          </cell>
          <cell r="F808">
            <v>38259</v>
          </cell>
          <cell r="G808">
            <v>-3.6040000000000001</v>
          </cell>
          <cell r="H808">
            <v>0</v>
          </cell>
        </row>
        <row r="809">
          <cell r="A809" t="str">
            <v>501032</v>
          </cell>
          <cell r="B809" t="str">
            <v>COTTON - RIL 105 HY - 450 GM</v>
          </cell>
          <cell r="C809" t="str">
            <v>2200</v>
          </cell>
          <cell r="D809" t="str">
            <v>641</v>
          </cell>
          <cell r="E809" t="str">
            <v>4900219409</v>
          </cell>
          <cell r="F809">
            <v>38258</v>
          </cell>
          <cell r="G809">
            <v>-335.46800000000002</v>
          </cell>
          <cell r="H809">
            <v>-57569.66</v>
          </cell>
        </row>
        <row r="810">
          <cell r="A810" t="str">
            <v>501032</v>
          </cell>
          <cell r="B810" t="str">
            <v>COTTON - RIL 105 HY - 450 GM</v>
          </cell>
          <cell r="C810" t="str">
            <v>2200</v>
          </cell>
          <cell r="D810" t="str">
            <v>641</v>
          </cell>
          <cell r="E810" t="str">
            <v>4900219409</v>
          </cell>
          <cell r="F810">
            <v>38258</v>
          </cell>
          <cell r="G810">
            <v>-651.96799999999996</v>
          </cell>
          <cell r="H810">
            <v>-111884.21</v>
          </cell>
        </row>
        <row r="811">
          <cell r="A811" t="str">
            <v>501032</v>
          </cell>
          <cell r="B811" t="str">
            <v>COTTON - RIL 105 HY - 450 GM</v>
          </cell>
          <cell r="C811" t="str">
            <v>2200</v>
          </cell>
          <cell r="D811" t="str">
            <v>453</v>
          </cell>
          <cell r="E811" t="str">
            <v>4900219359</v>
          </cell>
          <cell r="F811">
            <v>38258</v>
          </cell>
          <cell r="G811">
            <v>-218.46799999999999</v>
          </cell>
          <cell r="H811">
            <v>0</v>
          </cell>
        </row>
        <row r="812">
          <cell r="A812" t="str">
            <v>501032</v>
          </cell>
          <cell r="B812" t="str">
            <v>COTTON - RIL 105 HY - 450 GM</v>
          </cell>
          <cell r="C812" t="str">
            <v>2200</v>
          </cell>
          <cell r="D812" t="str">
            <v>453</v>
          </cell>
          <cell r="E812" t="str">
            <v>4900219359</v>
          </cell>
          <cell r="F812">
            <v>38258</v>
          </cell>
          <cell r="G812">
            <v>218.46799999999999</v>
          </cell>
          <cell r="H812">
            <v>37491.29</v>
          </cell>
        </row>
        <row r="813">
          <cell r="A813" t="str">
            <v>501032</v>
          </cell>
          <cell r="B813" t="str">
            <v>COTTON - RIL 105 HY - 450 GM</v>
          </cell>
          <cell r="C813" t="str">
            <v>2200</v>
          </cell>
          <cell r="D813" t="str">
            <v>453</v>
          </cell>
          <cell r="E813" t="str">
            <v>4900219359</v>
          </cell>
          <cell r="F813">
            <v>38258</v>
          </cell>
          <cell r="G813">
            <v>-591.89099999999996</v>
          </cell>
          <cell r="H813">
            <v>0</v>
          </cell>
        </row>
        <row r="814">
          <cell r="A814" t="str">
            <v>501032</v>
          </cell>
          <cell r="B814" t="str">
            <v>COTTON - RIL 105 HY - 450 GM</v>
          </cell>
          <cell r="C814" t="str">
            <v>2200</v>
          </cell>
          <cell r="D814" t="str">
            <v>453</v>
          </cell>
          <cell r="E814" t="str">
            <v>4900219359</v>
          </cell>
          <cell r="F814">
            <v>38258</v>
          </cell>
          <cell r="G814">
            <v>591.89099999999996</v>
          </cell>
          <cell r="H814">
            <v>101574.39999999999</v>
          </cell>
        </row>
        <row r="815">
          <cell r="A815" t="str">
            <v>501032</v>
          </cell>
          <cell r="B815" t="str">
            <v>COTTON - RIL 105 HY - 450 GM</v>
          </cell>
          <cell r="C815" t="str">
            <v>2200</v>
          </cell>
          <cell r="D815" t="str">
            <v>651</v>
          </cell>
          <cell r="E815" t="str">
            <v>4900193261</v>
          </cell>
          <cell r="F815">
            <v>38230</v>
          </cell>
          <cell r="G815">
            <v>64.414000000000001</v>
          </cell>
          <cell r="H815">
            <v>0</v>
          </cell>
        </row>
        <row r="816">
          <cell r="A816" t="str">
            <v>501032</v>
          </cell>
          <cell r="B816" t="str">
            <v>COTTON - RIL 105 HY - 450 GM</v>
          </cell>
          <cell r="C816" t="str">
            <v>2200</v>
          </cell>
          <cell r="D816" t="str">
            <v>651</v>
          </cell>
          <cell r="E816" t="str">
            <v>4900193278</v>
          </cell>
          <cell r="F816">
            <v>38230</v>
          </cell>
          <cell r="G816">
            <v>13.063000000000001</v>
          </cell>
          <cell r="H816">
            <v>0</v>
          </cell>
        </row>
        <row r="817">
          <cell r="A817" t="str">
            <v>501032</v>
          </cell>
          <cell r="B817" t="str">
            <v>COTTON - RIL 105 HY - 450 GM</v>
          </cell>
          <cell r="C817" t="str">
            <v>2200</v>
          </cell>
          <cell r="D817" t="str">
            <v>651</v>
          </cell>
          <cell r="E817" t="str">
            <v>4900193279</v>
          </cell>
          <cell r="F817">
            <v>38230</v>
          </cell>
          <cell r="G817">
            <v>216.21600000000001</v>
          </cell>
          <cell r="H817">
            <v>0</v>
          </cell>
        </row>
        <row r="818">
          <cell r="A818" t="str">
            <v>501032</v>
          </cell>
          <cell r="B818" t="str">
            <v>COTTON - RIL 105 HY - 450 GM</v>
          </cell>
          <cell r="C818" t="str">
            <v>2200</v>
          </cell>
          <cell r="D818" t="str">
            <v>651</v>
          </cell>
          <cell r="E818" t="str">
            <v>4900193282</v>
          </cell>
          <cell r="F818">
            <v>38230</v>
          </cell>
          <cell r="G818">
            <v>212.16200000000001</v>
          </cell>
          <cell r="H818">
            <v>0</v>
          </cell>
        </row>
        <row r="819">
          <cell r="A819" t="str">
            <v>501032</v>
          </cell>
          <cell r="B819" t="str">
            <v>COTTON - RIL 105 HY - 450 GM</v>
          </cell>
          <cell r="C819" t="str">
            <v>2200</v>
          </cell>
          <cell r="D819" t="str">
            <v>651</v>
          </cell>
          <cell r="E819" t="str">
            <v>4900193294</v>
          </cell>
          <cell r="F819">
            <v>38230</v>
          </cell>
          <cell r="G819">
            <v>66.667000000000002</v>
          </cell>
          <cell r="H819">
            <v>0</v>
          </cell>
        </row>
        <row r="820">
          <cell r="A820" t="str">
            <v>501032</v>
          </cell>
          <cell r="B820" t="str">
            <v>COTTON - RIL 105 HY - 450 GM</v>
          </cell>
          <cell r="C820" t="str">
            <v>2200</v>
          </cell>
          <cell r="D820" t="str">
            <v>651</v>
          </cell>
          <cell r="E820" t="str">
            <v>4900193323</v>
          </cell>
          <cell r="F820">
            <v>38230</v>
          </cell>
          <cell r="G820">
            <v>32.432000000000002</v>
          </cell>
          <cell r="H820">
            <v>0</v>
          </cell>
        </row>
        <row r="821">
          <cell r="A821" t="str">
            <v>501032</v>
          </cell>
          <cell r="B821" t="str">
            <v>COTTON - RIL 105 HY - 450 GM</v>
          </cell>
          <cell r="C821" t="str">
            <v>2200</v>
          </cell>
          <cell r="D821" t="str">
            <v>651</v>
          </cell>
          <cell r="E821" t="str">
            <v>4900193367</v>
          </cell>
          <cell r="F821">
            <v>38230</v>
          </cell>
          <cell r="G821">
            <v>118.018</v>
          </cell>
          <cell r="H821">
            <v>0</v>
          </cell>
        </row>
        <row r="822">
          <cell r="A822" t="str">
            <v>501032</v>
          </cell>
          <cell r="B822" t="str">
            <v>COTTON - RIL 105 HY - 450 GM</v>
          </cell>
          <cell r="C822" t="str">
            <v>2200</v>
          </cell>
          <cell r="D822" t="str">
            <v>651</v>
          </cell>
          <cell r="E822" t="str">
            <v>4900193368</v>
          </cell>
          <cell r="F822">
            <v>38230</v>
          </cell>
          <cell r="G822">
            <v>87.387</v>
          </cell>
          <cell r="H822">
            <v>0</v>
          </cell>
        </row>
        <row r="823">
          <cell r="A823" t="str">
            <v>501032</v>
          </cell>
          <cell r="B823" t="str">
            <v>COTTON - RIL 105 HY - 450 GM</v>
          </cell>
          <cell r="C823" t="str">
            <v>2200</v>
          </cell>
          <cell r="D823" t="str">
            <v>453</v>
          </cell>
          <cell r="E823" t="str">
            <v>4900161951</v>
          </cell>
          <cell r="F823">
            <v>38201</v>
          </cell>
          <cell r="G823">
            <v>-1.351</v>
          </cell>
          <cell r="H823">
            <v>0</v>
          </cell>
        </row>
        <row r="824">
          <cell r="A824" t="str">
            <v>501032</v>
          </cell>
          <cell r="B824" t="str">
            <v>COTTON - RIL 105 HY - 450 GM</v>
          </cell>
          <cell r="C824" t="str">
            <v>2200</v>
          </cell>
          <cell r="D824" t="str">
            <v>453</v>
          </cell>
          <cell r="E824" t="str">
            <v>4900161951</v>
          </cell>
          <cell r="F824">
            <v>38201</v>
          </cell>
          <cell r="G824">
            <v>-51.802</v>
          </cell>
          <cell r="H824">
            <v>0</v>
          </cell>
        </row>
        <row r="825">
          <cell r="A825" t="str">
            <v>501032</v>
          </cell>
          <cell r="B825" t="str">
            <v>COTTON - RIL 105 HY - 450 GM</v>
          </cell>
          <cell r="C825" t="str">
            <v>2200</v>
          </cell>
          <cell r="D825" t="str">
            <v>453</v>
          </cell>
          <cell r="E825" t="str">
            <v>4900161951</v>
          </cell>
          <cell r="F825">
            <v>38201</v>
          </cell>
          <cell r="G825">
            <v>51.802</v>
          </cell>
          <cell r="H825">
            <v>8889.74</v>
          </cell>
        </row>
        <row r="826">
          <cell r="A826" t="str">
            <v>501032</v>
          </cell>
          <cell r="B826" t="str">
            <v>COTTON - RIL 105 HY - 450 GM</v>
          </cell>
          <cell r="C826" t="str">
            <v>2200</v>
          </cell>
          <cell r="D826" t="str">
            <v>453</v>
          </cell>
          <cell r="E826" t="str">
            <v>4900161951</v>
          </cell>
          <cell r="F826">
            <v>38201</v>
          </cell>
          <cell r="G826">
            <v>1.351</v>
          </cell>
          <cell r="H826">
            <v>231.85</v>
          </cell>
        </row>
        <row r="827">
          <cell r="A827" t="str">
            <v>501032</v>
          </cell>
          <cell r="B827" t="str">
            <v>COTTON - RIL 105 HY - 450 GM</v>
          </cell>
          <cell r="C827" t="str">
            <v>2200</v>
          </cell>
          <cell r="D827" t="str">
            <v>651</v>
          </cell>
          <cell r="E827" t="str">
            <v>4900160187</v>
          </cell>
          <cell r="F827">
            <v>38199</v>
          </cell>
          <cell r="G827">
            <v>51.802</v>
          </cell>
          <cell r="H827">
            <v>0</v>
          </cell>
        </row>
        <row r="828">
          <cell r="A828" t="str">
            <v>501032</v>
          </cell>
          <cell r="B828" t="str">
            <v>COTTON - RIL 105 HY - 450 GM</v>
          </cell>
          <cell r="C828" t="str">
            <v>2200</v>
          </cell>
          <cell r="D828" t="str">
            <v>651</v>
          </cell>
          <cell r="E828" t="str">
            <v>4900160188</v>
          </cell>
          <cell r="F828">
            <v>38199</v>
          </cell>
          <cell r="G828">
            <v>1.351</v>
          </cell>
          <cell r="H828">
            <v>0</v>
          </cell>
        </row>
        <row r="829">
          <cell r="A829" t="str">
            <v>501032</v>
          </cell>
          <cell r="B829" t="str">
            <v>COTTON - RIL 105 HY - 450 GM</v>
          </cell>
          <cell r="C829" t="str">
            <v>2200</v>
          </cell>
          <cell r="D829" t="str">
            <v>601</v>
          </cell>
          <cell r="E829" t="str">
            <v>4900128679</v>
          </cell>
          <cell r="F829">
            <v>38168</v>
          </cell>
          <cell r="G829">
            <v>-108.108</v>
          </cell>
          <cell r="H829">
            <v>-18552.400000000001</v>
          </cell>
        </row>
        <row r="830">
          <cell r="A830" t="str">
            <v>501032</v>
          </cell>
          <cell r="B830" t="str">
            <v>COTTON - RIL 105 HY - 450 GM</v>
          </cell>
          <cell r="C830" t="str">
            <v>2200</v>
          </cell>
          <cell r="D830" t="str">
            <v>453</v>
          </cell>
          <cell r="E830" t="str">
            <v>4900122614</v>
          </cell>
          <cell r="F830">
            <v>38166</v>
          </cell>
          <cell r="G830">
            <v>-172.97300000000001</v>
          </cell>
          <cell r="H830">
            <v>0</v>
          </cell>
        </row>
        <row r="831">
          <cell r="A831" t="str">
            <v>501032</v>
          </cell>
          <cell r="B831" t="str">
            <v>COTTON - RIL 105 HY - 450 GM</v>
          </cell>
          <cell r="C831" t="str">
            <v>2200</v>
          </cell>
          <cell r="D831" t="str">
            <v>453</v>
          </cell>
          <cell r="E831" t="str">
            <v>4900122614</v>
          </cell>
          <cell r="F831">
            <v>38166</v>
          </cell>
          <cell r="G831">
            <v>172.97300000000001</v>
          </cell>
          <cell r="H831">
            <v>29683.88</v>
          </cell>
        </row>
        <row r="832">
          <cell r="A832" t="str">
            <v>501032</v>
          </cell>
          <cell r="B832" t="str">
            <v>COTTON - RIL 105 HY - 450 GM</v>
          </cell>
          <cell r="C832" t="str">
            <v>2200</v>
          </cell>
          <cell r="D832" t="str">
            <v>651</v>
          </cell>
          <cell r="E832" t="str">
            <v>4900122477</v>
          </cell>
          <cell r="F832">
            <v>38166</v>
          </cell>
          <cell r="G832">
            <v>172.97300000000001</v>
          </cell>
          <cell r="H832">
            <v>0</v>
          </cell>
        </row>
        <row r="833">
          <cell r="A833" t="str">
            <v>501032</v>
          </cell>
          <cell r="B833" t="str">
            <v>COTTON - RIL 105 HY - 450 GM</v>
          </cell>
          <cell r="C833" t="str">
            <v>2200</v>
          </cell>
          <cell r="D833" t="str">
            <v>641</v>
          </cell>
          <cell r="E833" t="str">
            <v>4900112596</v>
          </cell>
          <cell r="F833">
            <v>38154</v>
          </cell>
          <cell r="G833">
            <v>-129.6</v>
          </cell>
          <cell r="H833">
            <v>-22240.66</v>
          </cell>
        </row>
        <row r="834">
          <cell r="A834" t="str">
            <v>501032</v>
          </cell>
          <cell r="B834" t="str">
            <v>COTTON - RIL 105 HY - 450 GM</v>
          </cell>
          <cell r="C834" t="str">
            <v>2200</v>
          </cell>
          <cell r="D834" t="str">
            <v>601</v>
          </cell>
          <cell r="E834" t="str">
            <v>4900111654</v>
          </cell>
          <cell r="F834">
            <v>38153</v>
          </cell>
          <cell r="G834">
            <v>-21.622</v>
          </cell>
          <cell r="H834">
            <v>-3710.55</v>
          </cell>
        </row>
        <row r="835">
          <cell r="A835" t="str">
            <v>501032</v>
          </cell>
          <cell r="B835" t="str">
            <v>COTTON - RIL 105 HY - 450 GM</v>
          </cell>
          <cell r="C835" t="str">
            <v>2200</v>
          </cell>
          <cell r="D835" t="str">
            <v>601</v>
          </cell>
          <cell r="E835" t="str">
            <v>4900110694</v>
          </cell>
          <cell r="F835">
            <v>38152</v>
          </cell>
          <cell r="G835">
            <v>-43.243000000000002</v>
          </cell>
          <cell r="H835">
            <v>-7420.93</v>
          </cell>
        </row>
        <row r="836">
          <cell r="A836" t="str">
            <v>501032</v>
          </cell>
          <cell r="B836" t="str">
            <v>COTTON - RIL 105 HY - 450 GM</v>
          </cell>
          <cell r="C836" t="str">
            <v>2200</v>
          </cell>
          <cell r="D836" t="str">
            <v>601</v>
          </cell>
          <cell r="E836" t="str">
            <v>4900110696</v>
          </cell>
          <cell r="F836">
            <v>38152</v>
          </cell>
          <cell r="G836">
            <v>-1.351</v>
          </cell>
          <cell r="H836">
            <v>-231.85</v>
          </cell>
        </row>
        <row r="837">
          <cell r="A837" t="str">
            <v>501032</v>
          </cell>
          <cell r="B837" t="str">
            <v>COTTON - RIL 105 HY - 450 GM</v>
          </cell>
          <cell r="C837" t="str">
            <v>2200</v>
          </cell>
          <cell r="D837" t="str">
            <v>601</v>
          </cell>
          <cell r="E837" t="str">
            <v>4900110696</v>
          </cell>
          <cell r="F837">
            <v>38152</v>
          </cell>
          <cell r="G837">
            <v>-41.892000000000003</v>
          </cell>
          <cell r="H837">
            <v>-7189.09</v>
          </cell>
        </row>
        <row r="838">
          <cell r="A838" t="str">
            <v>501032</v>
          </cell>
          <cell r="B838" t="str">
            <v>COTTON - RIL 105 HY - 450 GM</v>
          </cell>
          <cell r="C838" t="str">
            <v>2200</v>
          </cell>
          <cell r="D838" t="str">
            <v>453</v>
          </cell>
          <cell r="E838" t="str">
            <v>4900101756</v>
          </cell>
          <cell r="F838">
            <v>38138</v>
          </cell>
          <cell r="G838">
            <v>-194.595</v>
          </cell>
          <cell r="H838">
            <v>0</v>
          </cell>
        </row>
        <row r="839">
          <cell r="A839" t="str">
            <v>501032</v>
          </cell>
          <cell r="B839" t="str">
            <v>COTTON - RIL 105 HY - 450 GM</v>
          </cell>
          <cell r="C839" t="str">
            <v>2200</v>
          </cell>
          <cell r="D839" t="str">
            <v>453</v>
          </cell>
          <cell r="E839" t="str">
            <v>4900101756</v>
          </cell>
          <cell r="F839">
            <v>38138</v>
          </cell>
          <cell r="G839">
            <v>194.595</v>
          </cell>
          <cell r="H839">
            <v>33394.449999999997</v>
          </cell>
        </row>
        <row r="840">
          <cell r="A840" t="str">
            <v>501032</v>
          </cell>
          <cell r="B840" t="str">
            <v>COTTON - RIL 105 HY - 450 GM</v>
          </cell>
          <cell r="C840" t="str">
            <v>2200</v>
          </cell>
          <cell r="D840" t="str">
            <v>651</v>
          </cell>
          <cell r="E840" t="str">
            <v>4900100708</v>
          </cell>
          <cell r="F840">
            <v>38137</v>
          </cell>
          <cell r="G840">
            <v>194.595</v>
          </cell>
          <cell r="H840">
            <v>0</v>
          </cell>
        </row>
        <row r="841">
          <cell r="A841" t="str">
            <v>501032</v>
          </cell>
          <cell r="B841" t="str">
            <v>COTTON - RIL 105 HY - 450 GM</v>
          </cell>
          <cell r="C841" t="str">
            <v>2200</v>
          </cell>
          <cell r="D841" t="str">
            <v>601</v>
          </cell>
          <cell r="E841" t="str">
            <v>4900100126</v>
          </cell>
          <cell r="F841">
            <v>38136</v>
          </cell>
          <cell r="G841">
            <v>-108.108</v>
          </cell>
          <cell r="H841">
            <v>-18552.41</v>
          </cell>
        </row>
        <row r="842">
          <cell r="A842" t="str">
            <v>501032</v>
          </cell>
          <cell r="B842" t="str">
            <v>COTTON - RIL 105 HY - 450 GM</v>
          </cell>
          <cell r="C842" t="str">
            <v>2200</v>
          </cell>
          <cell r="D842" t="str">
            <v>101</v>
          </cell>
          <cell r="E842" t="str">
            <v>5000011631</v>
          </cell>
          <cell r="F842">
            <v>38136</v>
          </cell>
          <cell r="G842">
            <v>517.5</v>
          </cell>
          <cell r="H842">
            <v>0</v>
          </cell>
        </row>
        <row r="843">
          <cell r="A843" t="str">
            <v>501032</v>
          </cell>
          <cell r="B843" t="str">
            <v>COTTON - RIL 105 HY - 450 GM</v>
          </cell>
          <cell r="C843" t="str">
            <v>2200</v>
          </cell>
          <cell r="D843" t="str">
            <v>601</v>
          </cell>
          <cell r="E843" t="str">
            <v>4900100264</v>
          </cell>
          <cell r="F843">
            <v>38136</v>
          </cell>
          <cell r="G843">
            <v>-216.21600000000001</v>
          </cell>
          <cell r="H843">
            <v>-37104.83</v>
          </cell>
        </row>
        <row r="844">
          <cell r="A844" t="str">
            <v>501032</v>
          </cell>
          <cell r="B844" t="str">
            <v>COTTON - RIL 105 HY - 450 GM</v>
          </cell>
          <cell r="C844" t="str">
            <v>2200</v>
          </cell>
          <cell r="D844" t="str">
            <v>601</v>
          </cell>
          <cell r="E844" t="str">
            <v>4900099922</v>
          </cell>
          <cell r="F844">
            <v>38136</v>
          </cell>
          <cell r="G844">
            <v>-21.622</v>
          </cell>
          <cell r="H844">
            <v>-3710.55</v>
          </cell>
        </row>
        <row r="845">
          <cell r="A845" t="str">
            <v>501032</v>
          </cell>
          <cell r="B845" t="str">
            <v>COTTON - RIL 105 HY - 450 GM</v>
          </cell>
          <cell r="C845" t="str">
            <v>2200</v>
          </cell>
          <cell r="D845" t="str">
            <v>601</v>
          </cell>
          <cell r="E845" t="str">
            <v>4900099920</v>
          </cell>
          <cell r="F845">
            <v>38136</v>
          </cell>
          <cell r="G845">
            <v>-21.622</v>
          </cell>
          <cell r="H845">
            <v>-3710.55</v>
          </cell>
        </row>
        <row r="846">
          <cell r="A846" t="str">
            <v>501032</v>
          </cell>
          <cell r="B846" t="str">
            <v>COTTON - RIL 105 HY - 450 GM</v>
          </cell>
          <cell r="C846" t="str">
            <v>2200</v>
          </cell>
          <cell r="D846" t="str">
            <v>601</v>
          </cell>
          <cell r="E846" t="str">
            <v>4900100293</v>
          </cell>
          <cell r="F846">
            <v>38136</v>
          </cell>
          <cell r="G846">
            <v>-21.622</v>
          </cell>
          <cell r="H846">
            <v>-3710.55</v>
          </cell>
        </row>
        <row r="847">
          <cell r="A847" t="str">
            <v>501032</v>
          </cell>
          <cell r="B847" t="str">
            <v>COTTON - RIL 105 HY - 450 GM</v>
          </cell>
          <cell r="C847" t="str">
            <v>2200</v>
          </cell>
          <cell r="D847" t="str">
            <v>601</v>
          </cell>
          <cell r="E847" t="str">
            <v>4900100298</v>
          </cell>
          <cell r="F847">
            <v>38136</v>
          </cell>
          <cell r="G847">
            <v>-43.243000000000002</v>
          </cell>
          <cell r="H847">
            <v>-7420.93</v>
          </cell>
        </row>
        <row r="848">
          <cell r="A848" t="str">
            <v>501032</v>
          </cell>
          <cell r="B848" t="str">
            <v>COTTON - RIL 105 HY - 450 GM</v>
          </cell>
          <cell r="C848" t="str">
            <v>2200</v>
          </cell>
          <cell r="D848" t="str">
            <v>601</v>
          </cell>
          <cell r="E848" t="str">
            <v>4900097053</v>
          </cell>
          <cell r="F848">
            <v>38132</v>
          </cell>
          <cell r="G848">
            <v>-41.892000000000003</v>
          </cell>
          <cell r="H848">
            <v>-7189.09</v>
          </cell>
        </row>
        <row r="849">
          <cell r="A849" t="str">
            <v>501032</v>
          </cell>
          <cell r="B849" t="str">
            <v>COTTON - RIL 105 HY - 450 GM</v>
          </cell>
          <cell r="C849" t="str">
            <v>2200</v>
          </cell>
          <cell r="D849" t="str">
            <v>601</v>
          </cell>
          <cell r="E849" t="str">
            <v>4900097040</v>
          </cell>
          <cell r="F849">
            <v>38132</v>
          </cell>
          <cell r="G849">
            <v>-43.243000000000002</v>
          </cell>
          <cell r="H849">
            <v>-7420.93</v>
          </cell>
        </row>
        <row r="850">
          <cell r="A850" t="str">
            <v>501032</v>
          </cell>
          <cell r="B850" t="str">
            <v>COTTON - RIL 105 HY - 450 GM</v>
          </cell>
          <cell r="C850" t="str">
            <v>2200</v>
          </cell>
          <cell r="D850" t="str">
            <v>601</v>
          </cell>
          <cell r="E850" t="str">
            <v>4900097053</v>
          </cell>
          <cell r="F850">
            <v>38132</v>
          </cell>
          <cell r="G850">
            <v>-1.351</v>
          </cell>
          <cell r="H850">
            <v>-231.85</v>
          </cell>
        </row>
        <row r="851">
          <cell r="A851" t="str">
            <v>501032</v>
          </cell>
          <cell r="B851" t="str">
            <v>COTTON - RIL 105 HY - 450 GM</v>
          </cell>
          <cell r="C851" t="str">
            <v>2200</v>
          </cell>
          <cell r="D851" t="str">
            <v>601</v>
          </cell>
          <cell r="E851" t="str">
            <v>4900096449</v>
          </cell>
          <cell r="F851">
            <v>38131</v>
          </cell>
          <cell r="G851">
            <v>-108.108</v>
          </cell>
          <cell r="H851">
            <v>-18552.41</v>
          </cell>
        </row>
        <row r="852">
          <cell r="A852" t="str">
            <v>501032</v>
          </cell>
          <cell r="B852" t="str">
            <v>COTTON - RIL 105 HY - 450 GM</v>
          </cell>
          <cell r="C852" t="str">
            <v>2200</v>
          </cell>
          <cell r="D852" t="str">
            <v>601</v>
          </cell>
          <cell r="E852" t="str">
            <v>4900096450</v>
          </cell>
          <cell r="F852">
            <v>38131</v>
          </cell>
          <cell r="G852">
            <v>-129.72999999999999</v>
          </cell>
          <cell r="H852">
            <v>-22262.97</v>
          </cell>
        </row>
        <row r="853">
          <cell r="A853" t="str">
            <v>501032</v>
          </cell>
          <cell r="B853" t="str">
            <v>COTTON - RIL 105 HY - 450 GM</v>
          </cell>
          <cell r="C853" t="str">
            <v>2200</v>
          </cell>
          <cell r="D853" t="str">
            <v>641</v>
          </cell>
          <cell r="E853" t="str">
            <v>4900096053</v>
          </cell>
          <cell r="F853">
            <v>38131</v>
          </cell>
          <cell r="G853">
            <v>517.5</v>
          </cell>
          <cell r="H853">
            <v>88808.17</v>
          </cell>
        </row>
        <row r="854">
          <cell r="A854" t="str">
            <v>501032</v>
          </cell>
          <cell r="B854" t="str">
            <v>COTTON - RIL 105 HY - 450 GM</v>
          </cell>
          <cell r="C854" t="str">
            <v>2200</v>
          </cell>
          <cell r="D854" t="str">
            <v>601</v>
          </cell>
          <cell r="E854" t="str">
            <v>4900094021</v>
          </cell>
          <cell r="F854">
            <v>38127</v>
          </cell>
          <cell r="G854">
            <v>-21.622</v>
          </cell>
          <cell r="H854">
            <v>-3710.55</v>
          </cell>
        </row>
        <row r="855">
          <cell r="A855" t="str">
            <v>501032</v>
          </cell>
          <cell r="B855" t="str">
            <v>COTTON - RIL 105 HY - 450 GM</v>
          </cell>
          <cell r="C855" t="str">
            <v>2200</v>
          </cell>
          <cell r="D855" t="str">
            <v>601</v>
          </cell>
          <cell r="E855" t="str">
            <v>4900090376</v>
          </cell>
          <cell r="F855">
            <v>38120</v>
          </cell>
          <cell r="G855">
            <v>-43.243000000000002</v>
          </cell>
          <cell r="H855">
            <v>-7420.93</v>
          </cell>
        </row>
        <row r="856">
          <cell r="A856" t="str">
            <v>501032</v>
          </cell>
          <cell r="B856" t="str">
            <v>COTTON - RIL 105 HY - 450 GM</v>
          </cell>
          <cell r="C856" t="str">
            <v>2200</v>
          </cell>
          <cell r="D856" t="str">
            <v>601</v>
          </cell>
          <cell r="E856" t="str">
            <v>4900089681</v>
          </cell>
          <cell r="F856">
            <v>38119</v>
          </cell>
          <cell r="G856">
            <v>-64.864999999999995</v>
          </cell>
          <cell r="H856">
            <v>-11131.48</v>
          </cell>
        </row>
        <row r="857">
          <cell r="A857" t="str">
            <v>501032</v>
          </cell>
          <cell r="B857" t="str">
            <v>COTTON - RIL 105 HY - 450 GM</v>
          </cell>
          <cell r="C857" t="str">
            <v>2200</v>
          </cell>
          <cell r="D857" t="str">
            <v>601</v>
          </cell>
          <cell r="E857" t="str">
            <v>4900089274</v>
          </cell>
          <cell r="F857">
            <v>38118</v>
          </cell>
          <cell r="G857">
            <v>-86.486000000000004</v>
          </cell>
          <cell r="H857">
            <v>-14841.86</v>
          </cell>
        </row>
        <row r="858">
          <cell r="A858" t="str">
            <v>501032</v>
          </cell>
          <cell r="B858" t="str">
            <v>COTTON - RIL 105 HY - 450 GM</v>
          </cell>
          <cell r="C858" t="str">
            <v>2200</v>
          </cell>
          <cell r="D858" t="str">
            <v>601</v>
          </cell>
          <cell r="E858" t="str">
            <v>4900089142</v>
          </cell>
          <cell r="F858">
            <v>38118</v>
          </cell>
          <cell r="G858">
            <v>-216.21600000000001</v>
          </cell>
          <cell r="H858">
            <v>-37104.83</v>
          </cell>
        </row>
        <row r="859">
          <cell r="A859" t="str">
            <v>501032</v>
          </cell>
          <cell r="B859" t="str">
            <v>COTTON - RIL 105 HY - 450 GM</v>
          </cell>
          <cell r="C859" t="str">
            <v>2200</v>
          </cell>
          <cell r="D859" t="str">
            <v>601</v>
          </cell>
          <cell r="E859" t="str">
            <v>4900089265</v>
          </cell>
          <cell r="F859">
            <v>38118</v>
          </cell>
          <cell r="G859">
            <v>-432.43200000000002</v>
          </cell>
          <cell r="H859">
            <v>-74209.649999999994</v>
          </cell>
        </row>
        <row r="860">
          <cell r="A860" t="str">
            <v>501032</v>
          </cell>
          <cell r="B860" t="str">
            <v>COTTON - RIL 105 HY - 450 GM</v>
          </cell>
          <cell r="C860" t="str">
            <v>2200</v>
          </cell>
          <cell r="D860" t="str">
            <v>601</v>
          </cell>
          <cell r="E860" t="str">
            <v>4900087975</v>
          </cell>
          <cell r="F860">
            <v>38115</v>
          </cell>
          <cell r="G860">
            <v>-216.21600000000001</v>
          </cell>
          <cell r="H860">
            <v>-37104.83</v>
          </cell>
        </row>
        <row r="861">
          <cell r="A861" t="str">
            <v>501032</v>
          </cell>
          <cell r="B861" t="str">
            <v>COTTON - RIL 105 HY - 450 GM</v>
          </cell>
          <cell r="C861" t="str">
            <v>2200</v>
          </cell>
          <cell r="D861" t="str">
            <v>601</v>
          </cell>
          <cell r="E861" t="str">
            <v>4900087379</v>
          </cell>
          <cell r="F861">
            <v>38113</v>
          </cell>
          <cell r="G861">
            <v>-216.21600000000001</v>
          </cell>
          <cell r="H861">
            <v>-37104.83</v>
          </cell>
        </row>
        <row r="862">
          <cell r="A862" t="str">
            <v>501032</v>
          </cell>
          <cell r="B862" t="str">
            <v>COTTON - RIL 105 HY - 450 GM</v>
          </cell>
          <cell r="C862" t="str">
            <v>2200</v>
          </cell>
          <cell r="D862" t="str">
            <v>601</v>
          </cell>
          <cell r="E862" t="str">
            <v>4900087374</v>
          </cell>
          <cell r="F862">
            <v>38113</v>
          </cell>
          <cell r="G862">
            <v>-86.486000000000004</v>
          </cell>
          <cell r="H862">
            <v>-14841.86</v>
          </cell>
        </row>
        <row r="863">
          <cell r="A863" t="str">
            <v>501032</v>
          </cell>
          <cell r="B863" t="str">
            <v>COTTON - RIL 105 HY - 450 GM</v>
          </cell>
          <cell r="C863" t="str">
            <v>2200</v>
          </cell>
          <cell r="D863" t="str">
            <v>601</v>
          </cell>
          <cell r="E863" t="str">
            <v>4900083638</v>
          </cell>
          <cell r="F863">
            <v>38106</v>
          </cell>
          <cell r="G863">
            <v>-216.21600000000001</v>
          </cell>
          <cell r="H863">
            <v>-37104.83</v>
          </cell>
        </row>
        <row r="864">
          <cell r="A864" t="str">
            <v>501032</v>
          </cell>
          <cell r="B864" t="str">
            <v>COTTON - RIL 105 HY - 450 GM</v>
          </cell>
          <cell r="C864" t="str">
            <v>2200</v>
          </cell>
          <cell r="D864" t="str">
            <v>601</v>
          </cell>
          <cell r="E864" t="str">
            <v>4900080685</v>
          </cell>
          <cell r="F864">
            <v>38101</v>
          </cell>
          <cell r="G864">
            <v>-216.21600000000001</v>
          </cell>
          <cell r="H864">
            <v>-37104.83</v>
          </cell>
        </row>
        <row r="865">
          <cell r="A865" t="str">
            <v>501032</v>
          </cell>
          <cell r="B865" t="str">
            <v>COTTON - RIL 105 HY - 450 GM</v>
          </cell>
          <cell r="C865" t="str">
            <v>2200</v>
          </cell>
          <cell r="D865" t="str">
            <v>601</v>
          </cell>
          <cell r="E865" t="str">
            <v>4900079926</v>
          </cell>
          <cell r="F865">
            <v>38100</v>
          </cell>
          <cell r="G865">
            <v>-389.18900000000002</v>
          </cell>
          <cell r="H865">
            <v>-66788.72</v>
          </cell>
        </row>
        <row r="866">
          <cell r="A866" t="str">
            <v>501032</v>
          </cell>
          <cell r="B866" t="str">
            <v>COTTON - RIL 105 HY - 450 GM</v>
          </cell>
          <cell r="C866" t="str">
            <v>2200</v>
          </cell>
          <cell r="D866" t="str">
            <v>601</v>
          </cell>
          <cell r="E866" t="str">
            <v>4900079988</v>
          </cell>
          <cell r="F866">
            <v>38100</v>
          </cell>
          <cell r="G866">
            <v>-216.21600000000001</v>
          </cell>
          <cell r="H866">
            <v>-37104.83</v>
          </cell>
        </row>
        <row r="867">
          <cell r="A867" t="str">
            <v>501032</v>
          </cell>
          <cell r="B867" t="str">
            <v>COTTON - RIL 105 HY - 450 GM</v>
          </cell>
          <cell r="C867" t="str">
            <v>2200</v>
          </cell>
          <cell r="D867" t="str">
            <v>601</v>
          </cell>
          <cell r="E867" t="str">
            <v>4900079534</v>
          </cell>
          <cell r="F867">
            <v>38099</v>
          </cell>
          <cell r="G867">
            <v>-21.622</v>
          </cell>
          <cell r="H867">
            <v>-3710.55</v>
          </cell>
        </row>
        <row r="868">
          <cell r="A868" t="str">
            <v>501032</v>
          </cell>
          <cell r="B868" t="str">
            <v>COTTON - RIL 105 HY - 450 GM</v>
          </cell>
          <cell r="C868" t="str">
            <v>2200</v>
          </cell>
          <cell r="D868" t="str">
            <v>602</v>
          </cell>
          <cell r="E868" t="str">
            <v>4900078716</v>
          </cell>
          <cell r="F868">
            <v>38098</v>
          </cell>
          <cell r="G868">
            <v>960</v>
          </cell>
          <cell r="H868">
            <v>164745.60000000001</v>
          </cell>
        </row>
        <row r="869">
          <cell r="A869" t="str">
            <v>501032</v>
          </cell>
          <cell r="B869" t="str">
            <v>COTTON - RIL 105 HY - 450 GM</v>
          </cell>
          <cell r="C869" t="str">
            <v>2200</v>
          </cell>
          <cell r="D869" t="str">
            <v>601</v>
          </cell>
          <cell r="E869" t="str">
            <v>4900078718</v>
          </cell>
          <cell r="F869">
            <v>38098</v>
          </cell>
          <cell r="G869">
            <v>-960</v>
          </cell>
          <cell r="H869">
            <v>-164745.60000000001</v>
          </cell>
        </row>
        <row r="870">
          <cell r="A870" t="str">
            <v>501032</v>
          </cell>
          <cell r="B870" t="str">
            <v>COTTON - RIL 105 HY - 450 GM</v>
          </cell>
          <cell r="C870" t="str">
            <v>2200</v>
          </cell>
          <cell r="D870" t="str">
            <v>602</v>
          </cell>
          <cell r="E870" t="str">
            <v>4900078719</v>
          </cell>
          <cell r="F870">
            <v>38098</v>
          </cell>
          <cell r="G870">
            <v>960</v>
          </cell>
          <cell r="H870">
            <v>164745.60000000001</v>
          </cell>
        </row>
        <row r="871">
          <cell r="A871" t="str">
            <v>501032</v>
          </cell>
          <cell r="B871" t="str">
            <v>COTTON - RIL 105 HY - 450 GM</v>
          </cell>
          <cell r="C871" t="str">
            <v>2200</v>
          </cell>
          <cell r="D871" t="str">
            <v>601</v>
          </cell>
          <cell r="E871" t="str">
            <v>4900078772</v>
          </cell>
          <cell r="F871">
            <v>38098</v>
          </cell>
          <cell r="G871">
            <v>-43.243000000000002</v>
          </cell>
          <cell r="H871">
            <v>-7420.93</v>
          </cell>
        </row>
        <row r="872">
          <cell r="A872" t="str">
            <v>501032</v>
          </cell>
          <cell r="B872" t="str">
            <v>COTTON - RIL 105 HY - 450 GM</v>
          </cell>
          <cell r="C872" t="str">
            <v>2200</v>
          </cell>
          <cell r="D872" t="str">
            <v>601</v>
          </cell>
          <cell r="E872" t="str">
            <v>4900078804</v>
          </cell>
          <cell r="F872">
            <v>38098</v>
          </cell>
          <cell r="G872">
            <v>-237.83799999999999</v>
          </cell>
          <cell r="H872">
            <v>-40815.379999999997</v>
          </cell>
        </row>
        <row r="873">
          <cell r="A873" t="str">
            <v>501032</v>
          </cell>
          <cell r="B873" t="str">
            <v>COTTON - RIL 105 HY - 450 GM</v>
          </cell>
          <cell r="C873" t="str">
            <v>2200</v>
          </cell>
          <cell r="D873" t="str">
            <v>601</v>
          </cell>
          <cell r="E873" t="str">
            <v>4900078864</v>
          </cell>
          <cell r="F873">
            <v>38098</v>
          </cell>
          <cell r="G873">
            <v>-454.05399999999997</v>
          </cell>
          <cell r="H873">
            <v>-77920.210000000006</v>
          </cell>
        </row>
        <row r="874">
          <cell r="A874" t="str">
            <v>501032</v>
          </cell>
          <cell r="B874" t="str">
            <v>COTTON - RIL 105 HY - 450 GM</v>
          </cell>
          <cell r="C874" t="str">
            <v>2200</v>
          </cell>
          <cell r="D874" t="str">
            <v>601</v>
          </cell>
          <cell r="E874" t="str">
            <v>4900078020</v>
          </cell>
          <cell r="F874">
            <v>38097</v>
          </cell>
          <cell r="G874">
            <v>-960</v>
          </cell>
          <cell r="H874">
            <v>-164745.60000000001</v>
          </cell>
        </row>
        <row r="875">
          <cell r="A875" t="str">
            <v>501032</v>
          </cell>
          <cell r="B875" t="str">
            <v>COTTON - RIL 105 HY - 450 GM</v>
          </cell>
          <cell r="C875" t="str">
            <v>2200</v>
          </cell>
          <cell r="D875" t="str">
            <v>101</v>
          </cell>
          <cell r="E875" t="str">
            <v>5000007922</v>
          </cell>
          <cell r="F875">
            <v>38093</v>
          </cell>
          <cell r="G875">
            <v>2246.4</v>
          </cell>
          <cell r="H875">
            <v>0</v>
          </cell>
        </row>
        <row r="876">
          <cell r="A876" t="str">
            <v>501032</v>
          </cell>
          <cell r="B876" t="str">
            <v>COTTON - RIL 105 HY - 450 GM</v>
          </cell>
          <cell r="C876" t="str">
            <v>2200</v>
          </cell>
          <cell r="D876" t="str">
            <v>601</v>
          </cell>
          <cell r="E876" t="str">
            <v>4900076714</v>
          </cell>
          <cell r="F876">
            <v>38093</v>
          </cell>
          <cell r="G876">
            <v>-86.486000000000004</v>
          </cell>
          <cell r="H876">
            <v>-14841.86</v>
          </cell>
        </row>
        <row r="877">
          <cell r="A877" t="str">
            <v>501032</v>
          </cell>
          <cell r="B877" t="str">
            <v>COTTON - RIL 105 HY - 450 GM</v>
          </cell>
          <cell r="C877" t="str">
            <v>2200</v>
          </cell>
          <cell r="D877" t="str">
            <v>601</v>
          </cell>
          <cell r="E877" t="str">
            <v>4900076583</v>
          </cell>
          <cell r="F877">
            <v>38093</v>
          </cell>
          <cell r="G877">
            <v>-129.72999999999999</v>
          </cell>
          <cell r="H877">
            <v>-22262.97</v>
          </cell>
        </row>
        <row r="878">
          <cell r="A878" t="str">
            <v>501032</v>
          </cell>
          <cell r="B878" t="str">
            <v>COTTON - RIL 105 HY - 450 GM</v>
          </cell>
          <cell r="C878" t="str">
            <v>2200</v>
          </cell>
          <cell r="D878" t="str">
            <v>601</v>
          </cell>
          <cell r="E878" t="str">
            <v>4900076712</v>
          </cell>
          <cell r="F878">
            <v>38093</v>
          </cell>
          <cell r="G878">
            <v>-302.70299999999997</v>
          </cell>
          <cell r="H878">
            <v>-51946.86</v>
          </cell>
        </row>
        <row r="879">
          <cell r="A879" t="str">
            <v>501032</v>
          </cell>
          <cell r="B879" t="str">
            <v>COTTON - RIL 105 HY - 450 GM</v>
          </cell>
          <cell r="C879" t="str">
            <v>2200</v>
          </cell>
          <cell r="D879" t="str">
            <v>601</v>
          </cell>
          <cell r="E879" t="str">
            <v>4900076584</v>
          </cell>
          <cell r="F879">
            <v>38093</v>
          </cell>
          <cell r="G879">
            <v>-237.83799999999999</v>
          </cell>
          <cell r="H879">
            <v>-40815.379999999997</v>
          </cell>
        </row>
        <row r="880">
          <cell r="A880" t="str">
            <v>501032</v>
          </cell>
          <cell r="B880" t="str">
            <v>COTTON - RIL 105 HY - 450 GM</v>
          </cell>
          <cell r="C880" t="str">
            <v>2200</v>
          </cell>
          <cell r="D880" t="str">
            <v>641</v>
          </cell>
          <cell r="E880" t="str">
            <v>4900076053</v>
          </cell>
          <cell r="F880">
            <v>38092</v>
          </cell>
          <cell r="G880">
            <v>2246.4</v>
          </cell>
          <cell r="H880">
            <v>385504.71</v>
          </cell>
        </row>
        <row r="881">
          <cell r="A881" t="str">
            <v>501032</v>
          </cell>
          <cell r="B881" t="str">
            <v>COTTON - RIL 105 HY - 450 GM</v>
          </cell>
          <cell r="C881" t="str">
            <v>2200</v>
          </cell>
          <cell r="D881" t="str">
            <v>601</v>
          </cell>
          <cell r="E881" t="str">
            <v>4900076231</v>
          </cell>
          <cell r="F881">
            <v>38092</v>
          </cell>
          <cell r="G881">
            <v>-237.83799999999999</v>
          </cell>
          <cell r="H881">
            <v>-40815.379999999997</v>
          </cell>
        </row>
        <row r="882">
          <cell r="A882" t="str">
            <v>501032</v>
          </cell>
          <cell r="B882" t="str">
            <v>COTTON - RIL 105 HY - 450 GM</v>
          </cell>
          <cell r="C882" t="str">
            <v>2200</v>
          </cell>
          <cell r="D882" t="str">
            <v>101</v>
          </cell>
          <cell r="E882" t="str">
            <v>5000007740</v>
          </cell>
          <cell r="F882">
            <v>38090</v>
          </cell>
          <cell r="G882">
            <v>950.4</v>
          </cell>
          <cell r="H882">
            <v>0</v>
          </cell>
        </row>
        <row r="883">
          <cell r="A883" t="str">
            <v>501032</v>
          </cell>
          <cell r="B883" t="str">
            <v>COTTON - RIL 105 HY - 450 GM</v>
          </cell>
          <cell r="C883" t="str">
            <v>2200</v>
          </cell>
          <cell r="D883" t="str">
            <v>101</v>
          </cell>
          <cell r="E883" t="str">
            <v>5000007740</v>
          </cell>
          <cell r="F883">
            <v>38090</v>
          </cell>
          <cell r="G883">
            <v>1317.6</v>
          </cell>
          <cell r="H883">
            <v>0</v>
          </cell>
        </row>
        <row r="884">
          <cell r="A884" t="str">
            <v>501032</v>
          </cell>
          <cell r="B884" t="str">
            <v>COTTON - RIL 105 HY - 450 GM</v>
          </cell>
          <cell r="C884" t="str">
            <v>2200</v>
          </cell>
          <cell r="D884" t="str">
            <v>641</v>
          </cell>
          <cell r="E884" t="str">
            <v>4900074168</v>
          </cell>
          <cell r="F884">
            <v>38087</v>
          </cell>
          <cell r="G884">
            <v>1317.6</v>
          </cell>
          <cell r="H884">
            <v>226113.34</v>
          </cell>
        </row>
        <row r="885">
          <cell r="A885" t="str">
            <v>501032</v>
          </cell>
          <cell r="B885" t="str">
            <v>COTTON - RIL 105 HY - 450 GM</v>
          </cell>
          <cell r="C885" t="str">
            <v>2200</v>
          </cell>
          <cell r="D885" t="str">
            <v>641</v>
          </cell>
          <cell r="E885" t="str">
            <v>4900074168</v>
          </cell>
          <cell r="F885">
            <v>38087</v>
          </cell>
          <cell r="G885">
            <v>950.4</v>
          </cell>
          <cell r="H885">
            <v>163098.14000000001</v>
          </cell>
        </row>
        <row r="886">
          <cell r="A886" t="str">
            <v>501032</v>
          </cell>
          <cell r="B886" t="str">
            <v>COTTON - RIL 105 HY - 450 GM</v>
          </cell>
          <cell r="C886" t="str">
            <v>2300</v>
          </cell>
          <cell r="D886" t="str">
            <v>651</v>
          </cell>
          <cell r="E886" t="str">
            <v>4900225951</v>
          </cell>
          <cell r="F886">
            <v>38260</v>
          </cell>
          <cell r="G886">
            <v>172.8</v>
          </cell>
          <cell r="H886">
            <v>0</v>
          </cell>
        </row>
        <row r="887">
          <cell r="A887" t="str">
            <v>501032</v>
          </cell>
          <cell r="B887" t="str">
            <v>COTTON - RIL 105 HY - 450 GM</v>
          </cell>
          <cell r="C887" t="str">
            <v>2300</v>
          </cell>
          <cell r="D887" t="str">
            <v>601</v>
          </cell>
          <cell r="E887" t="str">
            <v>4900190675</v>
          </cell>
          <cell r="F887">
            <v>38230</v>
          </cell>
          <cell r="G887">
            <v>-0.9</v>
          </cell>
          <cell r="H887">
            <v>-154.44999999999999</v>
          </cell>
        </row>
        <row r="888">
          <cell r="A888" t="str">
            <v>501032</v>
          </cell>
          <cell r="B888" t="str">
            <v>COTTON - RIL 105 HY - 450 GM</v>
          </cell>
          <cell r="C888" t="str">
            <v>2300</v>
          </cell>
          <cell r="D888" t="str">
            <v>641</v>
          </cell>
          <cell r="E888" t="str">
            <v>4900096053</v>
          </cell>
          <cell r="F888">
            <v>38131</v>
          </cell>
          <cell r="G888">
            <v>-517.5</v>
          </cell>
          <cell r="H888">
            <v>-88808.17</v>
          </cell>
        </row>
        <row r="889">
          <cell r="A889" t="str">
            <v>501032</v>
          </cell>
          <cell r="B889" t="str">
            <v>COTTON - RIL 105 HY - 450 GM</v>
          </cell>
          <cell r="C889" t="str">
            <v>2300</v>
          </cell>
          <cell r="D889" t="str">
            <v>601</v>
          </cell>
          <cell r="E889" t="str">
            <v>4900079865</v>
          </cell>
          <cell r="F889">
            <v>38100</v>
          </cell>
          <cell r="G889">
            <v>-43.2</v>
          </cell>
          <cell r="H889">
            <v>-7413.55</v>
          </cell>
        </row>
        <row r="890">
          <cell r="A890" t="str">
            <v>501032</v>
          </cell>
          <cell r="B890" t="str">
            <v>COTTON - RIL 105 HY - 450 GM</v>
          </cell>
          <cell r="C890" t="str">
            <v>2300</v>
          </cell>
          <cell r="D890" t="str">
            <v>601</v>
          </cell>
          <cell r="E890" t="str">
            <v>4900075737</v>
          </cell>
          <cell r="F890">
            <v>38090</v>
          </cell>
          <cell r="G890">
            <v>-21.6</v>
          </cell>
          <cell r="H890">
            <v>-3706.78</v>
          </cell>
        </row>
        <row r="891">
          <cell r="A891" t="str">
            <v>501032</v>
          </cell>
          <cell r="B891" t="str">
            <v>COTTON - RIL 105 HY - 450 GM</v>
          </cell>
          <cell r="C891" t="str">
            <v>2300</v>
          </cell>
          <cell r="D891" t="str">
            <v>601</v>
          </cell>
          <cell r="E891" t="str">
            <v>4900075334</v>
          </cell>
          <cell r="F891">
            <v>38090</v>
          </cell>
          <cell r="G891">
            <v>-21.6</v>
          </cell>
          <cell r="H891">
            <v>-3706.78</v>
          </cell>
        </row>
        <row r="892">
          <cell r="A892" t="str">
            <v>501032</v>
          </cell>
          <cell r="B892" t="str">
            <v>COTTON - RIL 105 HY - 450 GM</v>
          </cell>
          <cell r="C892" t="str">
            <v>2300</v>
          </cell>
          <cell r="D892" t="str">
            <v>601</v>
          </cell>
          <cell r="E892" t="str">
            <v>4900075240</v>
          </cell>
          <cell r="F892">
            <v>38090</v>
          </cell>
          <cell r="G892">
            <v>-302.39999999999998</v>
          </cell>
          <cell r="H892">
            <v>-51894.86</v>
          </cell>
        </row>
        <row r="893">
          <cell r="A893" t="str">
            <v>501032</v>
          </cell>
          <cell r="B893" t="str">
            <v>COTTON - RIL 105 HY - 450 GM</v>
          </cell>
          <cell r="C893" t="str">
            <v>2300</v>
          </cell>
          <cell r="D893" t="str">
            <v>101</v>
          </cell>
          <cell r="E893" t="str">
            <v>5000007572</v>
          </cell>
          <cell r="F893">
            <v>38089</v>
          </cell>
          <cell r="G893">
            <v>324</v>
          </cell>
          <cell r="H893">
            <v>0</v>
          </cell>
        </row>
        <row r="894">
          <cell r="A894" t="str">
            <v>501032</v>
          </cell>
          <cell r="B894" t="str">
            <v>COTTON - RIL 105 HY - 450 GM</v>
          </cell>
          <cell r="C894" t="str">
            <v>2300</v>
          </cell>
          <cell r="D894" t="str">
            <v>101</v>
          </cell>
          <cell r="E894" t="str">
            <v>5000007570</v>
          </cell>
          <cell r="F894">
            <v>38089</v>
          </cell>
          <cell r="G894">
            <v>583.20000000000005</v>
          </cell>
          <cell r="H894">
            <v>0</v>
          </cell>
        </row>
        <row r="895">
          <cell r="A895" t="str">
            <v>501032</v>
          </cell>
          <cell r="B895" t="str">
            <v>COTTON - RIL 105 HY - 450 GM</v>
          </cell>
          <cell r="C895" t="str">
            <v>2300</v>
          </cell>
          <cell r="D895" t="str">
            <v>641</v>
          </cell>
          <cell r="E895" t="str">
            <v>4900074167</v>
          </cell>
          <cell r="F895">
            <v>38087</v>
          </cell>
          <cell r="G895">
            <v>324</v>
          </cell>
          <cell r="H895">
            <v>55601.64</v>
          </cell>
        </row>
        <row r="896">
          <cell r="A896" t="str">
            <v>501032</v>
          </cell>
          <cell r="B896" t="str">
            <v>COTTON - RIL 105 HY - 450 GM</v>
          </cell>
          <cell r="C896" t="str">
            <v>2300</v>
          </cell>
          <cell r="D896" t="str">
            <v>641</v>
          </cell>
          <cell r="E896" t="str">
            <v>4900074169</v>
          </cell>
          <cell r="F896">
            <v>38087</v>
          </cell>
          <cell r="G896">
            <v>583.20000000000005</v>
          </cell>
          <cell r="H896">
            <v>100082.95</v>
          </cell>
        </row>
        <row r="897">
          <cell r="A897" t="str">
            <v>501034</v>
          </cell>
          <cell r="B897" t="str">
            <v>COTTON - RIL 122 HY - 450 GM</v>
          </cell>
          <cell r="C897" t="str">
            <v>1000</v>
          </cell>
          <cell r="D897" t="str">
            <v>641</v>
          </cell>
          <cell r="E897" t="str">
            <v>4900218433</v>
          </cell>
          <cell r="F897">
            <v>38257</v>
          </cell>
          <cell r="G897">
            <v>-64.8</v>
          </cell>
          <cell r="H897">
            <v>0</v>
          </cell>
        </row>
        <row r="898">
          <cell r="A898" t="str">
            <v>501034</v>
          </cell>
          <cell r="B898" t="str">
            <v>COTTON - RIL 122 HY - 450 GM</v>
          </cell>
          <cell r="C898" t="str">
            <v>1000</v>
          </cell>
          <cell r="D898" t="str">
            <v>641</v>
          </cell>
          <cell r="E898" t="str">
            <v>4900218433</v>
          </cell>
          <cell r="F898">
            <v>38257</v>
          </cell>
          <cell r="G898">
            <v>-98.55</v>
          </cell>
          <cell r="H898">
            <v>0</v>
          </cell>
        </row>
        <row r="899">
          <cell r="A899" t="str">
            <v>501034</v>
          </cell>
          <cell r="B899" t="str">
            <v>COTTON - RIL 122 HY - 450 GM</v>
          </cell>
          <cell r="C899" t="str">
            <v>1000</v>
          </cell>
          <cell r="D899" t="str">
            <v>641</v>
          </cell>
          <cell r="E899" t="str">
            <v>4900218433</v>
          </cell>
          <cell r="F899">
            <v>38257</v>
          </cell>
          <cell r="G899">
            <v>-30.6</v>
          </cell>
          <cell r="H899">
            <v>0</v>
          </cell>
        </row>
        <row r="900">
          <cell r="A900" t="str">
            <v>501034</v>
          </cell>
          <cell r="B900" t="str">
            <v>COTTON - RIL 122 HY - 450 GM</v>
          </cell>
          <cell r="C900" t="str">
            <v>1000</v>
          </cell>
          <cell r="D900" t="str">
            <v>641</v>
          </cell>
          <cell r="E900" t="str">
            <v>4900218433</v>
          </cell>
          <cell r="F900">
            <v>38257</v>
          </cell>
          <cell r="G900">
            <v>-0.9</v>
          </cell>
          <cell r="H900">
            <v>0</v>
          </cell>
        </row>
        <row r="901">
          <cell r="A901" t="str">
            <v>501034</v>
          </cell>
          <cell r="B901" t="str">
            <v>COTTON - RIL 122 HY - 450 GM</v>
          </cell>
          <cell r="C901" t="str">
            <v>1000</v>
          </cell>
          <cell r="D901" t="str">
            <v>641</v>
          </cell>
          <cell r="E901" t="str">
            <v>4900218433</v>
          </cell>
          <cell r="F901">
            <v>38257</v>
          </cell>
          <cell r="G901">
            <v>-142.19999999999999</v>
          </cell>
          <cell r="H901">
            <v>0</v>
          </cell>
        </row>
        <row r="902">
          <cell r="A902" t="str">
            <v>501034</v>
          </cell>
          <cell r="B902" t="str">
            <v>COTTON - RIL 122 HY - 450 GM</v>
          </cell>
          <cell r="C902" t="str">
            <v>1000</v>
          </cell>
          <cell r="D902" t="str">
            <v>641</v>
          </cell>
          <cell r="E902" t="str">
            <v>4900218433</v>
          </cell>
          <cell r="F902">
            <v>38257</v>
          </cell>
          <cell r="G902">
            <v>-89.55</v>
          </cell>
          <cell r="H902">
            <v>0</v>
          </cell>
        </row>
        <row r="903">
          <cell r="A903" t="str">
            <v>501034</v>
          </cell>
          <cell r="B903" t="str">
            <v>COTTON - RIL 122 HY - 450 GM</v>
          </cell>
          <cell r="C903" t="str">
            <v>1000</v>
          </cell>
          <cell r="D903" t="str">
            <v>641</v>
          </cell>
          <cell r="E903" t="str">
            <v>4900218433</v>
          </cell>
          <cell r="F903">
            <v>38257</v>
          </cell>
          <cell r="G903">
            <v>-117.9</v>
          </cell>
          <cell r="H903">
            <v>0</v>
          </cell>
        </row>
        <row r="904">
          <cell r="A904" t="str">
            <v>501034</v>
          </cell>
          <cell r="B904" t="str">
            <v>COTTON - RIL 122 HY - 450 GM</v>
          </cell>
          <cell r="C904" t="str">
            <v>1000</v>
          </cell>
          <cell r="D904" t="str">
            <v>641</v>
          </cell>
          <cell r="E904" t="str">
            <v>4900218433</v>
          </cell>
          <cell r="F904">
            <v>38257</v>
          </cell>
          <cell r="G904">
            <v>-70.650000000000006</v>
          </cell>
          <cell r="H904">
            <v>0</v>
          </cell>
        </row>
        <row r="905">
          <cell r="A905" t="str">
            <v>501034</v>
          </cell>
          <cell r="B905" t="str">
            <v>COTTON - RIL 122 HY - 450 GM</v>
          </cell>
          <cell r="C905" t="str">
            <v>1000</v>
          </cell>
          <cell r="D905" t="str">
            <v>641</v>
          </cell>
          <cell r="E905" t="str">
            <v>4900218433</v>
          </cell>
          <cell r="F905">
            <v>38257</v>
          </cell>
          <cell r="G905">
            <v>-136.80000000000001</v>
          </cell>
          <cell r="H905">
            <v>0</v>
          </cell>
        </row>
        <row r="906">
          <cell r="A906" t="str">
            <v>501034</v>
          </cell>
          <cell r="B906" t="str">
            <v>COTTON - RIL 122 HY - 450 GM</v>
          </cell>
          <cell r="C906" t="str">
            <v>1000</v>
          </cell>
          <cell r="D906" t="str">
            <v>641</v>
          </cell>
          <cell r="E906" t="str">
            <v>4900218433</v>
          </cell>
          <cell r="F906">
            <v>38257</v>
          </cell>
          <cell r="G906">
            <v>-165.6</v>
          </cell>
          <cell r="H906">
            <v>0</v>
          </cell>
        </row>
        <row r="907">
          <cell r="A907" t="str">
            <v>501034</v>
          </cell>
          <cell r="B907" t="str">
            <v>COTTON - RIL 122 HY - 450 GM</v>
          </cell>
          <cell r="C907" t="str">
            <v>1000</v>
          </cell>
          <cell r="D907" t="str">
            <v>641</v>
          </cell>
          <cell r="E907" t="str">
            <v>4900218433</v>
          </cell>
          <cell r="F907">
            <v>38257</v>
          </cell>
          <cell r="G907">
            <v>-76.05</v>
          </cell>
          <cell r="H907">
            <v>0</v>
          </cell>
        </row>
        <row r="908">
          <cell r="A908" t="str">
            <v>501034</v>
          </cell>
          <cell r="B908" t="str">
            <v>COTTON - RIL 122 HY - 450 GM</v>
          </cell>
          <cell r="C908" t="str">
            <v>1000</v>
          </cell>
          <cell r="D908" t="str">
            <v>641</v>
          </cell>
          <cell r="E908" t="str">
            <v>4900218433</v>
          </cell>
          <cell r="F908">
            <v>38257</v>
          </cell>
          <cell r="G908">
            <v>-85.05</v>
          </cell>
          <cell r="H908">
            <v>0</v>
          </cell>
        </row>
        <row r="909">
          <cell r="A909" t="str">
            <v>501034</v>
          </cell>
          <cell r="B909" t="str">
            <v>COTTON - RIL 122 HY - 450 GM</v>
          </cell>
          <cell r="C909" t="str">
            <v>1000</v>
          </cell>
          <cell r="D909" t="str">
            <v>641</v>
          </cell>
          <cell r="E909" t="str">
            <v>4900218433</v>
          </cell>
          <cell r="F909">
            <v>38257</v>
          </cell>
          <cell r="G909">
            <v>-21.6</v>
          </cell>
          <cell r="H909">
            <v>0</v>
          </cell>
        </row>
        <row r="910">
          <cell r="A910" t="str">
            <v>501034</v>
          </cell>
          <cell r="B910" t="str">
            <v>COTTON - RIL 122 HY - 450 GM</v>
          </cell>
          <cell r="C910" t="str">
            <v>1000</v>
          </cell>
          <cell r="D910" t="str">
            <v>641</v>
          </cell>
          <cell r="E910" t="str">
            <v>4900218433</v>
          </cell>
          <cell r="F910">
            <v>38257</v>
          </cell>
          <cell r="G910">
            <v>-86.4</v>
          </cell>
          <cell r="H910">
            <v>0</v>
          </cell>
        </row>
        <row r="911">
          <cell r="A911" t="str">
            <v>501034</v>
          </cell>
          <cell r="B911" t="str">
            <v>COTTON - RIL 122 HY - 450 GM</v>
          </cell>
          <cell r="C911" t="str">
            <v>1000</v>
          </cell>
          <cell r="D911" t="str">
            <v>641</v>
          </cell>
          <cell r="E911" t="str">
            <v>4900218433</v>
          </cell>
          <cell r="F911">
            <v>38257</v>
          </cell>
          <cell r="G911">
            <v>-200.7</v>
          </cell>
          <cell r="H911">
            <v>0</v>
          </cell>
        </row>
        <row r="912">
          <cell r="A912" t="str">
            <v>501034</v>
          </cell>
          <cell r="B912" t="str">
            <v>COTTON - RIL 122 HY - 450 GM</v>
          </cell>
          <cell r="C912" t="str">
            <v>1000</v>
          </cell>
          <cell r="D912" t="str">
            <v>641</v>
          </cell>
          <cell r="E912" t="str">
            <v>4900218433</v>
          </cell>
          <cell r="F912">
            <v>38257</v>
          </cell>
          <cell r="G912">
            <v>-158.85</v>
          </cell>
          <cell r="H912">
            <v>0</v>
          </cell>
        </row>
        <row r="913">
          <cell r="A913" t="str">
            <v>501034</v>
          </cell>
          <cell r="B913" t="str">
            <v>COTTON - RIL 122 HY - 450 GM</v>
          </cell>
          <cell r="C913" t="str">
            <v>1000</v>
          </cell>
          <cell r="D913" t="str">
            <v>641</v>
          </cell>
          <cell r="E913" t="str">
            <v>4900218433</v>
          </cell>
          <cell r="F913">
            <v>38257</v>
          </cell>
          <cell r="G913">
            <v>-347.35</v>
          </cell>
          <cell r="H913">
            <v>0</v>
          </cell>
        </row>
        <row r="914">
          <cell r="A914" t="str">
            <v>501034</v>
          </cell>
          <cell r="B914" t="str">
            <v>COTTON - RIL 122 HY - 450 GM</v>
          </cell>
          <cell r="C914" t="str">
            <v>1000</v>
          </cell>
          <cell r="D914" t="str">
            <v>641</v>
          </cell>
          <cell r="E914" t="str">
            <v>4900218433</v>
          </cell>
          <cell r="F914">
            <v>38257</v>
          </cell>
          <cell r="G914">
            <v>-186.75</v>
          </cell>
          <cell r="H914">
            <v>0</v>
          </cell>
        </row>
        <row r="915">
          <cell r="A915" t="str">
            <v>501034</v>
          </cell>
          <cell r="B915" t="str">
            <v>COTTON - RIL 122 HY - 450 GM</v>
          </cell>
          <cell r="C915" t="str">
            <v>1000</v>
          </cell>
          <cell r="D915" t="str">
            <v>641</v>
          </cell>
          <cell r="E915" t="str">
            <v>4900218433</v>
          </cell>
          <cell r="F915">
            <v>38257</v>
          </cell>
          <cell r="G915">
            <v>-12.15</v>
          </cell>
          <cell r="H915">
            <v>0</v>
          </cell>
        </row>
        <row r="916">
          <cell r="A916" t="str">
            <v>501034</v>
          </cell>
          <cell r="B916" t="str">
            <v>COTTON - RIL 122 HY - 450 GM</v>
          </cell>
          <cell r="C916" t="str">
            <v>1000</v>
          </cell>
          <cell r="D916" t="str">
            <v>641</v>
          </cell>
          <cell r="E916" t="str">
            <v>4900218433</v>
          </cell>
          <cell r="F916">
            <v>38257</v>
          </cell>
          <cell r="G916">
            <v>-9.4499999999999993</v>
          </cell>
          <cell r="H916">
            <v>0</v>
          </cell>
        </row>
        <row r="917">
          <cell r="A917" t="str">
            <v>501034</v>
          </cell>
          <cell r="B917" t="str">
            <v>COTTON - RIL 122 HY - 450 GM</v>
          </cell>
          <cell r="C917" t="str">
            <v>1000</v>
          </cell>
          <cell r="D917" t="str">
            <v>641</v>
          </cell>
          <cell r="E917" t="str">
            <v>4900218433</v>
          </cell>
          <cell r="F917">
            <v>38257</v>
          </cell>
          <cell r="G917">
            <v>-127.35</v>
          </cell>
          <cell r="H917">
            <v>0</v>
          </cell>
        </row>
        <row r="918">
          <cell r="A918" t="str">
            <v>501034</v>
          </cell>
          <cell r="B918" t="str">
            <v>COTTON - RIL 122 HY - 450 GM</v>
          </cell>
          <cell r="C918" t="str">
            <v>1000</v>
          </cell>
          <cell r="D918" t="str">
            <v>651</v>
          </cell>
          <cell r="E918" t="str">
            <v>4900215243</v>
          </cell>
          <cell r="F918">
            <v>38254</v>
          </cell>
          <cell r="G918">
            <v>10.35</v>
          </cell>
          <cell r="H918">
            <v>0</v>
          </cell>
        </row>
        <row r="919">
          <cell r="A919" t="str">
            <v>501034</v>
          </cell>
          <cell r="B919" t="str">
            <v>COTTON - RIL 122 HY - 450 GM</v>
          </cell>
          <cell r="C919" t="str">
            <v>1000</v>
          </cell>
          <cell r="D919" t="str">
            <v>453</v>
          </cell>
          <cell r="E919" t="str">
            <v>4900215387</v>
          </cell>
          <cell r="F919">
            <v>38254</v>
          </cell>
          <cell r="G919">
            <v>10.35</v>
          </cell>
          <cell r="H919">
            <v>0</v>
          </cell>
        </row>
        <row r="920">
          <cell r="A920" t="str">
            <v>501034</v>
          </cell>
          <cell r="B920" t="str">
            <v>COTTON - RIL 122 HY - 450 GM</v>
          </cell>
          <cell r="C920" t="str">
            <v>1000</v>
          </cell>
          <cell r="D920" t="str">
            <v>453</v>
          </cell>
          <cell r="E920" t="str">
            <v>4900215387</v>
          </cell>
          <cell r="F920">
            <v>38254</v>
          </cell>
          <cell r="G920">
            <v>-30.6</v>
          </cell>
          <cell r="H920">
            <v>0</v>
          </cell>
        </row>
        <row r="921">
          <cell r="A921" t="str">
            <v>501034</v>
          </cell>
          <cell r="B921" t="str">
            <v>COTTON - RIL 122 HY - 450 GM</v>
          </cell>
          <cell r="C921" t="str">
            <v>1000</v>
          </cell>
          <cell r="D921" t="str">
            <v>453</v>
          </cell>
          <cell r="E921" t="str">
            <v>4900215387</v>
          </cell>
          <cell r="F921">
            <v>38254</v>
          </cell>
          <cell r="G921">
            <v>30.6</v>
          </cell>
          <cell r="H921">
            <v>0</v>
          </cell>
        </row>
        <row r="922">
          <cell r="A922" t="str">
            <v>501034</v>
          </cell>
          <cell r="B922" t="str">
            <v>COTTON - RIL 122 HY - 450 GM</v>
          </cell>
          <cell r="C922" t="str">
            <v>1000</v>
          </cell>
          <cell r="D922" t="str">
            <v>453</v>
          </cell>
          <cell r="E922" t="str">
            <v>4900215387</v>
          </cell>
          <cell r="F922">
            <v>38254</v>
          </cell>
          <cell r="G922">
            <v>-10.35</v>
          </cell>
          <cell r="H922">
            <v>0</v>
          </cell>
        </row>
        <row r="923">
          <cell r="A923" t="str">
            <v>501034</v>
          </cell>
          <cell r="B923" t="str">
            <v>COTTON - RIL 122 HY - 450 GM</v>
          </cell>
          <cell r="C923" t="str">
            <v>1000</v>
          </cell>
          <cell r="D923" t="str">
            <v>453</v>
          </cell>
          <cell r="E923" t="str">
            <v>4900215387</v>
          </cell>
          <cell r="F923">
            <v>38254</v>
          </cell>
          <cell r="G923">
            <v>5.85</v>
          </cell>
          <cell r="H923">
            <v>0</v>
          </cell>
        </row>
        <row r="924">
          <cell r="A924" t="str">
            <v>501034</v>
          </cell>
          <cell r="B924" t="str">
            <v>COTTON - RIL 122 HY - 450 GM</v>
          </cell>
          <cell r="C924" t="str">
            <v>1000</v>
          </cell>
          <cell r="D924" t="str">
            <v>453</v>
          </cell>
          <cell r="E924" t="str">
            <v>4900215387</v>
          </cell>
          <cell r="F924">
            <v>38254</v>
          </cell>
          <cell r="G924">
            <v>-5.85</v>
          </cell>
          <cell r="H924">
            <v>0</v>
          </cell>
        </row>
        <row r="925">
          <cell r="A925" t="str">
            <v>501034</v>
          </cell>
          <cell r="B925" t="str">
            <v>COTTON - RIL 122 HY - 450 GM</v>
          </cell>
          <cell r="C925" t="str">
            <v>1000</v>
          </cell>
          <cell r="D925" t="str">
            <v>651</v>
          </cell>
          <cell r="E925" t="str">
            <v>4900213776</v>
          </cell>
          <cell r="F925">
            <v>38253</v>
          </cell>
          <cell r="G925">
            <v>30.6</v>
          </cell>
          <cell r="H925">
            <v>0</v>
          </cell>
        </row>
        <row r="926">
          <cell r="A926" t="str">
            <v>501034</v>
          </cell>
          <cell r="B926" t="str">
            <v>COTTON - RIL 122 HY - 450 GM</v>
          </cell>
          <cell r="C926" t="str">
            <v>1000</v>
          </cell>
          <cell r="D926" t="str">
            <v>651</v>
          </cell>
          <cell r="E926" t="str">
            <v>4900206238</v>
          </cell>
          <cell r="F926">
            <v>38246</v>
          </cell>
          <cell r="G926">
            <v>5.85</v>
          </cell>
          <cell r="H926">
            <v>0</v>
          </cell>
        </row>
        <row r="927">
          <cell r="A927" t="str">
            <v>501034</v>
          </cell>
          <cell r="B927" t="str">
            <v>COTTON - RIL 122 HY - 450 GM</v>
          </cell>
          <cell r="C927" t="str">
            <v>1000</v>
          </cell>
          <cell r="D927" t="str">
            <v>453</v>
          </cell>
          <cell r="E927" t="str">
            <v>4900205461</v>
          </cell>
          <cell r="F927">
            <v>38245</v>
          </cell>
          <cell r="G927">
            <v>8.5500000000000007</v>
          </cell>
          <cell r="H927">
            <v>0</v>
          </cell>
        </row>
        <row r="928">
          <cell r="A928" t="str">
            <v>501034</v>
          </cell>
          <cell r="B928" t="str">
            <v>COTTON - RIL 122 HY - 450 GM</v>
          </cell>
          <cell r="C928" t="str">
            <v>1000</v>
          </cell>
          <cell r="D928" t="str">
            <v>453</v>
          </cell>
          <cell r="E928" t="str">
            <v>4900205461</v>
          </cell>
          <cell r="F928">
            <v>38245</v>
          </cell>
          <cell r="G928">
            <v>12.15</v>
          </cell>
          <cell r="H928">
            <v>0</v>
          </cell>
        </row>
        <row r="929">
          <cell r="A929" t="str">
            <v>501034</v>
          </cell>
          <cell r="B929" t="str">
            <v>COTTON - RIL 122 HY - 450 GM</v>
          </cell>
          <cell r="C929" t="str">
            <v>1000</v>
          </cell>
          <cell r="D929" t="str">
            <v>453</v>
          </cell>
          <cell r="E929" t="str">
            <v>4900205461</v>
          </cell>
          <cell r="F929">
            <v>38245</v>
          </cell>
          <cell r="G929">
            <v>-12.15</v>
          </cell>
          <cell r="H929">
            <v>0</v>
          </cell>
        </row>
        <row r="930">
          <cell r="A930" t="str">
            <v>501034</v>
          </cell>
          <cell r="B930" t="str">
            <v>COTTON - RIL 122 HY - 450 GM</v>
          </cell>
          <cell r="C930" t="str">
            <v>1000</v>
          </cell>
          <cell r="D930" t="str">
            <v>453</v>
          </cell>
          <cell r="E930" t="str">
            <v>4900205461</v>
          </cell>
          <cell r="F930">
            <v>38245</v>
          </cell>
          <cell r="G930">
            <v>11.7</v>
          </cell>
          <cell r="H930">
            <v>0</v>
          </cell>
        </row>
        <row r="931">
          <cell r="A931" t="str">
            <v>501034</v>
          </cell>
          <cell r="B931" t="str">
            <v>COTTON - RIL 122 HY - 450 GM</v>
          </cell>
          <cell r="C931" t="str">
            <v>1000</v>
          </cell>
          <cell r="D931" t="str">
            <v>453</v>
          </cell>
          <cell r="E931" t="str">
            <v>4900205461</v>
          </cell>
          <cell r="F931">
            <v>38245</v>
          </cell>
          <cell r="G931">
            <v>-8.5500000000000007</v>
          </cell>
          <cell r="H931">
            <v>0</v>
          </cell>
        </row>
        <row r="932">
          <cell r="A932" t="str">
            <v>501034</v>
          </cell>
          <cell r="B932" t="str">
            <v>COTTON - RIL 122 HY - 450 GM</v>
          </cell>
          <cell r="C932" t="str">
            <v>1000</v>
          </cell>
          <cell r="D932" t="str">
            <v>453</v>
          </cell>
          <cell r="E932" t="str">
            <v>4900205461</v>
          </cell>
          <cell r="F932">
            <v>38245</v>
          </cell>
          <cell r="G932">
            <v>-5.4</v>
          </cell>
          <cell r="H932">
            <v>0</v>
          </cell>
        </row>
        <row r="933">
          <cell r="A933" t="str">
            <v>501034</v>
          </cell>
          <cell r="B933" t="str">
            <v>COTTON - RIL 122 HY - 450 GM</v>
          </cell>
          <cell r="C933" t="str">
            <v>1000</v>
          </cell>
          <cell r="D933" t="str">
            <v>453</v>
          </cell>
          <cell r="E933" t="str">
            <v>4900205461</v>
          </cell>
          <cell r="F933">
            <v>38245</v>
          </cell>
          <cell r="G933">
            <v>5.4</v>
          </cell>
          <cell r="H933">
            <v>0</v>
          </cell>
        </row>
        <row r="934">
          <cell r="A934" t="str">
            <v>501034</v>
          </cell>
          <cell r="B934" t="str">
            <v>COTTON - RIL 122 HY - 450 GM</v>
          </cell>
          <cell r="C934" t="str">
            <v>1000</v>
          </cell>
          <cell r="D934" t="str">
            <v>453</v>
          </cell>
          <cell r="E934" t="str">
            <v>4900205461</v>
          </cell>
          <cell r="F934">
            <v>38245</v>
          </cell>
          <cell r="G934">
            <v>-11.7</v>
          </cell>
          <cell r="H934">
            <v>0</v>
          </cell>
        </row>
        <row r="935">
          <cell r="A935" t="str">
            <v>501034</v>
          </cell>
          <cell r="B935" t="str">
            <v>COTTON - RIL 122 HY - 450 GM</v>
          </cell>
          <cell r="C935" t="str">
            <v>1000</v>
          </cell>
          <cell r="D935" t="str">
            <v>453</v>
          </cell>
          <cell r="E935" t="str">
            <v>4900205461</v>
          </cell>
          <cell r="F935">
            <v>38245</v>
          </cell>
          <cell r="G935">
            <v>-0.9</v>
          </cell>
          <cell r="H935">
            <v>0</v>
          </cell>
        </row>
        <row r="936">
          <cell r="A936" t="str">
            <v>501034</v>
          </cell>
          <cell r="B936" t="str">
            <v>COTTON - RIL 122 HY - 450 GM</v>
          </cell>
          <cell r="C936" t="str">
            <v>1000</v>
          </cell>
          <cell r="D936" t="str">
            <v>453</v>
          </cell>
          <cell r="E936" t="str">
            <v>4900205461</v>
          </cell>
          <cell r="F936">
            <v>38245</v>
          </cell>
          <cell r="G936">
            <v>0.9</v>
          </cell>
          <cell r="H936">
            <v>0</v>
          </cell>
        </row>
        <row r="937">
          <cell r="A937" t="str">
            <v>501034</v>
          </cell>
          <cell r="B937" t="str">
            <v>COTTON - RIL 122 HY - 450 GM</v>
          </cell>
          <cell r="C937" t="str">
            <v>1000</v>
          </cell>
          <cell r="D937" t="str">
            <v>453</v>
          </cell>
          <cell r="E937" t="str">
            <v>4900205461</v>
          </cell>
          <cell r="F937">
            <v>38245</v>
          </cell>
          <cell r="G937">
            <v>-86.4</v>
          </cell>
          <cell r="H937">
            <v>0</v>
          </cell>
        </row>
        <row r="938">
          <cell r="A938" t="str">
            <v>501034</v>
          </cell>
          <cell r="B938" t="str">
            <v>COTTON - RIL 122 HY - 450 GM</v>
          </cell>
          <cell r="C938" t="str">
            <v>1000</v>
          </cell>
          <cell r="D938" t="str">
            <v>453</v>
          </cell>
          <cell r="E938" t="str">
            <v>4900205461</v>
          </cell>
          <cell r="F938">
            <v>38245</v>
          </cell>
          <cell r="G938">
            <v>86.4</v>
          </cell>
          <cell r="H938">
            <v>0</v>
          </cell>
        </row>
        <row r="939">
          <cell r="A939" t="str">
            <v>501034</v>
          </cell>
          <cell r="B939" t="str">
            <v>COTTON - RIL 122 HY - 450 GM</v>
          </cell>
          <cell r="C939" t="str">
            <v>1000</v>
          </cell>
          <cell r="D939" t="str">
            <v>453</v>
          </cell>
          <cell r="E939" t="str">
            <v>4900205461</v>
          </cell>
          <cell r="F939">
            <v>38245</v>
          </cell>
          <cell r="G939">
            <v>-21.6</v>
          </cell>
          <cell r="H939">
            <v>0</v>
          </cell>
        </row>
        <row r="940">
          <cell r="A940" t="str">
            <v>501034</v>
          </cell>
          <cell r="B940" t="str">
            <v>COTTON - RIL 122 HY - 450 GM</v>
          </cell>
          <cell r="C940" t="str">
            <v>1000</v>
          </cell>
          <cell r="D940" t="str">
            <v>453</v>
          </cell>
          <cell r="E940" t="str">
            <v>4900205461</v>
          </cell>
          <cell r="F940">
            <v>38245</v>
          </cell>
          <cell r="G940">
            <v>21.6</v>
          </cell>
          <cell r="H940">
            <v>0</v>
          </cell>
        </row>
        <row r="941">
          <cell r="A941" t="str">
            <v>501034</v>
          </cell>
          <cell r="B941" t="str">
            <v>COTTON - RIL 122 HY - 450 GM</v>
          </cell>
          <cell r="C941" t="str">
            <v>1000</v>
          </cell>
          <cell r="D941" t="str">
            <v>651</v>
          </cell>
          <cell r="E941" t="str">
            <v>4900204338</v>
          </cell>
          <cell r="F941">
            <v>38244</v>
          </cell>
          <cell r="G941">
            <v>5.4</v>
          </cell>
          <cell r="H941">
            <v>0</v>
          </cell>
        </row>
        <row r="942">
          <cell r="A942" t="str">
            <v>501034</v>
          </cell>
          <cell r="B942" t="str">
            <v>COTTON - RIL 122 HY - 450 GM</v>
          </cell>
          <cell r="C942" t="str">
            <v>1000</v>
          </cell>
          <cell r="D942" t="str">
            <v>651</v>
          </cell>
          <cell r="E942" t="str">
            <v>4900204341</v>
          </cell>
          <cell r="F942">
            <v>38244</v>
          </cell>
          <cell r="G942">
            <v>11.7</v>
          </cell>
          <cell r="H942">
            <v>0</v>
          </cell>
        </row>
        <row r="943">
          <cell r="A943" t="str">
            <v>501034</v>
          </cell>
          <cell r="B943" t="str">
            <v>COTTON - RIL 122 HY - 450 GM</v>
          </cell>
          <cell r="C943" t="str">
            <v>1000</v>
          </cell>
          <cell r="D943" t="str">
            <v>651</v>
          </cell>
          <cell r="E943" t="str">
            <v>4900204360</v>
          </cell>
          <cell r="F943">
            <v>38244</v>
          </cell>
          <cell r="G943">
            <v>21.6</v>
          </cell>
          <cell r="H943">
            <v>0</v>
          </cell>
        </row>
        <row r="944">
          <cell r="A944" t="str">
            <v>501034</v>
          </cell>
          <cell r="B944" t="str">
            <v>COTTON - RIL 122 HY - 450 GM</v>
          </cell>
          <cell r="C944" t="str">
            <v>1000</v>
          </cell>
          <cell r="D944" t="str">
            <v>651</v>
          </cell>
          <cell r="E944" t="str">
            <v>4900204360</v>
          </cell>
          <cell r="F944">
            <v>38244</v>
          </cell>
          <cell r="G944">
            <v>86.4</v>
          </cell>
          <cell r="H944">
            <v>0</v>
          </cell>
        </row>
        <row r="945">
          <cell r="A945" t="str">
            <v>501034</v>
          </cell>
          <cell r="B945" t="str">
            <v>COTTON - RIL 122 HY - 450 GM</v>
          </cell>
          <cell r="C945" t="str">
            <v>1000</v>
          </cell>
          <cell r="D945" t="str">
            <v>651</v>
          </cell>
          <cell r="E945" t="str">
            <v>4900204362</v>
          </cell>
          <cell r="F945">
            <v>38244</v>
          </cell>
          <cell r="G945">
            <v>12.15</v>
          </cell>
          <cell r="H945">
            <v>0</v>
          </cell>
        </row>
        <row r="946">
          <cell r="A946" t="str">
            <v>501034</v>
          </cell>
          <cell r="B946" t="str">
            <v>COTTON - RIL 122 HY - 450 GM</v>
          </cell>
          <cell r="C946" t="str">
            <v>1000</v>
          </cell>
          <cell r="D946" t="str">
            <v>651</v>
          </cell>
          <cell r="E946" t="str">
            <v>4900204363</v>
          </cell>
          <cell r="F946">
            <v>38244</v>
          </cell>
          <cell r="G946">
            <v>0.9</v>
          </cell>
          <cell r="H946">
            <v>0</v>
          </cell>
        </row>
        <row r="947">
          <cell r="A947" t="str">
            <v>501034</v>
          </cell>
          <cell r="B947" t="str">
            <v>COTTON - RIL 122 HY - 450 GM</v>
          </cell>
          <cell r="C947" t="str">
            <v>1000</v>
          </cell>
          <cell r="D947" t="str">
            <v>651</v>
          </cell>
          <cell r="E947" t="str">
            <v>4900204364</v>
          </cell>
          <cell r="F947">
            <v>38244</v>
          </cell>
          <cell r="G947">
            <v>2.25</v>
          </cell>
          <cell r="H947">
            <v>0</v>
          </cell>
        </row>
        <row r="948">
          <cell r="A948" t="str">
            <v>501034</v>
          </cell>
          <cell r="B948" t="str">
            <v>COTTON - RIL 122 HY - 450 GM</v>
          </cell>
          <cell r="C948" t="str">
            <v>1000</v>
          </cell>
          <cell r="D948" t="str">
            <v>651</v>
          </cell>
          <cell r="E948" t="str">
            <v>4900204386</v>
          </cell>
          <cell r="F948">
            <v>38244</v>
          </cell>
          <cell r="G948">
            <v>6.3</v>
          </cell>
          <cell r="H948">
            <v>0</v>
          </cell>
        </row>
        <row r="949">
          <cell r="A949" t="str">
            <v>501034</v>
          </cell>
          <cell r="B949" t="str">
            <v>COTTON - RIL 122 HY - 450 GM</v>
          </cell>
          <cell r="C949" t="str">
            <v>1000</v>
          </cell>
          <cell r="D949" t="str">
            <v>453</v>
          </cell>
          <cell r="E949" t="str">
            <v>4900197476</v>
          </cell>
          <cell r="F949">
            <v>38237</v>
          </cell>
          <cell r="G949">
            <v>337</v>
          </cell>
          <cell r="H949">
            <v>0</v>
          </cell>
        </row>
        <row r="950">
          <cell r="A950" t="str">
            <v>501034</v>
          </cell>
          <cell r="B950" t="str">
            <v>COTTON - RIL 122 HY - 450 GM</v>
          </cell>
          <cell r="C950" t="str">
            <v>1000</v>
          </cell>
          <cell r="D950" t="str">
            <v>453</v>
          </cell>
          <cell r="E950" t="str">
            <v>4900197476</v>
          </cell>
          <cell r="F950">
            <v>38237</v>
          </cell>
          <cell r="G950">
            <v>178.2</v>
          </cell>
          <cell r="H950">
            <v>0</v>
          </cell>
        </row>
        <row r="951">
          <cell r="A951" t="str">
            <v>501034</v>
          </cell>
          <cell r="B951" t="str">
            <v>COTTON - RIL 122 HY - 450 GM</v>
          </cell>
          <cell r="C951" t="str">
            <v>1000</v>
          </cell>
          <cell r="D951" t="str">
            <v>453</v>
          </cell>
          <cell r="E951" t="str">
            <v>4900197476</v>
          </cell>
          <cell r="F951">
            <v>38237</v>
          </cell>
          <cell r="G951">
            <v>-178.2</v>
          </cell>
          <cell r="H951">
            <v>0</v>
          </cell>
        </row>
        <row r="952">
          <cell r="A952" t="str">
            <v>501034</v>
          </cell>
          <cell r="B952" t="str">
            <v>COTTON - RIL 122 HY - 450 GM</v>
          </cell>
          <cell r="C952" t="str">
            <v>1000</v>
          </cell>
          <cell r="D952" t="str">
            <v>453</v>
          </cell>
          <cell r="E952" t="str">
            <v>4900197476</v>
          </cell>
          <cell r="F952">
            <v>38237</v>
          </cell>
          <cell r="G952">
            <v>9.4499999999999993</v>
          </cell>
          <cell r="H952">
            <v>0</v>
          </cell>
        </row>
        <row r="953">
          <cell r="A953" t="str">
            <v>501034</v>
          </cell>
          <cell r="B953" t="str">
            <v>COTTON - RIL 122 HY - 450 GM</v>
          </cell>
          <cell r="C953" t="str">
            <v>1000</v>
          </cell>
          <cell r="D953" t="str">
            <v>453</v>
          </cell>
          <cell r="E953" t="str">
            <v>4900197476</v>
          </cell>
          <cell r="F953">
            <v>38237</v>
          </cell>
          <cell r="G953">
            <v>-9.4499999999999993</v>
          </cell>
          <cell r="H953">
            <v>0</v>
          </cell>
        </row>
        <row r="954">
          <cell r="A954" t="str">
            <v>501034</v>
          </cell>
          <cell r="B954" t="str">
            <v>COTTON - RIL 122 HY - 450 GM</v>
          </cell>
          <cell r="C954" t="str">
            <v>1000</v>
          </cell>
          <cell r="D954" t="str">
            <v>453</v>
          </cell>
          <cell r="E954" t="str">
            <v>4900197476</v>
          </cell>
          <cell r="F954">
            <v>38237</v>
          </cell>
          <cell r="G954">
            <v>153.9</v>
          </cell>
          <cell r="H954">
            <v>0</v>
          </cell>
        </row>
        <row r="955">
          <cell r="A955" t="str">
            <v>501034</v>
          </cell>
          <cell r="B955" t="str">
            <v>COTTON - RIL 122 HY - 450 GM</v>
          </cell>
          <cell r="C955" t="str">
            <v>1000</v>
          </cell>
          <cell r="D955" t="str">
            <v>453</v>
          </cell>
          <cell r="E955" t="str">
            <v>4900197476</v>
          </cell>
          <cell r="F955">
            <v>38237</v>
          </cell>
          <cell r="G955">
            <v>-153.9</v>
          </cell>
          <cell r="H955">
            <v>0</v>
          </cell>
        </row>
        <row r="956">
          <cell r="A956" t="str">
            <v>501034</v>
          </cell>
          <cell r="B956" t="str">
            <v>COTTON - RIL 122 HY - 450 GM</v>
          </cell>
          <cell r="C956" t="str">
            <v>1000</v>
          </cell>
          <cell r="D956" t="str">
            <v>453</v>
          </cell>
          <cell r="E956" t="str">
            <v>4900197476</v>
          </cell>
          <cell r="F956">
            <v>38237</v>
          </cell>
          <cell r="G956">
            <v>130.94999999999999</v>
          </cell>
          <cell r="H956">
            <v>0</v>
          </cell>
        </row>
        <row r="957">
          <cell r="A957" t="str">
            <v>501034</v>
          </cell>
          <cell r="B957" t="str">
            <v>COTTON - RIL 122 HY - 450 GM</v>
          </cell>
          <cell r="C957" t="str">
            <v>1000</v>
          </cell>
          <cell r="D957" t="str">
            <v>453</v>
          </cell>
          <cell r="E957" t="str">
            <v>4900197476</v>
          </cell>
          <cell r="F957">
            <v>38237</v>
          </cell>
          <cell r="G957">
            <v>-130.94999999999999</v>
          </cell>
          <cell r="H957">
            <v>0</v>
          </cell>
        </row>
        <row r="958">
          <cell r="A958" t="str">
            <v>501034</v>
          </cell>
          <cell r="B958" t="str">
            <v>COTTON - RIL 122 HY - 450 GM</v>
          </cell>
          <cell r="C958" t="str">
            <v>1000</v>
          </cell>
          <cell r="D958" t="str">
            <v>453</v>
          </cell>
          <cell r="E958" t="str">
            <v>4900197476</v>
          </cell>
          <cell r="F958">
            <v>38237</v>
          </cell>
          <cell r="G958">
            <v>70.650000000000006</v>
          </cell>
          <cell r="H958">
            <v>0</v>
          </cell>
        </row>
        <row r="959">
          <cell r="A959" t="str">
            <v>501034</v>
          </cell>
          <cell r="B959" t="str">
            <v>COTTON - RIL 122 HY - 450 GM</v>
          </cell>
          <cell r="C959" t="str">
            <v>1000</v>
          </cell>
          <cell r="D959" t="str">
            <v>453</v>
          </cell>
          <cell r="E959" t="str">
            <v>4900197476</v>
          </cell>
          <cell r="F959">
            <v>38237</v>
          </cell>
          <cell r="G959">
            <v>-70.650000000000006</v>
          </cell>
          <cell r="H959">
            <v>0</v>
          </cell>
        </row>
        <row r="960">
          <cell r="A960" t="str">
            <v>501034</v>
          </cell>
          <cell r="B960" t="str">
            <v>COTTON - RIL 122 HY - 450 GM</v>
          </cell>
          <cell r="C960" t="str">
            <v>1000</v>
          </cell>
          <cell r="D960" t="str">
            <v>453</v>
          </cell>
          <cell r="E960" t="str">
            <v>4900197476</v>
          </cell>
          <cell r="F960">
            <v>38237</v>
          </cell>
          <cell r="G960">
            <v>96.3</v>
          </cell>
          <cell r="H960">
            <v>0</v>
          </cell>
        </row>
        <row r="961">
          <cell r="A961" t="str">
            <v>501034</v>
          </cell>
          <cell r="B961" t="str">
            <v>COTTON - RIL 122 HY - 450 GM</v>
          </cell>
          <cell r="C961" t="str">
            <v>1000</v>
          </cell>
          <cell r="D961" t="str">
            <v>453</v>
          </cell>
          <cell r="E961" t="str">
            <v>4900197476</v>
          </cell>
          <cell r="F961">
            <v>38237</v>
          </cell>
          <cell r="G961">
            <v>-96.3</v>
          </cell>
          <cell r="H961">
            <v>0</v>
          </cell>
        </row>
        <row r="962">
          <cell r="A962" t="str">
            <v>501034</v>
          </cell>
          <cell r="B962" t="str">
            <v>COTTON - RIL 122 HY - 450 GM</v>
          </cell>
          <cell r="C962" t="str">
            <v>1000</v>
          </cell>
          <cell r="D962" t="str">
            <v>453</v>
          </cell>
          <cell r="E962" t="str">
            <v>4900197476</v>
          </cell>
          <cell r="F962">
            <v>38237</v>
          </cell>
          <cell r="G962">
            <v>89.55</v>
          </cell>
          <cell r="H962">
            <v>0</v>
          </cell>
        </row>
        <row r="963">
          <cell r="A963" t="str">
            <v>501034</v>
          </cell>
          <cell r="B963" t="str">
            <v>COTTON - RIL 122 HY - 450 GM</v>
          </cell>
          <cell r="C963" t="str">
            <v>1000</v>
          </cell>
          <cell r="D963" t="str">
            <v>453</v>
          </cell>
          <cell r="E963" t="str">
            <v>4900197476</v>
          </cell>
          <cell r="F963">
            <v>38237</v>
          </cell>
          <cell r="G963">
            <v>-89.55</v>
          </cell>
          <cell r="H963">
            <v>0</v>
          </cell>
        </row>
        <row r="964">
          <cell r="A964" t="str">
            <v>501034</v>
          </cell>
          <cell r="B964" t="str">
            <v>COTTON - RIL 122 HY - 450 GM</v>
          </cell>
          <cell r="C964" t="str">
            <v>1000</v>
          </cell>
          <cell r="D964" t="str">
            <v>453</v>
          </cell>
          <cell r="E964" t="str">
            <v>4900197476</v>
          </cell>
          <cell r="F964">
            <v>38237</v>
          </cell>
          <cell r="G964">
            <v>-337</v>
          </cell>
          <cell r="H964">
            <v>0</v>
          </cell>
        </row>
        <row r="965">
          <cell r="A965" t="str">
            <v>501034</v>
          </cell>
          <cell r="B965" t="str">
            <v>COTTON - RIL 122 HY - 450 GM</v>
          </cell>
          <cell r="C965" t="str">
            <v>1000</v>
          </cell>
          <cell r="D965" t="str">
            <v>453</v>
          </cell>
          <cell r="E965" t="str">
            <v>4900197476</v>
          </cell>
          <cell r="F965">
            <v>38237</v>
          </cell>
          <cell r="G965">
            <v>-158.85</v>
          </cell>
          <cell r="H965">
            <v>0</v>
          </cell>
        </row>
        <row r="966">
          <cell r="A966" t="str">
            <v>501034</v>
          </cell>
          <cell r="B966" t="str">
            <v>COTTON - RIL 122 HY - 450 GM</v>
          </cell>
          <cell r="C966" t="str">
            <v>1000</v>
          </cell>
          <cell r="D966" t="str">
            <v>453</v>
          </cell>
          <cell r="E966" t="str">
            <v>4900197476</v>
          </cell>
          <cell r="F966">
            <v>38237</v>
          </cell>
          <cell r="G966">
            <v>-195.3</v>
          </cell>
          <cell r="H966">
            <v>0</v>
          </cell>
        </row>
        <row r="967">
          <cell r="A967" t="str">
            <v>501034</v>
          </cell>
          <cell r="B967" t="str">
            <v>COTTON - RIL 122 HY - 450 GM</v>
          </cell>
          <cell r="C967" t="str">
            <v>1000</v>
          </cell>
          <cell r="D967" t="str">
            <v>453</v>
          </cell>
          <cell r="E967" t="str">
            <v>4900197476</v>
          </cell>
          <cell r="F967">
            <v>38237</v>
          </cell>
          <cell r="G967">
            <v>-86.4</v>
          </cell>
          <cell r="H967">
            <v>0</v>
          </cell>
        </row>
        <row r="968">
          <cell r="A968" t="str">
            <v>501034</v>
          </cell>
          <cell r="B968" t="str">
            <v>COTTON - RIL 122 HY - 450 GM</v>
          </cell>
          <cell r="C968" t="str">
            <v>1000</v>
          </cell>
          <cell r="D968" t="str">
            <v>453</v>
          </cell>
          <cell r="E968" t="str">
            <v>4900197476</v>
          </cell>
          <cell r="F968">
            <v>38237</v>
          </cell>
          <cell r="G968">
            <v>21.6</v>
          </cell>
          <cell r="H968">
            <v>0</v>
          </cell>
        </row>
        <row r="969">
          <cell r="A969" t="str">
            <v>501034</v>
          </cell>
          <cell r="B969" t="str">
            <v>COTTON - RIL 122 HY - 450 GM</v>
          </cell>
          <cell r="C969" t="str">
            <v>1000</v>
          </cell>
          <cell r="D969" t="str">
            <v>453</v>
          </cell>
          <cell r="E969" t="str">
            <v>4900197476</v>
          </cell>
          <cell r="F969">
            <v>38237</v>
          </cell>
          <cell r="G969">
            <v>-21.6</v>
          </cell>
          <cell r="H969">
            <v>0</v>
          </cell>
        </row>
        <row r="970">
          <cell r="A970" t="str">
            <v>501034</v>
          </cell>
          <cell r="B970" t="str">
            <v>COTTON - RIL 122 HY - 450 GM</v>
          </cell>
          <cell r="C970" t="str">
            <v>1000</v>
          </cell>
          <cell r="D970" t="str">
            <v>453</v>
          </cell>
          <cell r="E970" t="str">
            <v>4900197486</v>
          </cell>
          <cell r="F970">
            <v>38237</v>
          </cell>
          <cell r="G970">
            <v>55.8</v>
          </cell>
          <cell r="H970">
            <v>0</v>
          </cell>
        </row>
        <row r="971">
          <cell r="A971" t="str">
            <v>501034</v>
          </cell>
          <cell r="B971" t="str">
            <v>COTTON - RIL 122 HY - 450 GM</v>
          </cell>
          <cell r="C971" t="str">
            <v>1000</v>
          </cell>
          <cell r="D971" t="str">
            <v>453</v>
          </cell>
          <cell r="E971" t="str">
            <v>4900197486</v>
          </cell>
          <cell r="F971">
            <v>38237</v>
          </cell>
          <cell r="G971">
            <v>-127.35</v>
          </cell>
          <cell r="H971">
            <v>0</v>
          </cell>
        </row>
        <row r="972">
          <cell r="A972" t="str">
            <v>501034</v>
          </cell>
          <cell r="B972" t="str">
            <v>COTTON - RIL 122 HY - 450 GM</v>
          </cell>
          <cell r="C972" t="str">
            <v>1000</v>
          </cell>
          <cell r="D972" t="str">
            <v>453</v>
          </cell>
          <cell r="E972" t="str">
            <v>4900197486</v>
          </cell>
          <cell r="F972">
            <v>38237</v>
          </cell>
          <cell r="G972">
            <v>-85.05</v>
          </cell>
          <cell r="H972">
            <v>0</v>
          </cell>
        </row>
        <row r="973">
          <cell r="A973" t="str">
            <v>501034</v>
          </cell>
          <cell r="B973" t="str">
            <v>COTTON - RIL 122 HY - 450 GM</v>
          </cell>
          <cell r="C973" t="str">
            <v>1000</v>
          </cell>
          <cell r="D973" t="str">
            <v>453</v>
          </cell>
          <cell r="E973" t="str">
            <v>4900197486</v>
          </cell>
          <cell r="F973">
            <v>38237</v>
          </cell>
          <cell r="G973">
            <v>-64.8</v>
          </cell>
          <cell r="H973">
            <v>0</v>
          </cell>
        </row>
        <row r="974">
          <cell r="A974" t="str">
            <v>501034</v>
          </cell>
          <cell r="B974" t="str">
            <v>COTTON - RIL 122 HY - 450 GM</v>
          </cell>
          <cell r="C974" t="str">
            <v>1000</v>
          </cell>
          <cell r="D974" t="str">
            <v>453</v>
          </cell>
          <cell r="E974" t="str">
            <v>4900197486</v>
          </cell>
          <cell r="F974">
            <v>38237</v>
          </cell>
          <cell r="G974">
            <v>64.8</v>
          </cell>
          <cell r="H974">
            <v>0</v>
          </cell>
        </row>
        <row r="975">
          <cell r="A975" t="str">
            <v>501034</v>
          </cell>
          <cell r="B975" t="str">
            <v>COTTON - RIL 122 HY - 450 GM</v>
          </cell>
          <cell r="C975" t="str">
            <v>1000</v>
          </cell>
          <cell r="D975" t="str">
            <v>453</v>
          </cell>
          <cell r="E975" t="str">
            <v>4900197486</v>
          </cell>
          <cell r="F975">
            <v>38237</v>
          </cell>
          <cell r="G975">
            <v>-76.05</v>
          </cell>
          <cell r="H975">
            <v>0</v>
          </cell>
        </row>
        <row r="976">
          <cell r="A976" t="str">
            <v>501034</v>
          </cell>
          <cell r="B976" t="str">
            <v>COTTON - RIL 122 HY - 450 GM</v>
          </cell>
          <cell r="C976" t="str">
            <v>1000</v>
          </cell>
          <cell r="D976" t="str">
            <v>453</v>
          </cell>
          <cell r="E976" t="str">
            <v>4900197486</v>
          </cell>
          <cell r="F976">
            <v>38237</v>
          </cell>
          <cell r="G976">
            <v>76.05</v>
          </cell>
          <cell r="H976">
            <v>0</v>
          </cell>
        </row>
        <row r="977">
          <cell r="A977" t="str">
            <v>501034</v>
          </cell>
          <cell r="B977" t="str">
            <v>COTTON - RIL 122 HY - 450 GM</v>
          </cell>
          <cell r="C977" t="str">
            <v>1000</v>
          </cell>
          <cell r="D977" t="str">
            <v>453</v>
          </cell>
          <cell r="E977" t="str">
            <v>4900197486</v>
          </cell>
          <cell r="F977">
            <v>38237</v>
          </cell>
          <cell r="G977">
            <v>127.35</v>
          </cell>
          <cell r="H977">
            <v>0</v>
          </cell>
        </row>
        <row r="978">
          <cell r="A978" t="str">
            <v>501034</v>
          </cell>
          <cell r="B978" t="str">
            <v>COTTON - RIL 122 HY - 450 GM</v>
          </cell>
          <cell r="C978" t="str">
            <v>1000</v>
          </cell>
          <cell r="D978" t="str">
            <v>453</v>
          </cell>
          <cell r="E978" t="str">
            <v>4900197486</v>
          </cell>
          <cell r="F978">
            <v>38237</v>
          </cell>
          <cell r="G978">
            <v>85.05</v>
          </cell>
          <cell r="H978">
            <v>0</v>
          </cell>
        </row>
        <row r="979">
          <cell r="A979" t="str">
            <v>501034</v>
          </cell>
          <cell r="B979" t="str">
            <v>COTTON - RIL 122 HY - 450 GM</v>
          </cell>
          <cell r="C979" t="str">
            <v>1000</v>
          </cell>
          <cell r="D979" t="str">
            <v>453</v>
          </cell>
          <cell r="E979" t="str">
            <v>4900197486</v>
          </cell>
          <cell r="F979">
            <v>38237</v>
          </cell>
          <cell r="G979">
            <v>-55.8</v>
          </cell>
          <cell r="H979">
            <v>0</v>
          </cell>
        </row>
        <row r="980">
          <cell r="A980" t="str">
            <v>501034</v>
          </cell>
          <cell r="B980" t="str">
            <v>COTTON - RIL 122 HY - 450 GM</v>
          </cell>
          <cell r="C980" t="str">
            <v>1000</v>
          </cell>
          <cell r="D980" t="str">
            <v>453</v>
          </cell>
          <cell r="E980" t="str">
            <v>4900197486</v>
          </cell>
          <cell r="F980">
            <v>38237</v>
          </cell>
          <cell r="G980">
            <v>98.55</v>
          </cell>
          <cell r="H980">
            <v>0</v>
          </cell>
        </row>
        <row r="981">
          <cell r="A981" t="str">
            <v>501034</v>
          </cell>
          <cell r="B981" t="str">
            <v>COTTON - RIL 122 HY - 450 GM</v>
          </cell>
          <cell r="C981" t="str">
            <v>1000</v>
          </cell>
          <cell r="D981" t="str">
            <v>453</v>
          </cell>
          <cell r="E981" t="str">
            <v>4900197486</v>
          </cell>
          <cell r="F981">
            <v>38237</v>
          </cell>
          <cell r="G981">
            <v>-98.55</v>
          </cell>
          <cell r="H981">
            <v>0</v>
          </cell>
        </row>
        <row r="982">
          <cell r="A982" t="str">
            <v>501034</v>
          </cell>
          <cell r="B982" t="str">
            <v>COTTON - RIL 122 HY - 450 GM</v>
          </cell>
          <cell r="C982" t="str">
            <v>1000</v>
          </cell>
          <cell r="D982" t="str">
            <v>453</v>
          </cell>
          <cell r="E982" t="str">
            <v>4900197476</v>
          </cell>
          <cell r="F982">
            <v>38237</v>
          </cell>
          <cell r="G982">
            <v>86.4</v>
          </cell>
          <cell r="H982">
            <v>0</v>
          </cell>
        </row>
        <row r="983">
          <cell r="A983" t="str">
            <v>501034</v>
          </cell>
          <cell r="B983" t="str">
            <v>COTTON - RIL 122 HY - 450 GM</v>
          </cell>
          <cell r="C983" t="str">
            <v>1000</v>
          </cell>
          <cell r="D983" t="str">
            <v>453</v>
          </cell>
          <cell r="E983" t="str">
            <v>4900197476</v>
          </cell>
          <cell r="F983">
            <v>38237</v>
          </cell>
          <cell r="G983">
            <v>158.85</v>
          </cell>
          <cell r="H983">
            <v>0</v>
          </cell>
        </row>
        <row r="984">
          <cell r="A984" t="str">
            <v>501034</v>
          </cell>
          <cell r="B984" t="str">
            <v>COTTON - RIL 122 HY - 450 GM</v>
          </cell>
          <cell r="C984" t="str">
            <v>1000</v>
          </cell>
          <cell r="D984" t="str">
            <v>453</v>
          </cell>
          <cell r="E984" t="str">
            <v>4900197476</v>
          </cell>
          <cell r="F984">
            <v>38237</v>
          </cell>
          <cell r="G984">
            <v>195.3</v>
          </cell>
          <cell r="H984">
            <v>0</v>
          </cell>
        </row>
        <row r="985">
          <cell r="A985" t="str">
            <v>501034</v>
          </cell>
          <cell r="B985" t="str">
            <v>COTTON - RIL 122 HY - 450 GM</v>
          </cell>
          <cell r="C985" t="str">
            <v>1000</v>
          </cell>
          <cell r="D985" t="str">
            <v>651</v>
          </cell>
          <cell r="E985" t="str">
            <v>4900197114</v>
          </cell>
          <cell r="F985">
            <v>38236</v>
          </cell>
          <cell r="G985">
            <v>89.55</v>
          </cell>
          <cell r="H985">
            <v>0</v>
          </cell>
        </row>
        <row r="986">
          <cell r="A986" t="str">
            <v>501034</v>
          </cell>
          <cell r="B986" t="str">
            <v>COTTON - RIL 122 HY - 450 GM</v>
          </cell>
          <cell r="C986" t="str">
            <v>1000</v>
          </cell>
          <cell r="D986" t="str">
            <v>651</v>
          </cell>
          <cell r="E986" t="str">
            <v>4900197136</v>
          </cell>
          <cell r="F986">
            <v>38236</v>
          </cell>
          <cell r="G986">
            <v>72.45</v>
          </cell>
          <cell r="H986">
            <v>0</v>
          </cell>
        </row>
        <row r="987">
          <cell r="A987" t="str">
            <v>501034</v>
          </cell>
          <cell r="B987" t="str">
            <v>COTTON - RIL 122 HY - 450 GM</v>
          </cell>
          <cell r="C987" t="str">
            <v>1000</v>
          </cell>
          <cell r="D987" t="str">
            <v>651</v>
          </cell>
          <cell r="E987" t="str">
            <v>4900197137</v>
          </cell>
          <cell r="F987">
            <v>38236</v>
          </cell>
          <cell r="G987">
            <v>42.75</v>
          </cell>
          <cell r="H987">
            <v>0</v>
          </cell>
        </row>
        <row r="988">
          <cell r="A988" t="str">
            <v>501034</v>
          </cell>
          <cell r="B988" t="str">
            <v>COTTON - RIL 122 HY - 450 GM</v>
          </cell>
          <cell r="C988" t="str">
            <v>1000</v>
          </cell>
          <cell r="D988" t="str">
            <v>651</v>
          </cell>
          <cell r="E988" t="str">
            <v>4900197111</v>
          </cell>
          <cell r="F988">
            <v>38236</v>
          </cell>
          <cell r="G988">
            <v>49.5</v>
          </cell>
          <cell r="H988">
            <v>0</v>
          </cell>
        </row>
        <row r="989">
          <cell r="A989" t="str">
            <v>501034</v>
          </cell>
          <cell r="B989" t="str">
            <v>COTTON - RIL 122 HY - 450 GM</v>
          </cell>
          <cell r="C989" t="str">
            <v>1000</v>
          </cell>
          <cell r="D989" t="str">
            <v>651</v>
          </cell>
          <cell r="E989" t="str">
            <v>4900197110</v>
          </cell>
          <cell r="F989">
            <v>38236</v>
          </cell>
          <cell r="G989">
            <v>70.650000000000006</v>
          </cell>
          <cell r="H989">
            <v>0</v>
          </cell>
        </row>
        <row r="990">
          <cell r="A990" t="str">
            <v>501034</v>
          </cell>
          <cell r="B990" t="str">
            <v>COTTON - RIL 122 HY - 450 GM</v>
          </cell>
          <cell r="C990" t="str">
            <v>1000</v>
          </cell>
          <cell r="D990" t="str">
            <v>651</v>
          </cell>
          <cell r="E990" t="str">
            <v>4900197138</v>
          </cell>
          <cell r="F990">
            <v>38236</v>
          </cell>
          <cell r="G990">
            <v>178.2</v>
          </cell>
          <cell r="H990">
            <v>0</v>
          </cell>
        </row>
        <row r="991">
          <cell r="A991" t="str">
            <v>501034</v>
          </cell>
          <cell r="B991" t="str">
            <v>COTTON - RIL 122 HY - 450 GM</v>
          </cell>
          <cell r="C991" t="str">
            <v>1000</v>
          </cell>
          <cell r="D991" t="str">
            <v>651</v>
          </cell>
          <cell r="E991" t="str">
            <v>4900197141</v>
          </cell>
          <cell r="F991">
            <v>38236</v>
          </cell>
          <cell r="G991">
            <v>12.15</v>
          </cell>
          <cell r="H991">
            <v>0</v>
          </cell>
        </row>
        <row r="992">
          <cell r="A992" t="str">
            <v>501034</v>
          </cell>
          <cell r="B992" t="str">
            <v>COTTON - RIL 122 HY - 450 GM</v>
          </cell>
          <cell r="C992" t="str">
            <v>1000</v>
          </cell>
          <cell r="D992" t="str">
            <v>651</v>
          </cell>
          <cell r="E992" t="str">
            <v>4900197104</v>
          </cell>
          <cell r="F992">
            <v>38236</v>
          </cell>
          <cell r="G992">
            <v>99.9</v>
          </cell>
          <cell r="H992">
            <v>0</v>
          </cell>
        </row>
        <row r="993">
          <cell r="A993" t="str">
            <v>501034</v>
          </cell>
          <cell r="B993" t="str">
            <v>COTTON - RIL 122 HY - 450 GM</v>
          </cell>
          <cell r="C993" t="str">
            <v>1000</v>
          </cell>
          <cell r="D993" t="str">
            <v>651</v>
          </cell>
          <cell r="E993" t="str">
            <v>4900197069</v>
          </cell>
          <cell r="F993">
            <v>38236</v>
          </cell>
          <cell r="G993">
            <v>66.150000000000006</v>
          </cell>
          <cell r="H993">
            <v>0</v>
          </cell>
        </row>
        <row r="994">
          <cell r="A994" t="str">
            <v>501034</v>
          </cell>
          <cell r="B994" t="str">
            <v>COTTON - RIL 122 HY - 450 GM</v>
          </cell>
          <cell r="C994" t="str">
            <v>1000</v>
          </cell>
          <cell r="D994" t="str">
            <v>651</v>
          </cell>
          <cell r="E994" t="str">
            <v>4900197090</v>
          </cell>
          <cell r="F994">
            <v>38236</v>
          </cell>
          <cell r="G994">
            <v>81.45</v>
          </cell>
          <cell r="H994">
            <v>0</v>
          </cell>
        </row>
        <row r="995">
          <cell r="A995" t="str">
            <v>501034</v>
          </cell>
          <cell r="B995" t="str">
            <v>COTTON - RIL 122 HY - 450 GM</v>
          </cell>
          <cell r="C995" t="str">
            <v>1000</v>
          </cell>
          <cell r="D995" t="str">
            <v>651</v>
          </cell>
          <cell r="E995" t="str">
            <v>4900197071</v>
          </cell>
          <cell r="F995">
            <v>38236</v>
          </cell>
          <cell r="G995">
            <v>7.2</v>
          </cell>
          <cell r="H995">
            <v>0</v>
          </cell>
        </row>
        <row r="996">
          <cell r="A996" t="str">
            <v>501034</v>
          </cell>
          <cell r="B996" t="str">
            <v>COTTON - RIL 122 HY - 450 GM</v>
          </cell>
          <cell r="C996" t="str">
            <v>1000</v>
          </cell>
          <cell r="D996" t="str">
            <v>651</v>
          </cell>
          <cell r="E996" t="str">
            <v>4900197099</v>
          </cell>
          <cell r="F996">
            <v>38236</v>
          </cell>
          <cell r="G996">
            <v>72</v>
          </cell>
          <cell r="H996">
            <v>0</v>
          </cell>
        </row>
        <row r="997">
          <cell r="A997" t="str">
            <v>501034</v>
          </cell>
          <cell r="B997" t="str">
            <v>COTTON - RIL 122 HY - 450 GM</v>
          </cell>
          <cell r="C997" t="str">
            <v>1000</v>
          </cell>
          <cell r="D997" t="str">
            <v>651</v>
          </cell>
          <cell r="E997" t="str">
            <v>4900197092</v>
          </cell>
          <cell r="F997">
            <v>38236</v>
          </cell>
          <cell r="G997">
            <v>73.3</v>
          </cell>
          <cell r="H997">
            <v>0</v>
          </cell>
        </row>
        <row r="998">
          <cell r="A998" t="str">
            <v>501034</v>
          </cell>
          <cell r="B998" t="str">
            <v>COTTON - RIL 122 HY - 450 GM</v>
          </cell>
          <cell r="C998" t="str">
            <v>1000</v>
          </cell>
          <cell r="D998" t="str">
            <v>651</v>
          </cell>
          <cell r="E998" t="str">
            <v>4900197092</v>
          </cell>
          <cell r="F998">
            <v>38236</v>
          </cell>
          <cell r="G998">
            <v>43.2</v>
          </cell>
          <cell r="H998">
            <v>0</v>
          </cell>
        </row>
        <row r="999">
          <cell r="A999" t="str">
            <v>501034</v>
          </cell>
          <cell r="B999" t="str">
            <v>COTTON - RIL 122 HY - 450 GM</v>
          </cell>
          <cell r="C999" t="str">
            <v>1000</v>
          </cell>
          <cell r="D999" t="str">
            <v>651</v>
          </cell>
          <cell r="E999" t="str">
            <v>4900197142</v>
          </cell>
          <cell r="F999">
            <v>38236</v>
          </cell>
          <cell r="G999">
            <v>96.3</v>
          </cell>
          <cell r="H999">
            <v>0</v>
          </cell>
        </row>
        <row r="1000">
          <cell r="A1000" t="str">
            <v>501034</v>
          </cell>
          <cell r="B1000" t="str">
            <v>COTTON - RIL 122 HY - 450 GM</v>
          </cell>
          <cell r="C1000" t="str">
            <v>1000</v>
          </cell>
          <cell r="D1000" t="str">
            <v>651</v>
          </cell>
          <cell r="E1000" t="str">
            <v>4900197085</v>
          </cell>
          <cell r="F1000">
            <v>38236</v>
          </cell>
          <cell r="G1000">
            <v>13.05</v>
          </cell>
          <cell r="H1000">
            <v>0</v>
          </cell>
        </row>
        <row r="1001">
          <cell r="A1001" t="str">
            <v>501034</v>
          </cell>
          <cell r="B1001" t="str">
            <v>COTTON - RIL 122 HY - 450 GM</v>
          </cell>
          <cell r="C1001" t="str">
            <v>1000</v>
          </cell>
          <cell r="D1001" t="str">
            <v>651</v>
          </cell>
          <cell r="E1001" t="str">
            <v>4900197085</v>
          </cell>
          <cell r="F1001">
            <v>38236</v>
          </cell>
          <cell r="G1001">
            <v>86.4</v>
          </cell>
          <cell r="H1001">
            <v>0</v>
          </cell>
        </row>
        <row r="1002">
          <cell r="A1002" t="str">
            <v>501034</v>
          </cell>
          <cell r="B1002" t="str">
            <v>COTTON - RIL 122 HY - 450 GM</v>
          </cell>
          <cell r="C1002" t="str">
            <v>1000</v>
          </cell>
          <cell r="D1002" t="str">
            <v>651</v>
          </cell>
          <cell r="E1002" t="str">
            <v>4900197016</v>
          </cell>
          <cell r="F1002">
            <v>38236</v>
          </cell>
          <cell r="G1002">
            <v>64.8</v>
          </cell>
          <cell r="H1002">
            <v>0</v>
          </cell>
        </row>
        <row r="1003">
          <cell r="A1003" t="str">
            <v>501034</v>
          </cell>
          <cell r="B1003" t="str">
            <v>COTTON - RIL 122 HY - 450 GM</v>
          </cell>
          <cell r="C1003" t="str">
            <v>1000</v>
          </cell>
          <cell r="D1003" t="str">
            <v>651</v>
          </cell>
          <cell r="E1003" t="str">
            <v>4900197018</v>
          </cell>
          <cell r="F1003">
            <v>38236</v>
          </cell>
          <cell r="G1003">
            <v>58.95</v>
          </cell>
          <cell r="H1003">
            <v>0</v>
          </cell>
        </row>
        <row r="1004">
          <cell r="A1004" t="str">
            <v>501034</v>
          </cell>
          <cell r="B1004" t="str">
            <v>COTTON - RIL 122 HY - 450 GM</v>
          </cell>
          <cell r="C1004" t="str">
            <v>1000</v>
          </cell>
          <cell r="D1004" t="str">
            <v>651</v>
          </cell>
          <cell r="E1004" t="str">
            <v>4900197019</v>
          </cell>
          <cell r="F1004">
            <v>38236</v>
          </cell>
          <cell r="G1004">
            <v>41.85</v>
          </cell>
          <cell r="H1004">
            <v>0</v>
          </cell>
        </row>
        <row r="1005">
          <cell r="A1005" t="str">
            <v>501034</v>
          </cell>
          <cell r="B1005" t="str">
            <v>COTTON - RIL 122 HY - 450 GM</v>
          </cell>
          <cell r="C1005" t="str">
            <v>1000</v>
          </cell>
          <cell r="D1005" t="str">
            <v>651</v>
          </cell>
          <cell r="E1005" t="str">
            <v>4900197016</v>
          </cell>
          <cell r="F1005">
            <v>38236</v>
          </cell>
          <cell r="G1005">
            <v>6.3</v>
          </cell>
          <cell r="H1005">
            <v>0</v>
          </cell>
        </row>
        <row r="1006">
          <cell r="A1006" t="str">
            <v>501034</v>
          </cell>
          <cell r="B1006" t="str">
            <v>COTTON - RIL 122 HY - 450 GM</v>
          </cell>
          <cell r="C1006" t="str">
            <v>1000</v>
          </cell>
          <cell r="D1006" t="str">
            <v>651</v>
          </cell>
          <cell r="E1006" t="str">
            <v>4900197021</v>
          </cell>
          <cell r="F1006">
            <v>38236</v>
          </cell>
          <cell r="G1006">
            <v>14.4</v>
          </cell>
          <cell r="H1006">
            <v>0</v>
          </cell>
        </row>
        <row r="1007">
          <cell r="A1007" t="str">
            <v>501034</v>
          </cell>
          <cell r="B1007" t="str">
            <v>COTTON - RIL 122 HY - 450 GM</v>
          </cell>
          <cell r="C1007" t="str">
            <v>1000</v>
          </cell>
          <cell r="D1007" t="str">
            <v>651</v>
          </cell>
          <cell r="E1007" t="str">
            <v>4900197035</v>
          </cell>
          <cell r="F1007">
            <v>38236</v>
          </cell>
          <cell r="G1007">
            <v>43.2</v>
          </cell>
          <cell r="H1007">
            <v>0</v>
          </cell>
        </row>
        <row r="1008">
          <cell r="A1008" t="str">
            <v>501034</v>
          </cell>
          <cell r="B1008" t="str">
            <v>COTTON - RIL 122 HY - 450 GM</v>
          </cell>
          <cell r="C1008" t="str">
            <v>1000</v>
          </cell>
          <cell r="D1008" t="str">
            <v>651</v>
          </cell>
          <cell r="E1008" t="str">
            <v>4900197035</v>
          </cell>
          <cell r="F1008">
            <v>38236</v>
          </cell>
          <cell r="G1008">
            <v>127.35</v>
          </cell>
          <cell r="H1008">
            <v>0</v>
          </cell>
        </row>
        <row r="1009">
          <cell r="A1009" t="str">
            <v>501034</v>
          </cell>
          <cell r="B1009" t="str">
            <v>COTTON - RIL 122 HY - 450 GM</v>
          </cell>
          <cell r="C1009" t="str">
            <v>1000</v>
          </cell>
          <cell r="D1009" t="str">
            <v>651</v>
          </cell>
          <cell r="E1009" t="str">
            <v>4900197038</v>
          </cell>
          <cell r="F1009">
            <v>38236</v>
          </cell>
          <cell r="G1009">
            <v>9.4499999999999993</v>
          </cell>
          <cell r="H1009">
            <v>0</v>
          </cell>
        </row>
        <row r="1010">
          <cell r="A1010" t="str">
            <v>501034</v>
          </cell>
          <cell r="B1010" t="str">
            <v>COTTON - RIL 122 HY - 450 GM</v>
          </cell>
          <cell r="C1010" t="str">
            <v>1000</v>
          </cell>
          <cell r="D1010" t="str">
            <v>651</v>
          </cell>
          <cell r="E1010" t="str">
            <v>4900197049</v>
          </cell>
          <cell r="F1010">
            <v>38236</v>
          </cell>
          <cell r="G1010">
            <v>21.6</v>
          </cell>
          <cell r="H1010">
            <v>0</v>
          </cell>
        </row>
        <row r="1011">
          <cell r="A1011" t="str">
            <v>501034</v>
          </cell>
          <cell r="B1011" t="str">
            <v>COTTON - RIL 122 HY - 450 GM</v>
          </cell>
          <cell r="C1011" t="str">
            <v>1000</v>
          </cell>
          <cell r="D1011" t="str">
            <v>651</v>
          </cell>
          <cell r="E1011" t="str">
            <v>4900197049</v>
          </cell>
          <cell r="F1011">
            <v>38236</v>
          </cell>
          <cell r="G1011">
            <v>195.3</v>
          </cell>
          <cell r="H1011">
            <v>0</v>
          </cell>
        </row>
        <row r="1012">
          <cell r="A1012" t="str">
            <v>501034</v>
          </cell>
          <cell r="B1012" t="str">
            <v>COTTON - RIL 122 HY - 450 GM</v>
          </cell>
          <cell r="C1012" t="str">
            <v>1000</v>
          </cell>
          <cell r="D1012" t="str">
            <v>651</v>
          </cell>
          <cell r="E1012" t="str">
            <v>4900197049</v>
          </cell>
          <cell r="F1012">
            <v>38236</v>
          </cell>
          <cell r="G1012">
            <v>86.4</v>
          </cell>
          <cell r="H1012">
            <v>0</v>
          </cell>
        </row>
        <row r="1013">
          <cell r="A1013" t="str">
            <v>501034</v>
          </cell>
          <cell r="B1013" t="str">
            <v>COTTON - RIL 122 HY - 450 GM</v>
          </cell>
          <cell r="C1013" t="str">
            <v>1000</v>
          </cell>
          <cell r="D1013" t="str">
            <v>651</v>
          </cell>
          <cell r="E1013" t="str">
            <v>4900191098</v>
          </cell>
          <cell r="F1013">
            <v>38230</v>
          </cell>
          <cell r="G1013">
            <v>48.15</v>
          </cell>
          <cell r="H1013">
            <v>0</v>
          </cell>
        </row>
        <row r="1014">
          <cell r="A1014" t="str">
            <v>501034</v>
          </cell>
          <cell r="B1014" t="str">
            <v>COTTON - RIL 122 HY - 450 GM</v>
          </cell>
          <cell r="C1014" t="str">
            <v>1000</v>
          </cell>
          <cell r="D1014" t="str">
            <v>641</v>
          </cell>
          <cell r="E1014" t="str">
            <v>4900185312</v>
          </cell>
          <cell r="F1014">
            <v>38227</v>
          </cell>
          <cell r="G1014">
            <v>-1.35</v>
          </cell>
          <cell r="H1014">
            <v>0</v>
          </cell>
        </row>
        <row r="1015">
          <cell r="A1015" t="str">
            <v>501034</v>
          </cell>
          <cell r="B1015" t="str">
            <v>COTTON - RIL 122 HY - 450 GM</v>
          </cell>
          <cell r="C1015" t="str">
            <v>1000</v>
          </cell>
          <cell r="D1015" t="str">
            <v>641</v>
          </cell>
          <cell r="E1015" t="str">
            <v>4900185312</v>
          </cell>
          <cell r="F1015">
            <v>38227</v>
          </cell>
          <cell r="G1015">
            <v>-129.6</v>
          </cell>
          <cell r="H1015">
            <v>0</v>
          </cell>
        </row>
        <row r="1016">
          <cell r="A1016" t="str">
            <v>501034</v>
          </cell>
          <cell r="B1016" t="str">
            <v>COTTON - RIL 122 HY - 450 GM</v>
          </cell>
          <cell r="C1016" t="str">
            <v>1000</v>
          </cell>
          <cell r="D1016" t="str">
            <v>641</v>
          </cell>
          <cell r="E1016" t="str">
            <v>4900185312</v>
          </cell>
          <cell r="F1016">
            <v>38227</v>
          </cell>
          <cell r="G1016">
            <v>-161.1</v>
          </cell>
          <cell r="H1016">
            <v>0</v>
          </cell>
        </row>
        <row r="1017">
          <cell r="A1017" t="str">
            <v>501034</v>
          </cell>
          <cell r="B1017" t="str">
            <v>COTTON - RIL 122 HY - 450 GM</v>
          </cell>
          <cell r="C1017" t="str">
            <v>1000</v>
          </cell>
          <cell r="D1017" t="str">
            <v>651</v>
          </cell>
          <cell r="E1017" t="str">
            <v>4900184032</v>
          </cell>
          <cell r="F1017">
            <v>38225</v>
          </cell>
          <cell r="G1017">
            <v>163.80000000000001</v>
          </cell>
          <cell r="H1017">
            <v>0</v>
          </cell>
        </row>
        <row r="1018">
          <cell r="A1018" t="str">
            <v>501034</v>
          </cell>
          <cell r="B1018" t="str">
            <v>COTTON - RIL 122 HY - 450 GM</v>
          </cell>
          <cell r="C1018" t="str">
            <v>1000</v>
          </cell>
          <cell r="D1018" t="str">
            <v>453</v>
          </cell>
          <cell r="E1018" t="str">
            <v>4900179613</v>
          </cell>
          <cell r="F1018">
            <v>38220</v>
          </cell>
          <cell r="G1018">
            <v>-161.1</v>
          </cell>
          <cell r="H1018">
            <v>0</v>
          </cell>
        </row>
        <row r="1019">
          <cell r="A1019" t="str">
            <v>501034</v>
          </cell>
          <cell r="B1019" t="str">
            <v>COTTON - RIL 122 HY - 450 GM</v>
          </cell>
          <cell r="C1019" t="str">
            <v>1000</v>
          </cell>
          <cell r="D1019" t="str">
            <v>453</v>
          </cell>
          <cell r="E1019" t="str">
            <v>4900179613</v>
          </cell>
          <cell r="F1019">
            <v>38220</v>
          </cell>
          <cell r="G1019">
            <v>161.1</v>
          </cell>
          <cell r="H1019">
            <v>0</v>
          </cell>
        </row>
        <row r="1020">
          <cell r="A1020" t="str">
            <v>501034</v>
          </cell>
          <cell r="B1020" t="str">
            <v>COTTON - RIL 122 HY - 450 GM</v>
          </cell>
          <cell r="C1020" t="str">
            <v>1000</v>
          </cell>
          <cell r="D1020" t="str">
            <v>651</v>
          </cell>
          <cell r="E1020" t="str">
            <v>4900158820</v>
          </cell>
          <cell r="F1020">
            <v>38199</v>
          </cell>
          <cell r="G1020">
            <v>161.1</v>
          </cell>
          <cell r="H1020">
            <v>0</v>
          </cell>
        </row>
        <row r="1021">
          <cell r="A1021" t="str">
            <v>501034</v>
          </cell>
          <cell r="B1021" t="str">
            <v>COTTON - RIL 122 HY - 450 GM</v>
          </cell>
          <cell r="C1021" t="str">
            <v>1000</v>
          </cell>
          <cell r="D1021" t="str">
            <v>651</v>
          </cell>
          <cell r="E1021" t="str">
            <v>4900130152</v>
          </cell>
          <cell r="F1021">
            <v>38171</v>
          </cell>
          <cell r="G1021">
            <v>129.6</v>
          </cell>
          <cell r="H1021">
            <v>0</v>
          </cell>
        </row>
        <row r="1022">
          <cell r="A1022" t="str">
            <v>501034</v>
          </cell>
          <cell r="B1022" t="str">
            <v>COTTON - RIL 122 HY - 450 GM</v>
          </cell>
          <cell r="C1022" t="str">
            <v>1000</v>
          </cell>
          <cell r="D1022" t="str">
            <v>453</v>
          </cell>
          <cell r="E1022" t="str">
            <v>4900130175</v>
          </cell>
          <cell r="F1022">
            <v>38171</v>
          </cell>
          <cell r="G1022">
            <v>129.6</v>
          </cell>
          <cell r="H1022">
            <v>0</v>
          </cell>
        </row>
        <row r="1023">
          <cell r="A1023" t="str">
            <v>501034</v>
          </cell>
          <cell r="B1023" t="str">
            <v>COTTON - RIL 122 HY - 450 GM</v>
          </cell>
          <cell r="C1023" t="str">
            <v>1000</v>
          </cell>
          <cell r="D1023" t="str">
            <v>453</v>
          </cell>
          <cell r="E1023" t="str">
            <v>4900130175</v>
          </cell>
          <cell r="F1023">
            <v>38171</v>
          </cell>
          <cell r="G1023">
            <v>-129.6</v>
          </cell>
          <cell r="H1023">
            <v>0</v>
          </cell>
        </row>
        <row r="1024">
          <cell r="A1024" t="str">
            <v>501034</v>
          </cell>
          <cell r="B1024" t="str">
            <v>COTTON - RIL 122 HY - 450 GM</v>
          </cell>
          <cell r="C1024" t="str">
            <v>1000</v>
          </cell>
          <cell r="D1024" t="str">
            <v>601</v>
          </cell>
          <cell r="E1024" t="str">
            <v>4900108860</v>
          </cell>
          <cell r="F1024">
            <v>38149</v>
          </cell>
          <cell r="G1024">
            <v>-45</v>
          </cell>
          <cell r="H1024">
            <v>0</v>
          </cell>
        </row>
        <row r="1025">
          <cell r="A1025" t="str">
            <v>501034</v>
          </cell>
          <cell r="B1025" t="str">
            <v>COTTON - RIL 122 HY - 450 GM</v>
          </cell>
          <cell r="C1025" t="str">
            <v>1000</v>
          </cell>
          <cell r="D1025" t="str">
            <v>601</v>
          </cell>
          <cell r="E1025" t="str">
            <v>4900103482</v>
          </cell>
          <cell r="F1025">
            <v>38138</v>
          </cell>
          <cell r="G1025">
            <v>-0.9</v>
          </cell>
          <cell r="H1025">
            <v>0</v>
          </cell>
        </row>
        <row r="1026">
          <cell r="A1026" t="str">
            <v>501034</v>
          </cell>
          <cell r="B1026" t="str">
            <v>COTTON - RIL 122 HY - 450 GM</v>
          </cell>
          <cell r="C1026" t="str">
            <v>1000</v>
          </cell>
          <cell r="D1026" t="str">
            <v>601</v>
          </cell>
          <cell r="E1026" t="str">
            <v>4900103482</v>
          </cell>
          <cell r="F1026">
            <v>38138</v>
          </cell>
          <cell r="G1026">
            <v>-15.3</v>
          </cell>
          <cell r="H1026">
            <v>0</v>
          </cell>
        </row>
        <row r="1027">
          <cell r="A1027" t="str">
            <v>501034</v>
          </cell>
          <cell r="B1027" t="str">
            <v>COTTON - RIL 122 HY - 450 GM</v>
          </cell>
          <cell r="C1027" t="str">
            <v>1000</v>
          </cell>
          <cell r="D1027" t="str">
            <v>601</v>
          </cell>
          <cell r="E1027" t="str">
            <v>4900103482</v>
          </cell>
          <cell r="F1027">
            <v>38138</v>
          </cell>
          <cell r="G1027">
            <v>-30.6</v>
          </cell>
          <cell r="H1027">
            <v>0</v>
          </cell>
        </row>
        <row r="1028">
          <cell r="A1028" t="str">
            <v>501034</v>
          </cell>
          <cell r="B1028" t="str">
            <v>COTTON - RIL 122 HY - 450 GM</v>
          </cell>
          <cell r="C1028" t="str">
            <v>1000</v>
          </cell>
          <cell r="D1028" t="str">
            <v>101</v>
          </cell>
          <cell r="E1028" t="str">
            <v>5000011215</v>
          </cell>
          <cell r="F1028">
            <v>38133</v>
          </cell>
          <cell r="G1028">
            <v>10.35</v>
          </cell>
          <cell r="H1028">
            <v>0</v>
          </cell>
        </row>
        <row r="1029">
          <cell r="A1029" t="str">
            <v>501034</v>
          </cell>
          <cell r="B1029" t="str">
            <v>COTTON - RIL 122 HY - 450 GM</v>
          </cell>
          <cell r="C1029" t="str">
            <v>1000</v>
          </cell>
          <cell r="D1029" t="str">
            <v>101</v>
          </cell>
          <cell r="E1029" t="str">
            <v>5000011215</v>
          </cell>
          <cell r="F1029">
            <v>38133</v>
          </cell>
          <cell r="G1029">
            <v>15.3</v>
          </cell>
          <cell r="H1029">
            <v>0</v>
          </cell>
        </row>
        <row r="1030">
          <cell r="A1030" t="str">
            <v>501034</v>
          </cell>
          <cell r="B1030" t="str">
            <v>COTTON - RIL 122 HY - 450 GM</v>
          </cell>
          <cell r="C1030" t="str">
            <v>1000</v>
          </cell>
          <cell r="D1030" t="str">
            <v>601</v>
          </cell>
          <cell r="E1030" t="str">
            <v>4900097591</v>
          </cell>
          <cell r="F1030">
            <v>38133</v>
          </cell>
          <cell r="G1030">
            <v>-43.2</v>
          </cell>
          <cell r="H1030">
            <v>0</v>
          </cell>
        </row>
        <row r="1031">
          <cell r="A1031" t="str">
            <v>501034</v>
          </cell>
          <cell r="B1031" t="str">
            <v>COTTON - RIL 122 HY - 450 GM</v>
          </cell>
          <cell r="C1031" t="str">
            <v>1000</v>
          </cell>
          <cell r="D1031" t="str">
            <v>101</v>
          </cell>
          <cell r="E1031" t="str">
            <v>5000011215</v>
          </cell>
          <cell r="F1031">
            <v>38133</v>
          </cell>
          <cell r="G1031">
            <v>88.2</v>
          </cell>
          <cell r="H1031">
            <v>0</v>
          </cell>
        </row>
        <row r="1032">
          <cell r="A1032" t="str">
            <v>501034</v>
          </cell>
          <cell r="B1032" t="str">
            <v>COTTON - RIL 122 HY - 450 GM</v>
          </cell>
          <cell r="C1032" t="str">
            <v>1000</v>
          </cell>
          <cell r="D1032" t="str">
            <v>101</v>
          </cell>
          <cell r="E1032" t="str">
            <v>5000011215</v>
          </cell>
          <cell r="F1032">
            <v>38133</v>
          </cell>
          <cell r="G1032">
            <v>0.9</v>
          </cell>
          <cell r="H1032">
            <v>0</v>
          </cell>
        </row>
        <row r="1033">
          <cell r="A1033" t="str">
            <v>501034</v>
          </cell>
          <cell r="B1033" t="str">
            <v>COTTON - RIL 122 HY - 450 GM</v>
          </cell>
          <cell r="C1033" t="str">
            <v>1000</v>
          </cell>
          <cell r="D1033" t="str">
            <v>601</v>
          </cell>
          <cell r="E1033" t="str">
            <v>4900096950</v>
          </cell>
          <cell r="F1033">
            <v>38132</v>
          </cell>
          <cell r="G1033">
            <v>-43.2</v>
          </cell>
          <cell r="H1033">
            <v>0</v>
          </cell>
        </row>
        <row r="1034">
          <cell r="A1034" t="str">
            <v>501034</v>
          </cell>
          <cell r="B1034" t="str">
            <v>COTTON - RIL 122 HY - 450 GM</v>
          </cell>
          <cell r="C1034" t="str">
            <v>1000</v>
          </cell>
          <cell r="D1034" t="str">
            <v>601</v>
          </cell>
          <cell r="E1034" t="str">
            <v>4900096939</v>
          </cell>
          <cell r="F1034">
            <v>38132</v>
          </cell>
          <cell r="G1034">
            <v>-86.4</v>
          </cell>
          <cell r="H1034">
            <v>0</v>
          </cell>
        </row>
        <row r="1035">
          <cell r="A1035" t="str">
            <v>501034</v>
          </cell>
          <cell r="B1035" t="str">
            <v>COTTON - RIL 122 HY - 450 GM</v>
          </cell>
          <cell r="C1035" t="str">
            <v>1000</v>
          </cell>
          <cell r="D1035" t="str">
            <v>601</v>
          </cell>
          <cell r="E1035" t="str">
            <v>4900096871</v>
          </cell>
          <cell r="F1035">
            <v>38132</v>
          </cell>
          <cell r="G1035">
            <v>-151.19999999999999</v>
          </cell>
          <cell r="H1035">
            <v>0</v>
          </cell>
        </row>
        <row r="1036">
          <cell r="A1036" t="str">
            <v>501034</v>
          </cell>
          <cell r="B1036" t="str">
            <v>COTTON - RIL 122 HY - 450 GM</v>
          </cell>
          <cell r="C1036" t="str">
            <v>1000</v>
          </cell>
          <cell r="D1036" t="str">
            <v>601</v>
          </cell>
          <cell r="E1036" t="str">
            <v>4900096871</v>
          </cell>
          <cell r="F1036">
            <v>38132</v>
          </cell>
          <cell r="G1036">
            <v>-43.2</v>
          </cell>
          <cell r="H1036">
            <v>0</v>
          </cell>
        </row>
        <row r="1037">
          <cell r="A1037" t="str">
            <v>501034</v>
          </cell>
          <cell r="B1037" t="str">
            <v>COTTON - RIL 122 HY - 450 GM</v>
          </cell>
          <cell r="C1037" t="str">
            <v>1000</v>
          </cell>
          <cell r="D1037" t="str">
            <v>641</v>
          </cell>
          <cell r="E1037" t="str">
            <v>4900096678</v>
          </cell>
          <cell r="F1037">
            <v>38132</v>
          </cell>
          <cell r="G1037">
            <v>15.3</v>
          </cell>
          <cell r="H1037">
            <v>0</v>
          </cell>
        </row>
        <row r="1038">
          <cell r="A1038" t="str">
            <v>501034</v>
          </cell>
          <cell r="B1038" t="str">
            <v>COTTON - RIL 122 HY - 450 GM</v>
          </cell>
          <cell r="C1038" t="str">
            <v>1000</v>
          </cell>
          <cell r="D1038" t="str">
            <v>601</v>
          </cell>
          <cell r="E1038" t="str">
            <v>4900096950</v>
          </cell>
          <cell r="F1038">
            <v>38132</v>
          </cell>
          <cell r="G1038">
            <v>-64.8</v>
          </cell>
          <cell r="H1038">
            <v>0</v>
          </cell>
        </row>
        <row r="1039">
          <cell r="A1039" t="str">
            <v>501034</v>
          </cell>
          <cell r="B1039" t="str">
            <v>COTTON - RIL 122 HY - 450 GM</v>
          </cell>
          <cell r="C1039" t="str">
            <v>1000</v>
          </cell>
          <cell r="D1039" t="str">
            <v>601</v>
          </cell>
          <cell r="E1039" t="str">
            <v>4900096871</v>
          </cell>
          <cell r="F1039">
            <v>38132</v>
          </cell>
          <cell r="G1039">
            <v>-43.2</v>
          </cell>
          <cell r="H1039">
            <v>0</v>
          </cell>
        </row>
        <row r="1040">
          <cell r="A1040" t="str">
            <v>501034</v>
          </cell>
          <cell r="B1040" t="str">
            <v>COTTON - RIL 122 HY - 450 GM</v>
          </cell>
          <cell r="C1040" t="str">
            <v>1000</v>
          </cell>
          <cell r="D1040" t="str">
            <v>601</v>
          </cell>
          <cell r="E1040" t="str">
            <v>4900096849</v>
          </cell>
          <cell r="F1040">
            <v>38132</v>
          </cell>
          <cell r="G1040">
            <v>-237.6</v>
          </cell>
          <cell r="H1040">
            <v>0</v>
          </cell>
        </row>
        <row r="1041">
          <cell r="A1041" t="str">
            <v>501034</v>
          </cell>
          <cell r="B1041" t="str">
            <v>COTTON - RIL 122 HY - 450 GM</v>
          </cell>
          <cell r="C1041" t="str">
            <v>1000</v>
          </cell>
          <cell r="D1041" t="str">
            <v>641</v>
          </cell>
          <cell r="E1041" t="str">
            <v>4900096678</v>
          </cell>
          <cell r="F1041">
            <v>38132</v>
          </cell>
          <cell r="G1041">
            <v>10.35</v>
          </cell>
          <cell r="H1041">
            <v>0</v>
          </cell>
        </row>
        <row r="1042">
          <cell r="A1042" t="str">
            <v>501034</v>
          </cell>
          <cell r="B1042" t="str">
            <v>COTTON - RIL 122 HY - 450 GM</v>
          </cell>
          <cell r="C1042" t="str">
            <v>1000</v>
          </cell>
          <cell r="D1042" t="str">
            <v>641</v>
          </cell>
          <cell r="E1042" t="str">
            <v>4900096678</v>
          </cell>
          <cell r="F1042">
            <v>38132</v>
          </cell>
          <cell r="G1042">
            <v>88.2</v>
          </cell>
          <cell r="H1042">
            <v>0</v>
          </cell>
        </row>
        <row r="1043">
          <cell r="A1043" t="str">
            <v>501034</v>
          </cell>
          <cell r="B1043" t="str">
            <v>COTTON - RIL 122 HY - 450 GM</v>
          </cell>
          <cell r="C1043" t="str">
            <v>1000</v>
          </cell>
          <cell r="D1043" t="str">
            <v>641</v>
          </cell>
          <cell r="E1043" t="str">
            <v>4900096678</v>
          </cell>
          <cell r="F1043">
            <v>38132</v>
          </cell>
          <cell r="G1043">
            <v>0.9</v>
          </cell>
          <cell r="H1043">
            <v>0</v>
          </cell>
        </row>
        <row r="1044">
          <cell r="A1044" t="str">
            <v>501034</v>
          </cell>
          <cell r="B1044" t="str">
            <v>COTTON - RIL 122 HY - 450 GM</v>
          </cell>
          <cell r="C1044" t="str">
            <v>1000</v>
          </cell>
          <cell r="D1044" t="str">
            <v>101</v>
          </cell>
          <cell r="E1044" t="str">
            <v>5000010938</v>
          </cell>
          <cell r="F1044">
            <v>38131</v>
          </cell>
          <cell r="G1044">
            <v>151.19999999999999</v>
          </cell>
          <cell r="H1044">
            <v>0</v>
          </cell>
        </row>
        <row r="1045">
          <cell r="A1045" t="str">
            <v>501034</v>
          </cell>
          <cell r="B1045" t="str">
            <v>COTTON - RIL 122 HY - 450 GM</v>
          </cell>
          <cell r="C1045" t="str">
            <v>1000</v>
          </cell>
          <cell r="D1045" t="str">
            <v>101</v>
          </cell>
          <cell r="E1045" t="str">
            <v>5000010938</v>
          </cell>
          <cell r="F1045">
            <v>38131</v>
          </cell>
          <cell r="G1045">
            <v>172.8</v>
          </cell>
          <cell r="H1045">
            <v>0</v>
          </cell>
        </row>
        <row r="1046">
          <cell r="A1046" t="str">
            <v>501034</v>
          </cell>
          <cell r="B1046" t="str">
            <v>COTTON - RIL 122 HY - 450 GM</v>
          </cell>
          <cell r="C1046" t="str">
            <v>1000</v>
          </cell>
          <cell r="D1046" t="str">
            <v>101</v>
          </cell>
          <cell r="E1046" t="str">
            <v>5000010938</v>
          </cell>
          <cell r="F1046">
            <v>38131</v>
          </cell>
          <cell r="G1046">
            <v>86.4</v>
          </cell>
          <cell r="H1046">
            <v>0</v>
          </cell>
        </row>
        <row r="1047">
          <cell r="A1047" t="str">
            <v>501034</v>
          </cell>
          <cell r="B1047" t="str">
            <v>COTTON - RIL 122 HY - 450 GM</v>
          </cell>
          <cell r="C1047" t="str">
            <v>1000</v>
          </cell>
          <cell r="D1047" t="str">
            <v>101</v>
          </cell>
          <cell r="E1047" t="str">
            <v>5000010942</v>
          </cell>
          <cell r="F1047">
            <v>38131</v>
          </cell>
          <cell r="G1047">
            <v>237.6</v>
          </cell>
          <cell r="H1047">
            <v>0</v>
          </cell>
        </row>
        <row r="1048">
          <cell r="A1048" t="str">
            <v>501034</v>
          </cell>
          <cell r="B1048" t="str">
            <v>COTTON - RIL 122 HY - 450 GM</v>
          </cell>
          <cell r="C1048" t="str">
            <v>1000</v>
          </cell>
          <cell r="D1048" t="str">
            <v>101</v>
          </cell>
          <cell r="E1048" t="str">
            <v>5000010938</v>
          </cell>
          <cell r="F1048">
            <v>38131</v>
          </cell>
          <cell r="G1048">
            <v>43.2</v>
          </cell>
          <cell r="H1048">
            <v>0</v>
          </cell>
        </row>
        <row r="1049">
          <cell r="A1049" t="str">
            <v>501034</v>
          </cell>
          <cell r="B1049" t="str">
            <v>COTTON - RIL 122 HY - 450 GM</v>
          </cell>
          <cell r="C1049" t="str">
            <v>1000</v>
          </cell>
          <cell r="D1049" t="str">
            <v>641</v>
          </cell>
          <cell r="E1049" t="str">
            <v>4900094426</v>
          </cell>
          <cell r="F1049">
            <v>38128</v>
          </cell>
          <cell r="G1049">
            <v>86.4</v>
          </cell>
          <cell r="H1049">
            <v>0</v>
          </cell>
        </row>
        <row r="1050">
          <cell r="A1050" t="str">
            <v>501034</v>
          </cell>
          <cell r="B1050" t="str">
            <v>COTTON - RIL 122 HY - 450 GM</v>
          </cell>
          <cell r="C1050" t="str">
            <v>1000</v>
          </cell>
          <cell r="D1050" t="str">
            <v>641</v>
          </cell>
          <cell r="E1050" t="str">
            <v>4900094429</v>
          </cell>
          <cell r="F1050">
            <v>38128</v>
          </cell>
          <cell r="G1050">
            <v>237.6</v>
          </cell>
          <cell r="H1050">
            <v>0</v>
          </cell>
        </row>
        <row r="1051">
          <cell r="A1051" t="str">
            <v>501034</v>
          </cell>
          <cell r="B1051" t="str">
            <v>COTTON - RIL 122 HY - 450 GM</v>
          </cell>
          <cell r="C1051" t="str">
            <v>1000</v>
          </cell>
          <cell r="D1051" t="str">
            <v>641</v>
          </cell>
          <cell r="E1051" t="str">
            <v>4900094426</v>
          </cell>
          <cell r="F1051">
            <v>38128</v>
          </cell>
          <cell r="G1051">
            <v>151.19999999999999</v>
          </cell>
          <cell r="H1051">
            <v>0</v>
          </cell>
        </row>
        <row r="1052">
          <cell r="A1052" t="str">
            <v>501034</v>
          </cell>
          <cell r="B1052" t="str">
            <v>COTTON - RIL 122 HY - 450 GM</v>
          </cell>
          <cell r="C1052" t="str">
            <v>1000</v>
          </cell>
          <cell r="D1052" t="str">
            <v>641</v>
          </cell>
          <cell r="E1052" t="str">
            <v>4900094426</v>
          </cell>
          <cell r="F1052">
            <v>38128</v>
          </cell>
          <cell r="G1052">
            <v>172.8</v>
          </cell>
          <cell r="H1052">
            <v>0</v>
          </cell>
        </row>
        <row r="1053">
          <cell r="A1053" t="str">
            <v>501034</v>
          </cell>
          <cell r="B1053" t="str">
            <v>COTTON - RIL 122 HY - 450 GM</v>
          </cell>
          <cell r="C1053" t="str">
            <v>1000</v>
          </cell>
          <cell r="D1053" t="str">
            <v>641</v>
          </cell>
          <cell r="E1053" t="str">
            <v>4900094426</v>
          </cell>
          <cell r="F1053">
            <v>38128</v>
          </cell>
          <cell r="G1053">
            <v>43.2</v>
          </cell>
          <cell r="H1053">
            <v>0</v>
          </cell>
        </row>
        <row r="1054">
          <cell r="A1054" t="str">
            <v>501034</v>
          </cell>
          <cell r="B1054" t="str">
            <v>COTTON - RIL 122 HY - 450 GM</v>
          </cell>
          <cell r="C1054" t="str">
            <v>1000</v>
          </cell>
          <cell r="D1054" t="str">
            <v>601</v>
          </cell>
          <cell r="E1054" t="str">
            <v>4900090351</v>
          </cell>
          <cell r="F1054">
            <v>38120</v>
          </cell>
          <cell r="G1054">
            <v>-21.6</v>
          </cell>
          <cell r="H1054">
            <v>0</v>
          </cell>
        </row>
        <row r="1055">
          <cell r="A1055" t="str">
            <v>501034</v>
          </cell>
          <cell r="B1055" t="str">
            <v>COTTON - RIL 122 HY - 450 GM</v>
          </cell>
          <cell r="C1055" t="str">
            <v>1000</v>
          </cell>
          <cell r="D1055" t="str">
            <v>601</v>
          </cell>
          <cell r="E1055" t="str">
            <v>4900090347</v>
          </cell>
          <cell r="F1055">
            <v>38120</v>
          </cell>
          <cell r="G1055">
            <v>-86.4</v>
          </cell>
          <cell r="H1055">
            <v>0</v>
          </cell>
        </row>
        <row r="1056">
          <cell r="A1056" t="str">
            <v>501034</v>
          </cell>
          <cell r="B1056" t="str">
            <v>COTTON - RIL 122 HY - 450 GM</v>
          </cell>
          <cell r="C1056" t="str">
            <v>1000</v>
          </cell>
          <cell r="D1056" t="str">
            <v>601</v>
          </cell>
          <cell r="E1056" t="str">
            <v>4900090347</v>
          </cell>
          <cell r="F1056">
            <v>38120</v>
          </cell>
          <cell r="G1056">
            <v>-21.6</v>
          </cell>
          <cell r="H1056">
            <v>0</v>
          </cell>
        </row>
        <row r="1057">
          <cell r="A1057" t="str">
            <v>501034</v>
          </cell>
          <cell r="B1057" t="str">
            <v>COTTON - RIL 122 HY - 450 GM</v>
          </cell>
          <cell r="C1057" t="str">
            <v>1000</v>
          </cell>
          <cell r="D1057" t="str">
            <v>601</v>
          </cell>
          <cell r="E1057" t="str">
            <v>4900089564</v>
          </cell>
          <cell r="F1057">
            <v>38119</v>
          </cell>
          <cell r="G1057">
            <v>-86.4</v>
          </cell>
          <cell r="H1057">
            <v>0</v>
          </cell>
        </row>
        <row r="1058">
          <cell r="A1058" t="str">
            <v>501034</v>
          </cell>
          <cell r="B1058" t="str">
            <v>COTTON - RIL 122 HY - 450 GM</v>
          </cell>
          <cell r="C1058" t="str">
            <v>1000</v>
          </cell>
          <cell r="D1058" t="str">
            <v>601</v>
          </cell>
          <cell r="E1058" t="str">
            <v>4900089584</v>
          </cell>
          <cell r="F1058">
            <v>38119</v>
          </cell>
          <cell r="G1058">
            <v>-43.2</v>
          </cell>
          <cell r="H1058">
            <v>0</v>
          </cell>
        </row>
        <row r="1059">
          <cell r="A1059" t="str">
            <v>501034</v>
          </cell>
          <cell r="B1059" t="str">
            <v>COTTON - RIL 122 HY - 450 GM</v>
          </cell>
          <cell r="C1059" t="str">
            <v>1000</v>
          </cell>
          <cell r="D1059" t="str">
            <v>601</v>
          </cell>
          <cell r="E1059" t="str">
            <v>4900089564</v>
          </cell>
          <cell r="F1059">
            <v>38119</v>
          </cell>
          <cell r="G1059">
            <v>-21.6</v>
          </cell>
          <cell r="H1059">
            <v>0</v>
          </cell>
        </row>
        <row r="1060">
          <cell r="A1060" t="str">
            <v>501034</v>
          </cell>
          <cell r="B1060" t="str">
            <v>COTTON - RIL 122 HY - 450 GM</v>
          </cell>
          <cell r="C1060" t="str">
            <v>1000</v>
          </cell>
          <cell r="D1060" t="str">
            <v>601</v>
          </cell>
          <cell r="E1060" t="str">
            <v>4900089234</v>
          </cell>
          <cell r="F1060">
            <v>38118</v>
          </cell>
          <cell r="G1060">
            <v>-86.4</v>
          </cell>
          <cell r="H1060">
            <v>0</v>
          </cell>
        </row>
        <row r="1061">
          <cell r="A1061" t="str">
            <v>501034</v>
          </cell>
          <cell r="B1061" t="str">
            <v>COTTON - RIL 122 HY - 450 GM</v>
          </cell>
          <cell r="C1061" t="str">
            <v>1000</v>
          </cell>
          <cell r="D1061" t="str">
            <v>601</v>
          </cell>
          <cell r="E1061" t="str">
            <v>4900089236</v>
          </cell>
          <cell r="F1061">
            <v>38118</v>
          </cell>
          <cell r="G1061">
            <v>-21.6</v>
          </cell>
          <cell r="H1061">
            <v>0</v>
          </cell>
        </row>
        <row r="1062">
          <cell r="A1062" t="str">
            <v>501034</v>
          </cell>
          <cell r="B1062" t="str">
            <v>COTTON - RIL 122 HY - 450 GM</v>
          </cell>
          <cell r="C1062" t="str">
            <v>1000</v>
          </cell>
          <cell r="D1062" t="str">
            <v>601</v>
          </cell>
          <cell r="E1062" t="str">
            <v>4900089236</v>
          </cell>
          <cell r="F1062">
            <v>38118</v>
          </cell>
          <cell r="G1062">
            <v>-108</v>
          </cell>
          <cell r="H1062">
            <v>0</v>
          </cell>
        </row>
        <row r="1063">
          <cell r="A1063" t="str">
            <v>501034</v>
          </cell>
          <cell r="B1063" t="str">
            <v>COTTON - RIL 122 HY - 450 GM</v>
          </cell>
          <cell r="C1063" t="str">
            <v>1000</v>
          </cell>
          <cell r="D1063" t="str">
            <v>601</v>
          </cell>
          <cell r="E1063" t="str">
            <v>4900089237</v>
          </cell>
          <cell r="F1063">
            <v>38118</v>
          </cell>
          <cell r="G1063">
            <v>-86.4</v>
          </cell>
          <cell r="H1063">
            <v>0</v>
          </cell>
        </row>
        <row r="1064">
          <cell r="A1064" t="str">
            <v>501034</v>
          </cell>
          <cell r="B1064" t="str">
            <v>COTTON - RIL 122 HY - 450 GM</v>
          </cell>
          <cell r="C1064" t="str">
            <v>1000</v>
          </cell>
          <cell r="D1064" t="str">
            <v>601</v>
          </cell>
          <cell r="E1064" t="str">
            <v>4900089239</v>
          </cell>
          <cell r="F1064">
            <v>38118</v>
          </cell>
          <cell r="G1064">
            <v>-129.6</v>
          </cell>
          <cell r="H1064">
            <v>0</v>
          </cell>
        </row>
        <row r="1065">
          <cell r="A1065" t="str">
            <v>501034</v>
          </cell>
          <cell r="B1065" t="str">
            <v>COTTON - RIL 122 HY - 450 GM</v>
          </cell>
          <cell r="C1065" t="str">
            <v>1000</v>
          </cell>
          <cell r="D1065" t="str">
            <v>601</v>
          </cell>
          <cell r="E1065" t="str">
            <v>4900089240</v>
          </cell>
          <cell r="F1065">
            <v>38118</v>
          </cell>
          <cell r="G1065">
            <v>-43.2</v>
          </cell>
          <cell r="H1065">
            <v>0</v>
          </cell>
        </row>
        <row r="1066">
          <cell r="A1066" t="str">
            <v>501034</v>
          </cell>
          <cell r="B1066" t="str">
            <v>COTTON - RIL 122 HY - 450 GM</v>
          </cell>
          <cell r="C1066" t="str">
            <v>1000</v>
          </cell>
          <cell r="D1066" t="str">
            <v>601</v>
          </cell>
          <cell r="E1066" t="str">
            <v>4900089241</v>
          </cell>
          <cell r="F1066">
            <v>38118</v>
          </cell>
          <cell r="G1066">
            <v>-43.2</v>
          </cell>
          <cell r="H1066">
            <v>0</v>
          </cell>
        </row>
        <row r="1067">
          <cell r="A1067" t="str">
            <v>501034</v>
          </cell>
          <cell r="B1067" t="str">
            <v>COTTON - RIL 122 HY - 450 GM</v>
          </cell>
          <cell r="C1067" t="str">
            <v>1000</v>
          </cell>
          <cell r="D1067" t="str">
            <v>601</v>
          </cell>
          <cell r="E1067" t="str">
            <v>4900089253</v>
          </cell>
          <cell r="F1067">
            <v>38118</v>
          </cell>
          <cell r="G1067">
            <v>-21.6</v>
          </cell>
          <cell r="H1067">
            <v>0</v>
          </cell>
        </row>
        <row r="1068">
          <cell r="A1068" t="str">
            <v>501034</v>
          </cell>
          <cell r="B1068" t="str">
            <v>COTTON - RIL 122 HY - 450 GM</v>
          </cell>
          <cell r="C1068" t="str">
            <v>1000</v>
          </cell>
          <cell r="D1068" t="str">
            <v>601</v>
          </cell>
          <cell r="E1068" t="str">
            <v>4900089253</v>
          </cell>
          <cell r="F1068">
            <v>38118</v>
          </cell>
          <cell r="G1068">
            <v>-194.4</v>
          </cell>
          <cell r="H1068">
            <v>0</v>
          </cell>
        </row>
        <row r="1069">
          <cell r="A1069" t="str">
            <v>501034</v>
          </cell>
          <cell r="B1069" t="str">
            <v>COTTON - RIL 122 HY - 450 GM</v>
          </cell>
          <cell r="C1069" t="str">
            <v>1000</v>
          </cell>
          <cell r="D1069" t="str">
            <v>601</v>
          </cell>
          <cell r="E1069" t="str">
            <v>4900089232</v>
          </cell>
          <cell r="F1069">
            <v>38118</v>
          </cell>
          <cell r="G1069">
            <v>-108</v>
          </cell>
          <cell r="H1069">
            <v>0</v>
          </cell>
        </row>
        <row r="1070">
          <cell r="A1070" t="str">
            <v>501034</v>
          </cell>
          <cell r="B1070" t="str">
            <v>COTTON - RIL 122 HY - 450 GM</v>
          </cell>
          <cell r="C1070" t="str">
            <v>1000</v>
          </cell>
          <cell r="D1070" t="str">
            <v>601</v>
          </cell>
          <cell r="E1070" t="str">
            <v>4900089231</v>
          </cell>
          <cell r="F1070">
            <v>38118</v>
          </cell>
          <cell r="G1070">
            <v>-108</v>
          </cell>
          <cell r="H1070">
            <v>0</v>
          </cell>
        </row>
        <row r="1071">
          <cell r="A1071" t="str">
            <v>501034</v>
          </cell>
          <cell r="B1071" t="str">
            <v>COTTON - RIL 122 HY - 450 GM</v>
          </cell>
          <cell r="C1071" t="str">
            <v>1000</v>
          </cell>
          <cell r="D1071" t="str">
            <v>601</v>
          </cell>
          <cell r="E1071" t="str">
            <v>4900089230</v>
          </cell>
          <cell r="F1071">
            <v>38118</v>
          </cell>
          <cell r="G1071">
            <v>-108</v>
          </cell>
          <cell r="H1071">
            <v>0</v>
          </cell>
        </row>
        <row r="1072">
          <cell r="A1072" t="str">
            <v>501034</v>
          </cell>
          <cell r="B1072" t="str">
            <v>COTTON - RIL 122 HY - 450 GM</v>
          </cell>
          <cell r="C1072" t="str">
            <v>1000</v>
          </cell>
          <cell r="D1072" t="str">
            <v>101</v>
          </cell>
          <cell r="E1072" t="str">
            <v>5000009841</v>
          </cell>
          <cell r="F1072">
            <v>38117</v>
          </cell>
          <cell r="G1072">
            <v>194.4</v>
          </cell>
          <cell r="H1072">
            <v>0</v>
          </cell>
        </row>
        <row r="1073">
          <cell r="A1073" t="str">
            <v>501034</v>
          </cell>
          <cell r="B1073" t="str">
            <v>COTTON - RIL 122 HY - 450 GM</v>
          </cell>
          <cell r="C1073" t="str">
            <v>1000</v>
          </cell>
          <cell r="D1073" t="str">
            <v>101</v>
          </cell>
          <cell r="E1073" t="str">
            <v>5000009841</v>
          </cell>
          <cell r="F1073">
            <v>38117</v>
          </cell>
          <cell r="G1073">
            <v>129.6</v>
          </cell>
          <cell r="H1073">
            <v>0</v>
          </cell>
        </row>
        <row r="1074">
          <cell r="A1074" t="str">
            <v>501034</v>
          </cell>
          <cell r="B1074" t="str">
            <v>COTTON - RIL 122 HY - 450 GM</v>
          </cell>
          <cell r="C1074" t="str">
            <v>1000</v>
          </cell>
          <cell r="D1074" t="str">
            <v>101</v>
          </cell>
          <cell r="E1074" t="str">
            <v>5000009841</v>
          </cell>
          <cell r="F1074">
            <v>38117</v>
          </cell>
          <cell r="G1074">
            <v>194.4</v>
          </cell>
          <cell r="H1074">
            <v>0</v>
          </cell>
        </row>
        <row r="1075">
          <cell r="A1075" t="str">
            <v>501034</v>
          </cell>
          <cell r="B1075" t="str">
            <v>COTTON - RIL 122 HY - 450 GM</v>
          </cell>
          <cell r="C1075" t="str">
            <v>1000</v>
          </cell>
          <cell r="D1075" t="str">
            <v>101</v>
          </cell>
          <cell r="E1075" t="str">
            <v>5000009841</v>
          </cell>
          <cell r="F1075">
            <v>38117</v>
          </cell>
          <cell r="G1075">
            <v>129.6</v>
          </cell>
          <cell r="H1075">
            <v>0</v>
          </cell>
        </row>
        <row r="1076">
          <cell r="A1076" t="str">
            <v>501034</v>
          </cell>
          <cell r="B1076" t="str">
            <v>COTTON - RIL 122 HY - 450 GM</v>
          </cell>
          <cell r="C1076" t="str">
            <v>1000</v>
          </cell>
          <cell r="D1076" t="str">
            <v>101</v>
          </cell>
          <cell r="E1076" t="str">
            <v>5000009841</v>
          </cell>
          <cell r="F1076">
            <v>38117</v>
          </cell>
          <cell r="G1076">
            <v>64.8</v>
          </cell>
          <cell r="H1076">
            <v>0</v>
          </cell>
        </row>
        <row r="1077">
          <cell r="A1077" t="str">
            <v>501034</v>
          </cell>
          <cell r="B1077" t="str">
            <v>COTTON - RIL 122 HY - 450 GM</v>
          </cell>
          <cell r="C1077" t="str">
            <v>1000</v>
          </cell>
          <cell r="D1077" t="str">
            <v>101</v>
          </cell>
          <cell r="E1077" t="str">
            <v>5000009841</v>
          </cell>
          <cell r="F1077">
            <v>38117</v>
          </cell>
          <cell r="G1077">
            <v>194.4</v>
          </cell>
          <cell r="H1077">
            <v>0</v>
          </cell>
        </row>
        <row r="1078">
          <cell r="A1078" t="str">
            <v>501034</v>
          </cell>
          <cell r="B1078" t="str">
            <v>COTTON - RIL 122 HY - 450 GM</v>
          </cell>
          <cell r="C1078" t="str">
            <v>1000</v>
          </cell>
          <cell r="D1078" t="str">
            <v>101</v>
          </cell>
          <cell r="E1078" t="str">
            <v>5000009841</v>
          </cell>
          <cell r="F1078">
            <v>38117</v>
          </cell>
          <cell r="G1078">
            <v>129.6</v>
          </cell>
          <cell r="H1078">
            <v>0</v>
          </cell>
        </row>
        <row r="1079">
          <cell r="A1079" t="str">
            <v>501034</v>
          </cell>
          <cell r="B1079" t="str">
            <v>COTTON - RIL 122 HY - 450 GM</v>
          </cell>
          <cell r="C1079" t="str">
            <v>1000</v>
          </cell>
          <cell r="D1079" t="str">
            <v>101</v>
          </cell>
          <cell r="E1079" t="str">
            <v>5000009841</v>
          </cell>
          <cell r="F1079">
            <v>38117</v>
          </cell>
          <cell r="G1079">
            <v>108</v>
          </cell>
          <cell r="H1079">
            <v>0</v>
          </cell>
        </row>
        <row r="1080">
          <cell r="A1080" t="str">
            <v>501034</v>
          </cell>
          <cell r="B1080" t="str">
            <v>COTTON - RIL 122 HY - 450 GM</v>
          </cell>
          <cell r="C1080" t="str">
            <v>1000</v>
          </cell>
          <cell r="D1080" t="str">
            <v>101</v>
          </cell>
          <cell r="E1080" t="str">
            <v>5000009841</v>
          </cell>
          <cell r="F1080">
            <v>38117</v>
          </cell>
          <cell r="G1080">
            <v>194.4</v>
          </cell>
          <cell r="H1080">
            <v>0</v>
          </cell>
        </row>
        <row r="1081">
          <cell r="A1081" t="str">
            <v>501034</v>
          </cell>
          <cell r="B1081" t="str">
            <v>COTTON - RIL 122 HY - 450 GM</v>
          </cell>
          <cell r="C1081" t="str">
            <v>1000</v>
          </cell>
          <cell r="D1081" t="str">
            <v>641</v>
          </cell>
          <cell r="E1081" t="str">
            <v>4900087956</v>
          </cell>
          <cell r="F1081">
            <v>38115</v>
          </cell>
          <cell r="G1081">
            <v>129.6</v>
          </cell>
          <cell r="H1081">
            <v>0</v>
          </cell>
        </row>
        <row r="1082">
          <cell r="A1082" t="str">
            <v>501034</v>
          </cell>
          <cell r="B1082" t="str">
            <v>COTTON - RIL 122 HY - 450 GM</v>
          </cell>
          <cell r="C1082" t="str">
            <v>1000</v>
          </cell>
          <cell r="D1082" t="str">
            <v>641</v>
          </cell>
          <cell r="E1082" t="str">
            <v>4900087956</v>
          </cell>
          <cell r="F1082">
            <v>38115</v>
          </cell>
          <cell r="G1082">
            <v>129.6</v>
          </cell>
          <cell r="H1082">
            <v>0</v>
          </cell>
        </row>
        <row r="1083">
          <cell r="A1083" t="str">
            <v>501034</v>
          </cell>
          <cell r="B1083" t="str">
            <v>COTTON - RIL 122 HY - 450 GM</v>
          </cell>
          <cell r="C1083" t="str">
            <v>1000</v>
          </cell>
          <cell r="D1083" t="str">
            <v>641</v>
          </cell>
          <cell r="E1083" t="str">
            <v>4900087956</v>
          </cell>
          <cell r="F1083">
            <v>38115</v>
          </cell>
          <cell r="G1083">
            <v>194.4</v>
          </cell>
          <cell r="H1083">
            <v>0</v>
          </cell>
        </row>
        <row r="1084">
          <cell r="A1084" t="str">
            <v>501034</v>
          </cell>
          <cell r="B1084" t="str">
            <v>COTTON - RIL 122 HY - 450 GM</v>
          </cell>
          <cell r="C1084" t="str">
            <v>1000</v>
          </cell>
          <cell r="D1084" t="str">
            <v>641</v>
          </cell>
          <cell r="E1084" t="str">
            <v>4900087956</v>
          </cell>
          <cell r="F1084">
            <v>38115</v>
          </cell>
          <cell r="G1084">
            <v>64.8</v>
          </cell>
          <cell r="H1084">
            <v>0</v>
          </cell>
        </row>
        <row r="1085">
          <cell r="A1085" t="str">
            <v>501034</v>
          </cell>
          <cell r="B1085" t="str">
            <v>COTTON - RIL 122 HY - 450 GM</v>
          </cell>
          <cell r="C1085" t="str">
            <v>1000</v>
          </cell>
          <cell r="D1085" t="str">
            <v>641</v>
          </cell>
          <cell r="E1085" t="str">
            <v>4900087956</v>
          </cell>
          <cell r="F1085">
            <v>38115</v>
          </cell>
          <cell r="G1085">
            <v>194.4</v>
          </cell>
          <cell r="H1085">
            <v>0</v>
          </cell>
        </row>
        <row r="1086">
          <cell r="A1086" t="str">
            <v>501034</v>
          </cell>
          <cell r="B1086" t="str">
            <v>COTTON - RIL 122 HY - 450 GM</v>
          </cell>
          <cell r="C1086" t="str">
            <v>1000</v>
          </cell>
          <cell r="D1086" t="str">
            <v>641</v>
          </cell>
          <cell r="E1086" t="str">
            <v>4900087956</v>
          </cell>
          <cell r="F1086">
            <v>38115</v>
          </cell>
          <cell r="G1086">
            <v>194.4</v>
          </cell>
          <cell r="H1086">
            <v>0</v>
          </cell>
        </row>
        <row r="1087">
          <cell r="A1087" t="str">
            <v>501034</v>
          </cell>
          <cell r="B1087" t="str">
            <v>COTTON - RIL 122 HY - 450 GM</v>
          </cell>
          <cell r="C1087" t="str">
            <v>1000</v>
          </cell>
          <cell r="D1087" t="str">
            <v>641</v>
          </cell>
          <cell r="E1087" t="str">
            <v>4900087956</v>
          </cell>
          <cell r="F1087">
            <v>38115</v>
          </cell>
          <cell r="G1087">
            <v>194.4</v>
          </cell>
          <cell r="H1087">
            <v>0</v>
          </cell>
        </row>
        <row r="1088">
          <cell r="A1088" t="str">
            <v>501034</v>
          </cell>
          <cell r="B1088" t="str">
            <v>COTTON - RIL 122 HY - 450 GM</v>
          </cell>
          <cell r="C1088" t="str">
            <v>1000</v>
          </cell>
          <cell r="D1088" t="str">
            <v>641</v>
          </cell>
          <cell r="E1088" t="str">
            <v>4900087956</v>
          </cell>
          <cell r="F1088">
            <v>38115</v>
          </cell>
          <cell r="G1088">
            <v>108</v>
          </cell>
          <cell r="H1088">
            <v>0</v>
          </cell>
        </row>
        <row r="1089">
          <cell r="A1089" t="str">
            <v>501034</v>
          </cell>
          <cell r="B1089" t="str">
            <v>COTTON - RIL 122 HY - 450 GM</v>
          </cell>
          <cell r="C1089" t="str">
            <v>1000</v>
          </cell>
          <cell r="D1089" t="str">
            <v>641</v>
          </cell>
          <cell r="E1089" t="str">
            <v>4900087956</v>
          </cell>
          <cell r="F1089">
            <v>38115</v>
          </cell>
          <cell r="G1089">
            <v>129.6</v>
          </cell>
          <cell r="H1089">
            <v>0</v>
          </cell>
        </row>
        <row r="1090">
          <cell r="A1090" t="str">
            <v>501034</v>
          </cell>
          <cell r="B1090" t="str">
            <v>COTTON - RIL 122 HY - 450 GM</v>
          </cell>
          <cell r="C1090" t="str">
            <v>1000</v>
          </cell>
          <cell r="D1090" t="str">
            <v>601</v>
          </cell>
          <cell r="E1090" t="str">
            <v>4900082827</v>
          </cell>
          <cell r="F1090">
            <v>38105</v>
          </cell>
          <cell r="G1090">
            <v>-43.2</v>
          </cell>
          <cell r="H1090">
            <v>0</v>
          </cell>
        </row>
        <row r="1091">
          <cell r="A1091" t="str">
            <v>501034</v>
          </cell>
          <cell r="B1091" t="str">
            <v>COTTON - RIL 122 HY - 450 GM</v>
          </cell>
          <cell r="C1091" t="str">
            <v>1000</v>
          </cell>
          <cell r="D1091" t="str">
            <v>601</v>
          </cell>
          <cell r="E1091" t="str">
            <v>4900082827</v>
          </cell>
          <cell r="F1091">
            <v>38105</v>
          </cell>
          <cell r="G1091">
            <v>-86.4</v>
          </cell>
          <cell r="H1091">
            <v>0</v>
          </cell>
        </row>
        <row r="1092">
          <cell r="A1092" t="str">
            <v>501034</v>
          </cell>
          <cell r="B1092" t="str">
            <v>COTTON - RIL 122 HY - 450 GM</v>
          </cell>
          <cell r="C1092" t="str">
            <v>1000</v>
          </cell>
          <cell r="D1092" t="str">
            <v>601</v>
          </cell>
          <cell r="E1092" t="str">
            <v>4900082821</v>
          </cell>
          <cell r="F1092">
            <v>38105</v>
          </cell>
          <cell r="G1092">
            <v>-108</v>
          </cell>
          <cell r="H1092">
            <v>0</v>
          </cell>
        </row>
        <row r="1093">
          <cell r="A1093" t="str">
            <v>501034</v>
          </cell>
          <cell r="B1093" t="str">
            <v>COTTON - RIL 122 HY - 450 GM</v>
          </cell>
          <cell r="C1093" t="str">
            <v>1000</v>
          </cell>
          <cell r="D1093" t="str">
            <v>601</v>
          </cell>
          <cell r="E1093" t="str">
            <v>4900082827</v>
          </cell>
          <cell r="F1093">
            <v>38105</v>
          </cell>
          <cell r="G1093">
            <v>-86.4</v>
          </cell>
          <cell r="H1093">
            <v>0</v>
          </cell>
        </row>
        <row r="1094">
          <cell r="A1094" t="str">
            <v>501034</v>
          </cell>
          <cell r="B1094" t="str">
            <v>COTTON - RIL 122 HY - 450 GM</v>
          </cell>
          <cell r="C1094" t="str">
            <v>1000</v>
          </cell>
          <cell r="D1094" t="str">
            <v>601</v>
          </cell>
          <cell r="E1094" t="str">
            <v>4900082811</v>
          </cell>
          <cell r="F1094">
            <v>38105</v>
          </cell>
          <cell r="G1094">
            <v>-432</v>
          </cell>
          <cell r="H1094">
            <v>0</v>
          </cell>
        </row>
        <row r="1095">
          <cell r="A1095" t="str">
            <v>501034</v>
          </cell>
          <cell r="B1095" t="str">
            <v>COTTON - RIL 122 HY - 450 GM</v>
          </cell>
          <cell r="C1095" t="str">
            <v>1000</v>
          </cell>
          <cell r="D1095" t="str">
            <v>601</v>
          </cell>
          <cell r="E1095" t="str">
            <v>4900082811</v>
          </cell>
          <cell r="F1095">
            <v>38105</v>
          </cell>
          <cell r="G1095">
            <v>-86.4</v>
          </cell>
          <cell r="H1095">
            <v>0</v>
          </cell>
        </row>
        <row r="1096">
          <cell r="A1096" t="str">
            <v>501034</v>
          </cell>
          <cell r="B1096" t="str">
            <v>COTTON - RIL 122 HY - 450 GM</v>
          </cell>
          <cell r="C1096" t="str">
            <v>1000</v>
          </cell>
          <cell r="D1096" t="str">
            <v>601</v>
          </cell>
          <cell r="E1096" t="str">
            <v>4900082818</v>
          </cell>
          <cell r="F1096">
            <v>38105</v>
          </cell>
          <cell r="G1096">
            <v>-172.8</v>
          </cell>
          <cell r="H1096">
            <v>0</v>
          </cell>
        </row>
        <row r="1097">
          <cell r="A1097" t="str">
            <v>501034</v>
          </cell>
          <cell r="B1097" t="str">
            <v>COTTON - RIL 122 HY - 450 GM</v>
          </cell>
          <cell r="C1097" t="str">
            <v>1000</v>
          </cell>
          <cell r="D1097" t="str">
            <v>601</v>
          </cell>
          <cell r="E1097" t="str">
            <v>4900082840</v>
          </cell>
          <cell r="F1097">
            <v>38105</v>
          </cell>
          <cell r="G1097">
            <v>-108</v>
          </cell>
          <cell r="H1097">
            <v>0</v>
          </cell>
        </row>
        <row r="1098">
          <cell r="A1098" t="str">
            <v>501034</v>
          </cell>
          <cell r="B1098" t="str">
            <v>COTTON - RIL 122 HY - 450 GM</v>
          </cell>
          <cell r="C1098" t="str">
            <v>1000</v>
          </cell>
          <cell r="D1098" t="str">
            <v>601</v>
          </cell>
          <cell r="E1098" t="str">
            <v>4900082811</v>
          </cell>
          <cell r="F1098">
            <v>38105</v>
          </cell>
          <cell r="G1098">
            <v>-21.6</v>
          </cell>
          <cell r="H1098">
            <v>0</v>
          </cell>
        </row>
        <row r="1099">
          <cell r="A1099" t="str">
            <v>501034</v>
          </cell>
          <cell r="B1099" t="str">
            <v>COTTON - RIL 122 HY - 450 GM</v>
          </cell>
          <cell r="C1099" t="str">
            <v>1000</v>
          </cell>
          <cell r="D1099" t="str">
            <v>601</v>
          </cell>
          <cell r="E1099" t="str">
            <v>4900080569</v>
          </cell>
          <cell r="F1099">
            <v>38101</v>
          </cell>
          <cell r="G1099">
            <v>-21.6</v>
          </cell>
          <cell r="H1099">
            <v>0</v>
          </cell>
        </row>
        <row r="1100">
          <cell r="A1100" t="str">
            <v>501034</v>
          </cell>
          <cell r="B1100" t="str">
            <v>COTTON - RIL 122 HY - 450 GM</v>
          </cell>
          <cell r="C1100" t="str">
            <v>1000</v>
          </cell>
          <cell r="D1100" t="str">
            <v>601</v>
          </cell>
          <cell r="E1100" t="str">
            <v>4900077000</v>
          </cell>
          <cell r="F1100">
            <v>38094</v>
          </cell>
          <cell r="G1100">
            <v>-237.6</v>
          </cell>
          <cell r="H1100">
            <v>0</v>
          </cell>
        </row>
        <row r="1101">
          <cell r="A1101" t="str">
            <v>501034</v>
          </cell>
          <cell r="B1101" t="str">
            <v>COTTON - RIL 122 HY - 450 GM</v>
          </cell>
          <cell r="C1101" t="str">
            <v>1000</v>
          </cell>
          <cell r="D1101" t="str">
            <v>601</v>
          </cell>
          <cell r="E1101" t="str">
            <v>4900076987</v>
          </cell>
          <cell r="F1101">
            <v>38094</v>
          </cell>
          <cell r="G1101">
            <v>-324</v>
          </cell>
          <cell r="H1101">
            <v>0</v>
          </cell>
        </row>
        <row r="1102">
          <cell r="A1102" t="str">
            <v>501034</v>
          </cell>
          <cell r="B1102" t="str">
            <v>COTTON - RIL 122 HY - 450 GM</v>
          </cell>
          <cell r="C1102" t="str">
            <v>1000</v>
          </cell>
          <cell r="D1102" t="str">
            <v>601</v>
          </cell>
          <cell r="E1102" t="str">
            <v>4900076994</v>
          </cell>
          <cell r="F1102">
            <v>38094</v>
          </cell>
          <cell r="G1102">
            <v>-237.6</v>
          </cell>
          <cell r="H1102">
            <v>0</v>
          </cell>
        </row>
        <row r="1103">
          <cell r="A1103" t="str">
            <v>501034</v>
          </cell>
          <cell r="B1103" t="str">
            <v>COTTON - RIL 122 HY - 450 GM</v>
          </cell>
          <cell r="C1103" t="str">
            <v>1000</v>
          </cell>
          <cell r="D1103" t="str">
            <v>601</v>
          </cell>
          <cell r="E1103" t="str">
            <v>4900076998</v>
          </cell>
          <cell r="F1103">
            <v>38094</v>
          </cell>
          <cell r="G1103">
            <v>-108</v>
          </cell>
          <cell r="H1103">
            <v>0</v>
          </cell>
        </row>
        <row r="1104">
          <cell r="A1104" t="str">
            <v>501034</v>
          </cell>
          <cell r="B1104" t="str">
            <v>COTTON - RIL 122 HY - 450 GM</v>
          </cell>
          <cell r="C1104" t="str">
            <v>1000</v>
          </cell>
          <cell r="D1104" t="str">
            <v>601</v>
          </cell>
          <cell r="E1104" t="str">
            <v>4900076997</v>
          </cell>
          <cell r="F1104">
            <v>38094</v>
          </cell>
          <cell r="G1104">
            <v>-21.6</v>
          </cell>
          <cell r="H1104">
            <v>0</v>
          </cell>
        </row>
        <row r="1105">
          <cell r="A1105" t="str">
            <v>501034</v>
          </cell>
          <cell r="B1105" t="str">
            <v>COTTON - RIL 122 HY - 450 GM</v>
          </cell>
          <cell r="C1105" t="str">
            <v>1000</v>
          </cell>
          <cell r="D1105" t="str">
            <v>601</v>
          </cell>
          <cell r="E1105" t="str">
            <v>4900076996</v>
          </cell>
          <cell r="F1105">
            <v>38094</v>
          </cell>
          <cell r="G1105">
            <v>-129.6</v>
          </cell>
          <cell r="H1105">
            <v>0</v>
          </cell>
        </row>
        <row r="1106">
          <cell r="A1106" t="str">
            <v>501034</v>
          </cell>
          <cell r="B1106" t="str">
            <v>COTTON - RIL 122 HY - 450 GM</v>
          </cell>
          <cell r="C1106" t="str">
            <v>1000</v>
          </cell>
          <cell r="D1106" t="str">
            <v>601</v>
          </cell>
          <cell r="E1106" t="str">
            <v>4900076997</v>
          </cell>
          <cell r="F1106">
            <v>38094</v>
          </cell>
          <cell r="G1106">
            <v>-21.6</v>
          </cell>
          <cell r="H1106">
            <v>0</v>
          </cell>
        </row>
        <row r="1107">
          <cell r="A1107" t="str">
            <v>501034</v>
          </cell>
          <cell r="B1107" t="str">
            <v>COTTON - RIL 122 HY - 450 GM</v>
          </cell>
          <cell r="C1107" t="str">
            <v>1000</v>
          </cell>
          <cell r="D1107" t="str">
            <v>101</v>
          </cell>
          <cell r="E1107" t="str">
            <v>5000007898</v>
          </cell>
          <cell r="F1107">
            <v>38093</v>
          </cell>
          <cell r="G1107">
            <v>453.6</v>
          </cell>
          <cell r="H1107">
            <v>0</v>
          </cell>
        </row>
        <row r="1108">
          <cell r="A1108" t="str">
            <v>501034</v>
          </cell>
          <cell r="B1108" t="str">
            <v>COTTON - RIL 122 HY - 450 GM</v>
          </cell>
          <cell r="C1108" t="str">
            <v>1000</v>
          </cell>
          <cell r="D1108" t="str">
            <v>101</v>
          </cell>
          <cell r="E1108" t="str">
            <v>5000007898</v>
          </cell>
          <cell r="F1108">
            <v>38093</v>
          </cell>
          <cell r="G1108">
            <v>21.6</v>
          </cell>
          <cell r="H1108">
            <v>0</v>
          </cell>
        </row>
        <row r="1109">
          <cell r="A1109" t="str">
            <v>501034</v>
          </cell>
          <cell r="B1109" t="str">
            <v>COTTON - RIL 122 HY - 450 GM</v>
          </cell>
          <cell r="C1109" t="str">
            <v>1000</v>
          </cell>
          <cell r="D1109" t="str">
            <v>101</v>
          </cell>
          <cell r="E1109" t="str">
            <v>5000007898</v>
          </cell>
          <cell r="F1109">
            <v>38093</v>
          </cell>
          <cell r="G1109">
            <v>21.6</v>
          </cell>
          <cell r="H1109">
            <v>0</v>
          </cell>
        </row>
        <row r="1110">
          <cell r="A1110" t="str">
            <v>501034</v>
          </cell>
          <cell r="B1110" t="str">
            <v>COTTON - RIL 122 HY - 450 GM</v>
          </cell>
          <cell r="C1110" t="str">
            <v>1000</v>
          </cell>
          <cell r="D1110" t="str">
            <v>101</v>
          </cell>
          <cell r="E1110" t="str">
            <v>5000007898</v>
          </cell>
          <cell r="F1110">
            <v>38093</v>
          </cell>
          <cell r="G1110">
            <v>21.6</v>
          </cell>
          <cell r="H1110">
            <v>0</v>
          </cell>
        </row>
        <row r="1111">
          <cell r="A1111" t="str">
            <v>501034</v>
          </cell>
          <cell r="B1111" t="str">
            <v>COTTON - RIL 122 HY - 450 GM</v>
          </cell>
          <cell r="C1111" t="str">
            <v>1000</v>
          </cell>
          <cell r="D1111" t="str">
            <v>101</v>
          </cell>
          <cell r="E1111" t="str">
            <v>5000007898</v>
          </cell>
          <cell r="F1111">
            <v>38093</v>
          </cell>
          <cell r="G1111">
            <v>21.6</v>
          </cell>
          <cell r="H1111">
            <v>0</v>
          </cell>
        </row>
        <row r="1112">
          <cell r="A1112" t="str">
            <v>501034</v>
          </cell>
          <cell r="B1112" t="str">
            <v>COTTON - RIL 122 HY - 450 GM</v>
          </cell>
          <cell r="C1112" t="str">
            <v>1000</v>
          </cell>
          <cell r="D1112" t="str">
            <v>101</v>
          </cell>
          <cell r="E1112" t="str">
            <v>5000007898</v>
          </cell>
          <cell r="F1112">
            <v>38093</v>
          </cell>
          <cell r="G1112">
            <v>453.6</v>
          </cell>
          <cell r="H1112">
            <v>0</v>
          </cell>
        </row>
        <row r="1113">
          <cell r="A1113" t="str">
            <v>501034</v>
          </cell>
          <cell r="B1113" t="str">
            <v>COTTON - RIL 122 HY - 450 GM</v>
          </cell>
          <cell r="C1113" t="str">
            <v>1000</v>
          </cell>
          <cell r="D1113" t="str">
            <v>101</v>
          </cell>
          <cell r="E1113" t="str">
            <v>5000007898</v>
          </cell>
          <cell r="F1113">
            <v>38093</v>
          </cell>
          <cell r="G1113">
            <v>108</v>
          </cell>
          <cell r="H1113">
            <v>0</v>
          </cell>
        </row>
        <row r="1114">
          <cell r="A1114" t="str">
            <v>501034</v>
          </cell>
          <cell r="B1114" t="str">
            <v>COTTON - RIL 122 HY - 450 GM</v>
          </cell>
          <cell r="C1114" t="str">
            <v>1000</v>
          </cell>
          <cell r="D1114" t="str">
            <v>101</v>
          </cell>
          <cell r="E1114" t="str">
            <v>5000007898</v>
          </cell>
          <cell r="F1114">
            <v>38093</v>
          </cell>
          <cell r="G1114">
            <v>194.4</v>
          </cell>
          <cell r="H1114">
            <v>0</v>
          </cell>
        </row>
        <row r="1115">
          <cell r="A1115" t="str">
            <v>501034</v>
          </cell>
          <cell r="B1115" t="str">
            <v>COTTON - RIL 122 HY - 450 GM</v>
          </cell>
          <cell r="C1115" t="str">
            <v>1000</v>
          </cell>
          <cell r="D1115" t="str">
            <v>101</v>
          </cell>
          <cell r="E1115" t="str">
            <v>5000007898</v>
          </cell>
          <cell r="F1115">
            <v>38093</v>
          </cell>
          <cell r="G1115">
            <v>432</v>
          </cell>
          <cell r="H1115">
            <v>0</v>
          </cell>
        </row>
        <row r="1116">
          <cell r="A1116" t="str">
            <v>501034</v>
          </cell>
          <cell r="B1116" t="str">
            <v>COTTON - RIL 122 HY - 450 GM</v>
          </cell>
          <cell r="C1116" t="str">
            <v>1000</v>
          </cell>
          <cell r="D1116" t="str">
            <v>101</v>
          </cell>
          <cell r="E1116" t="str">
            <v>5000007898</v>
          </cell>
          <cell r="F1116">
            <v>38093</v>
          </cell>
          <cell r="G1116">
            <v>86.4</v>
          </cell>
          <cell r="H1116">
            <v>0</v>
          </cell>
        </row>
        <row r="1117">
          <cell r="A1117" t="str">
            <v>501034</v>
          </cell>
          <cell r="B1117" t="str">
            <v>COTTON - RIL 122 HY - 450 GM</v>
          </cell>
          <cell r="C1117" t="str">
            <v>1000</v>
          </cell>
          <cell r="D1117" t="str">
            <v>101</v>
          </cell>
          <cell r="E1117" t="str">
            <v>5000007898</v>
          </cell>
          <cell r="F1117">
            <v>38093</v>
          </cell>
          <cell r="G1117">
            <v>432</v>
          </cell>
          <cell r="H1117">
            <v>0</v>
          </cell>
        </row>
        <row r="1118">
          <cell r="A1118" t="str">
            <v>501034</v>
          </cell>
          <cell r="B1118" t="str">
            <v>COTTON - RIL 122 HY - 450 GM</v>
          </cell>
          <cell r="C1118" t="str">
            <v>1000</v>
          </cell>
          <cell r="D1118" t="str">
            <v>641</v>
          </cell>
          <cell r="E1118" t="str">
            <v>4900075837</v>
          </cell>
          <cell r="F1118">
            <v>38091</v>
          </cell>
          <cell r="G1118">
            <v>453.6</v>
          </cell>
          <cell r="H1118">
            <v>0</v>
          </cell>
        </row>
        <row r="1119">
          <cell r="A1119" t="str">
            <v>501034</v>
          </cell>
          <cell r="B1119" t="str">
            <v>COTTON - RIL 122 HY - 450 GM</v>
          </cell>
          <cell r="C1119" t="str">
            <v>1000</v>
          </cell>
          <cell r="D1119" t="str">
            <v>641</v>
          </cell>
          <cell r="E1119" t="str">
            <v>4900075837</v>
          </cell>
          <cell r="F1119">
            <v>38091</v>
          </cell>
          <cell r="G1119">
            <v>21.6</v>
          </cell>
          <cell r="H1119">
            <v>0</v>
          </cell>
        </row>
        <row r="1120">
          <cell r="A1120" t="str">
            <v>501034</v>
          </cell>
          <cell r="B1120" t="str">
            <v>COTTON - RIL 122 HY - 450 GM</v>
          </cell>
          <cell r="C1120" t="str">
            <v>1000</v>
          </cell>
          <cell r="D1120" t="str">
            <v>641</v>
          </cell>
          <cell r="E1120" t="str">
            <v>4900075837</v>
          </cell>
          <cell r="F1120">
            <v>38091</v>
          </cell>
          <cell r="G1120">
            <v>453.6</v>
          </cell>
          <cell r="H1120">
            <v>0</v>
          </cell>
        </row>
        <row r="1121">
          <cell r="A1121" t="str">
            <v>501034</v>
          </cell>
          <cell r="B1121" t="str">
            <v>COTTON - RIL 122 HY - 450 GM</v>
          </cell>
          <cell r="C1121" t="str">
            <v>1000</v>
          </cell>
          <cell r="D1121" t="str">
            <v>641</v>
          </cell>
          <cell r="E1121" t="str">
            <v>4900075837</v>
          </cell>
          <cell r="F1121">
            <v>38091</v>
          </cell>
          <cell r="G1121">
            <v>194.4</v>
          </cell>
          <cell r="H1121">
            <v>0</v>
          </cell>
        </row>
        <row r="1122">
          <cell r="A1122" t="str">
            <v>501034</v>
          </cell>
          <cell r="B1122" t="str">
            <v>COTTON - RIL 122 HY - 450 GM</v>
          </cell>
          <cell r="C1122" t="str">
            <v>1000</v>
          </cell>
          <cell r="D1122" t="str">
            <v>641</v>
          </cell>
          <cell r="E1122" t="str">
            <v>4900075837</v>
          </cell>
          <cell r="F1122">
            <v>38091</v>
          </cell>
          <cell r="G1122">
            <v>86.4</v>
          </cell>
          <cell r="H1122">
            <v>0</v>
          </cell>
        </row>
        <row r="1123">
          <cell r="A1123" t="str">
            <v>501034</v>
          </cell>
          <cell r="B1123" t="str">
            <v>COTTON - RIL 122 HY - 450 GM</v>
          </cell>
          <cell r="C1123" t="str">
            <v>1000</v>
          </cell>
          <cell r="D1123" t="str">
            <v>641</v>
          </cell>
          <cell r="E1123" t="str">
            <v>4900075837</v>
          </cell>
          <cell r="F1123">
            <v>38091</v>
          </cell>
          <cell r="G1123">
            <v>432</v>
          </cell>
          <cell r="H1123">
            <v>0</v>
          </cell>
        </row>
        <row r="1124">
          <cell r="A1124" t="str">
            <v>501034</v>
          </cell>
          <cell r="B1124" t="str">
            <v>COTTON - RIL 122 HY - 450 GM</v>
          </cell>
          <cell r="C1124" t="str">
            <v>1000</v>
          </cell>
          <cell r="D1124" t="str">
            <v>641</v>
          </cell>
          <cell r="E1124" t="str">
            <v>4900075837</v>
          </cell>
          <cell r="F1124">
            <v>38091</v>
          </cell>
          <cell r="G1124">
            <v>108</v>
          </cell>
          <cell r="H1124">
            <v>0</v>
          </cell>
        </row>
        <row r="1125">
          <cell r="A1125" t="str">
            <v>501034</v>
          </cell>
          <cell r="B1125" t="str">
            <v>COTTON - RIL 122 HY - 450 GM</v>
          </cell>
          <cell r="C1125" t="str">
            <v>1000</v>
          </cell>
          <cell r="D1125" t="str">
            <v>641</v>
          </cell>
          <cell r="E1125" t="str">
            <v>4900075837</v>
          </cell>
          <cell r="F1125">
            <v>38091</v>
          </cell>
          <cell r="G1125">
            <v>432</v>
          </cell>
          <cell r="H1125">
            <v>0</v>
          </cell>
        </row>
        <row r="1126">
          <cell r="A1126" t="str">
            <v>501034</v>
          </cell>
          <cell r="B1126" t="str">
            <v>COTTON - RIL 122 HY - 450 GM</v>
          </cell>
          <cell r="C1126" t="str">
            <v>1000</v>
          </cell>
          <cell r="D1126" t="str">
            <v>641</v>
          </cell>
          <cell r="E1126" t="str">
            <v>4900075837</v>
          </cell>
          <cell r="F1126">
            <v>38091</v>
          </cell>
          <cell r="G1126">
            <v>21.6</v>
          </cell>
          <cell r="H1126">
            <v>0</v>
          </cell>
        </row>
        <row r="1127">
          <cell r="A1127" t="str">
            <v>501034</v>
          </cell>
          <cell r="B1127" t="str">
            <v>COTTON - RIL 122 HY - 450 GM</v>
          </cell>
          <cell r="C1127" t="str">
            <v>1000</v>
          </cell>
          <cell r="D1127" t="str">
            <v>641</v>
          </cell>
          <cell r="E1127" t="str">
            <v>4900075837</v>
          </cell>
          <cell r="F1127">
            <v>38091</v>
          </cell>
          <cell r="G1127">
            <v>21.6</v>
          </cell>
          <cell r="H1127">
            <v>0</v>
          </cell>
        </row>
        <row r="1128">
          <cell r="A1128" t="str">
            <v>501034</v>
          </cell>
          <cell r="B1128" t="str">
            <v>COTTON - RIL 122 HY - 450 GM</v>
          </cell>
          <cell r="C1128" t="str">
            <v>1000</v>
          </cell>
          <cell r="D1128" t="str">
            <v>641</v>
          </cell>
          <cell r="E1128" t="str">
            <v>4900075837</v>
          </cell>
          <cell r="F1128">
            <v>38091</v>
          </cell>
          <cell r="G1128">
            <v>21.6</v>
          </cell>
          <cell r="H1128">
            <v>0</v>
          </cell>
        </row>
        <row r="1129">
          <cell r="A1129" t="str">
            <v>501034</v>
          </cell>
          <cell r="B1129" t="str">
            <v>COTTON - RIL 122 HY - 450 GM</v>
          </cell>
          <cell r="C1129" t="str">
            <v>1100</v>
          </cell>
          <cell r="D1129" t="str">
            <v>641</v>
          </cell>
          <cell r="E1129" t="str">
            <v>4900213626</v>
          </cell>
          <cell r="F1129">
            <v>38253</v>
          </cell>
          <cell r="G1129">
            <v>-21.6</v>
          </cell>
          <cell r="H1129">
            <v>0</v>
          </cell>
        </row>
        <row r="1130">
          <cell r="A1130" t="str">
            <v>501034</v>
          </cell>
          <cell r="B1130" t="str">
            <v>COTTON - RIL 122 HY - 450 GM</v>
          </cell>
          <cell r="C1130" t="str">
            <v>1100</v>
          </cell>
          <cell r="D1130" t="str">
            <v>601</v>
          </cell>
          <cell r="E1130" t="str">
            <v>4900093204</v>
          </cell>
          <cell r="F1130">
            <v>38126</v>
          </cell>
          <cell r="G1130">
            <v>-10.8</v>
          </cell>
          <cell r="H1130">
            <v>0</v>
          </cell>
        </row>
        <row r="1131">
          <cell r="A1131" t="str">
            <v>501034</v>
          </cell>
          <cell r="B1131" t="str">
            <v>COTTON - RIL 122 HY - 450 GM</v>
          </cell>
          <cell r="C1131" t="str">
            <v>1100</v>
          </cell>
          <cell r="D1131" t="str">
            <v>601</v>
          </cell>
          <cell r="E1131" t="str">
            <v>4900090687</v>
          </cell>
          <cell r="F1131">
            <v>38121</v>
          </cell>
          <cell r="G1131">
            <v>-10.8</v>
          </cell>
          <cell r="H1131">
            <v>0</v>
          </cell>
        </row>
        <row r="1132">
          <cell r="A1132" t="str">
            <v>501034</v>
          </cell>
          <cell r="B1132" t="str">
            <v>COTTON - RIL 122 HY - 450 GM</v>
          </cell>
          <cell r="C1132" t="str">
            <v>1100</v>
          </cell>
          <cell r="D1132" t="str">
            <v>101</v>
          </cell>
          <cell r="E1132" t="str">
            <v>5000009766</v>
          </cell>
          <cell r="F1132">
            <v>38117</v>
          </cell>
          <cell r="G1132">
            <v>43.2</v>
          </cell>
          <cell r="H1132">
            <v>0</v>
          </cell>
        </row>
        <row r="1133">
          <cell r="A1133" t="str">
            <v>501034</v>
          </cell>
          <cell r="B1133" t="str">
            <v>COTTON - RIL 122 HY - 450 GM</v>
          </cell>
          <cell r="C1133" t="str">
            <v>1100</v>
          </cell>
          <cell r="D1133" t="str">
            <v>641</v>
          </cell>
          <cell r="E1133" t="str">
            <v>4900087953</v>
          </cell>
          <cell r="F1133">
            <v>38115</v>
          </cell>
          <cell r="G1133">
            <v>43.2</v>
          </cell>
          <cell r="H1133">
            <v>0</v>
          </cell>
        </row>
        <row r="1134">
          <cell r="A1134" t="str">
            <v>501034</v>
          </cell>
          <cell r="B1134" t="str">
            <v>COTTON - RIL 122 HY - 450 GM</v>
          </cell>
          <cell r="C1134" t="str">
            <v>1700</v>
          </cell>
          <cell r="D1134" t="str">
            <v>651</v>
          </cell>
          <cell r="E1134" t="str">
            <v>4900216563</v>
          </cell>
          <cell r="F1134">
            <v>38255</v>
          </cell>
          <cell r="G1134">
            <v>89.1</v>
          </cell>
          <cell r="H1134">
            <v>0</v>
          </cell>
        </row>
        <row r="1135">
          <cell r="A1135" t="str">
            <v>501034</v>
          </cell>
          <cell r="B1135" t="str">
            <v>COTTON - RIL 122 HY - 450 GM</v>
          </cell>
          <cell r="C1135" t="str">
            <v>1700</v>
          </cell>
          <cell r="D1135" t="str">
            <v>651</v>
          </cell>
          <cell r="E1135" t="str">
            <v>4900216542</v>
          </cell>
          <cell r="F1135">
            <v>38255</v>
          </cell>
          <cell r="G1135">
            <v>69.75</v>
          </cell>
          <cell r="H1135">
            <v>0</v>
          </cell>
        </row>
        <row r="1136">
          <cell r="A1136" t="str">
            <v>501034</v>
          </cell>
          <cell r="B1136" t="str">
            <v>COTTON - RIL 122 HY - 450 GM</v>
          </cell>
          <cell r="C1136" t="str">
            <v>1700</v>
          </cell>
          <cell r="D1136" t="str">
            <v>651</v>
          </cell>
          <cell r="E1136" t="str">
            <v>4900216556</v>
          </cell>
          <cell r="F1136">
            <v>38255</v>
          </cell>
          <cell r="G1136">
            <v>21.6</v>
          </cell>
          <cell r="H1136">
            <v>0</v>
          </cell>
        </row>
        <row r="1137">
          <cell r="A1137" t="str">
            <v>501034</v>
          </cell>
          <cell r="B1137" t="str">
            <v>COTTON - RIL 122 HY - 450 GM</v>
          </cell>
          <cell r="C1137" t="str">
            <v>1700</v>
          </cell>
          <cell r="D1137" t="str">
            <v>651</v>
          </cell>
          <cell r="E1137" t="str">
            <v>4900216542</v>
          </cell>
          <cell r="F1137">
            <v>38255</v>
          </cell>
          <cell r="G1137">
            <v>32.85</v>
          </cell>
          <cell r="H1137">
            <v>0</v>
          </cell>
        </row>
        <row r="1138">
          <cell r="A1138" t="str">
            <v>501034</v>
          </cell>
          <cell r="B1138" t="str">
            <v>COTTON - RIL 122 HY - 450 GM</v>
          </cell>
          <cell r="C1138" t="str">
            <v>1700</v>
          </cell>
          <cell r="D1138" t="str">
            <v>651</v>
          </cell>
          <cell r="E1138" t="str">
            <v>4900216556</v>
          </cell>
          <cell r="F1138">
            <v>38255</v>
          </cell>
          <cell r="G1138">
            <v>7.65</v>
          </cell>
          <cell r="H1138">
            <v>0</v>
          </cell>
        </row>
        <row r="1139">
          <cell r="A1139" t="str">
            <v>501034</v>
          </cell>
          <cell r="B1139" t="str">
            <v>COTTON - RIL 122 HY - 450 GM</v>
          </cell>
          <cell r="C1139" t="str">
            <v>1700</v>
          </cell>
          <cell r="D1139" t="str">
            <v>651</v>
          </cell>
          <cell r="E1139" t="str">
            <v>4900216542</v>
          </cell>
          <cell r="F1139">
            <v>38255</v>
          </cell>
          <cell r="G1139">
            <v>25.2</v>
          </cell>
          <cell r="H1139">
            <v>0</v>
          </cell>
        </row>
        <row r="1140">
          <cell r="A1140" t="str">
            <v>501034</v>
          </cell>
          <cell r="B1140" t="str">
            <v>COTTON - RIL 122 HY - 450 GM</v>
          </cell>
          <cell r="C1140" t="str">
            <v>1700</v>
          </cell>
          <cell r="D1140" t="str">
            <v>651</v>
          </cell>
          <cell r="E1140" t="str">
            <v>4900216556</v>
          </cell>
          <cell r="F1140">
            <v>38255</v>
          </cell>
          <cell r="G1140">
            <v>137.25</v>
          </cell>
          <cell r="H1140">
            <v>0</v>
          </cell>
        </row>
        <row r="1141">
          <cell r="A1141" t="str">
            <v>501034</v>
          </cell>
          <cell r="B1141" t="str">
            <v>COTTON - RIL 122 HY - 450 GM</v>
          </cell>
          <cell r="C1141" t="str">
            <v>1700</v>
          </cell>
          <cell r="D1141" t="str">
            <v>651</v>
          </cell>
          <cell r="E1141" t="str">
            <v>4900216559</v>
          </cell>
          <cell r="F1141">
            <v>38255</v>
          </cell>
          <cell r="G1141">
            <v>27</v>
          </cell>
          <cell r="H1141">
            <v>0</v>
          </cell>
        </row>
        <row r="1142">
          <cell r="A1142" t="str">
            <v>501034</v>
          </cell>
          <cell r="B1142" t="str">
            <v>COTTON - RIL 122 HY - 450 GM</v>
          </cell>
          <cell r="C1142" t="str">
            <v>1700</v>
          </cell>
          <cell r="D1142" t="str">
            <v>651</v>
          </cell>
          <cell r="E1142" t="str">
            <v>4900216556</v>
          </cell>
          <cell r="F1142">
            <v>38255</v>
          </cell>
          <cell r="G1142">
            <v>35.549999999999997</v>
          </cell>
          <cell r="H1142">
            <v>0</v>
          </cell>
        </row>
        <row r="1143">
          <cell r="A1143" t="str">
            <v>501034</v>
          </cell>
          <cell r="B1143" t="str">
            <v>COTTON - RIL 122 HY - 450 GM</v>
          </cell>
          <cell r="C1143" t="str">
            <v>1700</v>
          </cell>
          <cell r="D1143" t="str">
            <v>651</v>
          </cell>
          <cell r="E1143" t="str">
            <v>4900216559</v>
          </cell>
          <cell r="F1143">
            <v>38255</v>
          </cell>
          <cell r="G1143">
            <v>21.6</v>
          </cell>
          <cell r="H1143">
            <v>0</v>
          </cell>
        </row>
        <row r="1144">
          <cell r="A1144" t="str">
            <v>501034</v>
          </cell>
          <cell r="B1144" t="str">
            <v>COTTON - RIL 122 HY - 450 GM</v>
          </cell>
          <cell r="C1144" t="str">
            <v>1700</v>
          </cell>
          <cell r="D1144" t="str">
            <v>651</v>
          </cell>
          <cell r="E1144" t="str">
            <v>4900216559</v>
          </cell>
          <cell r="F1144">
            <v>38255</v>
          </cell>
          <cell r="G1144">
            <v>21.6</v>
          </cell>
          <cell r="H1144">
            <v>0</v>
          </cell>
        </row>
        <row r="1145">
          <cell r="A1145" t="str">
            <v>501034</v>
          </cell>
          <cell r="B1145" t="str">
            <v>COTTON - RIL 122 HY - 450 GM</v>
          </cell>
          <cell r="C1145" t="str">
            <v>1700</v>
          </cell>
          <cell r="D1145" t="str">
            <v>651</v>
          </cell>
          <cell r="E1145" t="str">
            <v>4900216556</v>
          </cell>
          <cell r="F1145">
            <v>38255</v>
          </cell>
          <cell r="G1145">
            <v>21.6</v>
          </cell>
          <cell r="H1145">
            <v>0</v>
          </cell>
        </row>
        <row r="1146">
          <cell r="A1146" t="str">
            <v>501034</v>
          </cell>
          <cell r="B1146" t="str">
            <v>COTTON - RIL 122 HY - 450 GM</v>
          </cell>
          <cell r="C1146" t="str">
            <v>1700</v>
          </cell>
          <cell r="D1146" t="str">
            <v>651</v>
          </cell>
          <cell r="E1146" t="str">
            <v>4900216556</v>
          </cell>
          <cell r="F1146">
            <v>38255</v>
          </cell>
          <cell r="G1146">
            <v>9.9</v>
          </cell>
          <cell r="H1146">
            <v>0</v>
          </cell>
        </row>
        <row r="1147">
          <cell r="A1147" t="str">
            <v>501034</v>
          </cell>
          <cell r="B1147" t="str">
            <v>COTTON - RIL 122 HY - 450 GM</v>
          </cell>
          <cell r="C1147" t="str">
            <v>1700</v>
          </cell>
          <cell r="D1147" t="str">
            <v>651</v>
          </cell>
          <cell r="E1147" t="str">
            <v>4900216556</v>
          </cell>
          <cell r="F1147">
            <v>38255</v>
          </cell>
          <cell r="G1147">
            <v>32.85</v>
          </cell>
          <cell r="H1147">
            <v>0</v>
          </cell>
        </row>
        <row r="1148">
          <cell r="A1148" t="str">
            <v>501034</v>
          </cell>
          <cell r="B1148" t="str">
            <v>COTTON - RIL 122 HY - 450 GM</v>
          </cell>
          <cell r="C1148" t="str">
            <v>1700</v>
          </cell>
          <cell r="D1148" t="str">
            <v>651</v>
          </cell>
          <cell r="E1148" t="str">
            <v>4900209392</v>
          </cell>
          <cell r="F1148">
            <v>38250</v>
          </cell>
          <cell r="G1148">
            <v>25.65</v>
          </cell>
          <cell r="H1148">
            <v>0</v>
          </cell>
        </row>
        <row r="1149">
          <cell r="A1149" t="str">
            <v>501034</v>
          </cell>
          <cell r="B1149" t="str">
            <v>COTTON - RIL 122 HY - 450 GM</v>
          </cell>
          <cell r="C1149" t="str">
            <v>1700</v>
          </cell>
          <cell r="D1149" t="str">
            <v>651</v>
          </cell>
          <cell r="E1149" t="str">
            <v>4900209391</v>
          </cell>
          <cell r="F1149">
            <v>38250</v>
          </cell>
          <cell r="G1149">
            <v>98.55</v>
          </cell>
          <cell r="H1149">
            <v>0</v>
          </cell>
        </row>
        <row r="1150">
          <cell r="A1150" t="str">
            <v>501034</v>
          </cell>
          <cell r="B1150" t="str">
            <v>COTTON - RIL 122 HY - 450 GM</v>
          </cell>
          <cell r="C1150" t="str">
            <v>1700</v>
          </cell>
          <cell r="D1150" t="str">
            <v>453</v>
          </cell>
          <cell r="E1150" t="str">
            <v>4900162448</v>
          </cell>
          <cell r="F1150">
            <v>38202</v>
          </cell>
          <cell r="G1150">
            <v>-6.3</v>
          </cell>
          <cell r="H1150">
            <v>0</v>
          </cell>
        </row>
        <row r="1151">
          <cell r="A1151" t="str">
            <v>501034</v>
          </cell>
          <cell r="B1151" t="str">
            <v>COTTON - RIL 122 HY - 450 GM</v>
          </cell>
          <cell r="C1151" t="str">
            <v>1700</v>
          </cell>
          <cell r="D1151" t="str">
            <v>453</v>
          </cell>
          <cell r="E1151" t="str">
            <v>4900162448</v>
          </cell>
          <cell r="F1151">
            <v>38202</v>
          </cell>
          <cell r="G1151">
            <v>6.3</v>
          </cell>
          <cell r="H1151">
            <v>0</v>
          </cell>
        </row>
        <row r="1152">
          <cell r="A1152" t="str">
            <v>501034</v>
          </cell>
          <cell r="B1152" t="str">
            <v>COTTON - RIL 122 HY - 450 GM</v>
          </cell>
          <cell r="C1152" t="str">
            <v>1700</v>
          </cell>
          <cell r="D1152" t="str">
            <v>651</v>
          </cell>
          <cell r="E1152" t="str">
            <v>4900160962</v>
          </cell>
          <cell r="F1152">
            <v>38199</v>
          </cell>
          <cell r="G1152">
            <v>6.3</v>
          </cell>
          <cell r="H1152">
            <v>0</v>
          </cell>
        </row>
        <row r="1153">
          <cell r="A1153" t="str">
            <v>501034</v>
          </cell>
          <cell r="B1153" t="str">
            <v>COTTON - RIL 122 HY - 450 GM</v>
          </cell>
          <cell r="C1153" t="str">
            <v>1700</v>
          </cell>
          <cell r="D1153" t="str">
            <v>641</v>
          </cell>
          <cell r="E1153" t="str">
            <v>4900129086</v>
          </cell>
          <cell r="F1153">
            <v>38168</v>
          </cell>
          <cell r="G1153">
            <v>-30.15</v>
          </cell>
          <cell r="H1153">
            <v>0</v>
          </cell>
        </row>
        <row r="1154">
          <cell r="A1154" t="str">
            <v>501034</v>
          </cell>
          <cell r="B1154" t="str">
            <v>COTTON - RIL 122 HY - 450 GM</v>
          </cell>
          <cell r="C1154" t="str">
            <v>1700</v>
          </cell>
          <cell r="D1154" t="str">
            <v>453</v>
          </cell>
          <cell r="E1154" t="str">
            <v>4900123337</v>
          </cell>
          <cell r="F1154">
            <v>38166</v>
          </cell>
          <cell r="G1154">
            <v>-30.15</v>
          </cell>
          <cell r="H1154">
            <v>0</v>
          </cell>
        </row>
        <row r="1155">
          <cell r="A1155" t="str">
            <v>501034</v>
          </cell>
          <cell r="B1155" t="str">
            <v>COTTON - RIL 122 HY - 450 GM</v>
          </cell>
          <cell r="C1155" t="str">
            <v>1700</v>
          </cell>
          <cell r="D1155" t="str">
            <v>453</v>
          </cell>
          <cell r="E1155" t="str">
            <v>4900123337</v>
          </cell>
          <cell r="F1155">
            <v>38166</v>
          </cell>
          <cell r="G1155">
            <v>30.15</v>
          </cell>
          <cell r="H1155">
            <v>0</v>
          </cell>
        </row>
        <row r="1156">
          <cell r="A1156" t="str">
            <v>501034</v>
          </cell>
          <cell r="B1156" t="str">
            <v>COTTON - RIL 122 HY - 450 GM</v>
          </cell>
          <cell r="C1156" t="str">
            <v>1700</v>
          </cell>
          <cell r="D1156" t="str">
            <v>651</v>
          </cell>
          <cell r="E1156" t="str">
            <v>4900122829</v>
          </cell>
          <cell r="F1156">
            <v>38166</v>
          </cell>
          <cell r="G1156">
            <v>30.15</v>
          </cell>
          <cell r="H1156">
            <v>0</v>
          </cell>
        </row>
        <row r="1157">
          <cell r="A1157" t="str">
            <v>501034</v>
          </cell>
          <cell r="B1157" t="str">
            <v>COTTON - RIL 122 HY - 450 GM</v>
          </cell>
          <cell r="C1157" t="str">
            <v>1700</v>
          </cell>
          <cell r="D1157" t="str">
            <v>641</v>
          </cell>
          <cell r="E1157" t="str">
            <v>4900115703</v>
          </cell>
          <cell r="F1157">
            <v>38159</v>
          </cell>
          <cell r="G1157">
            <v>-21.6</v>
          </cell>
          <cell r="H1157">
            <v>0</v>
          </cell>
        </row>
        <row r="1158">
          <cell r="A1158" t="str">
            <v>501034</v>
          </cell>
          <cell r="B1158" t="str">
            <v>COTTON - RIL 122 HY - 450 GM</v>
          </cell>
          <cell r="C1158" t="str">
            <v>1700</v>
          </cell>
          <cell r="D1158" t="str">
            <v>641</v>
          </cell>
          <cell r="E1158" t="str">
            <v>4900112826</v>
          </cell>
          <cell r="F1158">
            <v>38155</v>
          </cell>
          <cell r="G1158">
            <v>-21.6</v>
          </cell>
          <cell r="H1158">
            <v>0</v>
          </cell>
        </row>
        <row r="1159">
          <cell r="A1159" t="str">
            <v>501034</v>
          </cell>
          <cell r="B1159" t="str">
            <v>COTTON - RIL 122 HY - 450 GM</v>
          </cell>
          <cell r="C1159" t="str">
            <v>1700</v>
          </cell>
          <cell r="D1159" t="str">
            <v>641</v>
          </cell>
          <cell r="E1159" t="str">
            <v>4900112826</v>
          </cell>
          <cell r="F1159">
            <v>38155</v>
          </cell>
          <cell r="G1159">
            <v>-172.8</v>
          </cell>
          <cell r="H1159">
            <v>0</v>
          </cell>
        </row>
        <row r="1160">
          <cell r="A1160" t="str">
            <v>501034</v>
          </cell>
          <cell r="B1160" t="str">
            <v>COTTON - RIL 122 HY - 450 GM</v>
          </cell>
          <cell r="C1160" t="str">
            <v>1700</v>
          </cell>
          <cell r="D1160" t="str">
            <v>641</v>
          </cell>
          <cell r="E1160" t="str">
            <v>4900112826</v>
          </cell>
          <cell r="F1160">
            <v>38155</v>
          </cell>
          <cell r="G1160">
            <v>-172.8</v>
          </cell>
          <cell r="H1160">
            <v>0</v>
          </cell>
        </row>
        <row r="1161">
          <cell r="A1161" t="str">
            <v>501034</v>
          </cell>
          <cell r="B1161" t="str">
            <v>COTTON - RIL 122 HY - 450 GM</v>
          </cell>
          <cell r="C1161" t="str">
            <v>1700</v>
          </cell>
          <cell r="D1161" t="str">
            <v>453</v>
          </cell>
          <cell r="E1161" t="str">
            <v>4900111769</v>
          </cell>
          <cell r="F1161">
            <v>38153</v>
          </cell>
          <cell r="G1161">
            <v>-21.6</v>
          </cell>
          <cell r="H1161">
            <v>0</v>
          </cell>
        </row>
        <row r="1162">
          <cell r="A1162" t="str">
            <v>501034</v>
          </cell>
          <cell r="B1162" t="str">
            <v>COTTON - RIL 122 HY - 450 GM</v>
          </cell>
          <cell r="C1162" t="str">
            <v>1700</v>
          </cell>
          <cell r="D1162" t="str">
            <v>453</v>
          </cell>
          <cell r="E1162" t="str">
            <v>4900111769</v>
          </cell>
          <cell r="F1162">
            <v>38153</v>
          </cell>
          <cell r="G1162">
            <v>21.6</v>
          </cell>
          <cell r="H1162">
            <v>0</v>
          </cell>
        </row>
        <row r="1163">
          <cell r="A1163" t="str">
            <v>501034</v>
          </cell>
          <cell r="B1163" t="str">
            <v>COTTON - RIL 122 HY - 450 GM</v>
          </cell>
          <cell r="C1163" t="str">
            <v>1700</v>
          </cell>
          <cell r="D1163" t="str">
            <v>453</v>
          </cell>
          <cell r="E1163" t="str">
            <v>4900111769</v>
          </cell>
          <cell r="F1163">
            <v>38153</v>
          </cell>
          <cell r="G1163">
            <v>-172.8</v>
          </cell>
          <cell r="H1163">
            <v>0</v>
          </cell>
        </row>
        <row r="1164">
          <cell r="A1164" t="str">
            <v>501034</v>
          </cell>
          <cell r="B1164" t="str">
            <v>COTTON - RIL 122 HY - 450 GM</v>
          </cell>
          <cell r="C1164" t="str">
            <v>1700</v>
          </cell>
          <cell r="D1164" t="str">
            <v>453</v>
          </cell>
          <cell r="E1164" t="str">
            <v>4900111769</v>
          </cell>
          <cell r="F1164">
            <v>38153</v>
          </cell>
          <cell r="G1164">
            <v>172.8</v>
          </cell>
          <cell r="H1164">
            <v>0</v>
          </cell>
        </row>
        <row r="1165">
          <cell r="A1165" t="str">
            <v>501034</v>
          </cell>
          <cell r="B1165" t="str">
            <v>COTTON - RIL 122 HY - 450 GM</v>
          </cell>
          <cell r="C1165" t="str">
            <v>1700</v>
          </cell>
          <cell r="D1165" t="str">
            <v>453</v>
          </cell>
          <cell r="E1165" t="str">
            <v>4900111769</v>
          </cell>
          <cell r="F1165">
            <v>38153</v>
          </cell>
          <cell r="G1165">
            <v>-172.8</v>
          </cell>
          <cell r="H1165">
            <v>0</v>
          </cell>
        </row>
        <row r="1166">
          <cell r="A1166" t="str">
            <v>501034</v>
          </cell>
          <cell r="B1166" t="str">
            <v>COTTON - RIL 122 HY - 450 GM</v>
          </cell>
          <cell r="C1166" t="str">
            <v>1700</v>
          </cell>
          <cell r="D1166" t="str">
            <v>453</v>
          </cell>
          <cell r="E1166" t="str">
            <v>4900111769</v>
          </cell>
          <cell r="F1166">
            <v>38153</v>
          </cell>
          <cell r="G1166">
            <v>172.8</v>
          </cell>
          <cell r="H1166">
            <v>0</v>
          </cell>
        </row>
        <row r="1167">
          <cell r="A1167" t="str">
            <v>501034</v>
          </cell>
          <cell r="B1167" t="str">
            <v>COTTON - RIL 122 HY - 450 GM</v>
          </cell>
          <cell r="C1167" t="str">
            <v>1700</v>
          </cell>
          <cell r="D1167" t="str">
            <v>601</v>
          </cell>
          <cell r="E1167" t="str">
            <v>4900110670</v>
          </cell>
          <cell r="F1167">
            <v>38152</v>
          </cell>
          <cell r="G1167">
            <v>-108</v>
          </cell>
          <cell r="H1167">
            <v>0</v>
          </cell>
        </row>
        <row r="1168">
          <cell r="A1168" t="str">
            <v>501034</v>
          </cell>
          <cell r="B1168" t="str">
            <v>COTTON - RIL 122 HY - 450 GM</v>
          </cell>
          <cell r="C1168" t="str">
            <v>1700</v>
          </cell>
          <cell r="D1168" t="str">
            <v>651</v>
          </cell>
          <cell r="E1168" t="str">
            <v>4900109488</v>
          </cell>
          <cell r="F1168">
            <v>38150</v>
          </cell>
          <cell r="G1168">
            <v>172.8</v>
          </cell>
          <cell r="H1168">
            <v>0</v>
          </cell>
        </row>
        <row r="1169">
          <cell r="A1169" t="str">
            <v>501034</v>
          </cell>
          <cell r="B1169" t="str">
            <v>COTTON - RIL 122 HY - 450 GM</v>
          </cell>
          <cell r="C1169" t="str">
            <v>1700</v>
          </cell>
          <cell r="D1169" t="str">
            <v>651</v>
          </cell>
          <cell r="E1169" t="str">
            <v>4900109488</v>
          </cell>
          <cell r="F1169">
            <v>38150</v>
          </cell>
          <cell r="G1169">
            <v>21.6</v>
          </cell>
          <cell r="H1169">
            <v>0</v>
          </cell>
        </row>
        <row r="1170">
          <cell r="A1170" t="str">
            <v>501034</v>
          </cell>
          <cell r="B1170" t="str">
            <v>COTTON - RIL 122 HY - 450 GM</v>
          </cell>
          <cell r="C1170" t="str">
            <v>1700</v>
          </cell>
          <cell r="D1170" t="str">
            <v>651</v>
          </cell>
          <cell r="E1170" t="str">
            <v>4900109488</v>
          </cell>
          <cell r="F1170">
            <v>38150</v>
          </cell>
          <cell r="G1170">
            <v>172.8</v>
          </cell>
          <cell r="H1170">
            <v>0</v>
          </cell>
        </row>
        <row r="1171">
          <cell r="A1171" t="str">
            <v>501034</v>
          </cell>
          <cell r="B1171" t="str">
            <v>COTTON - RIL 122 HY - 450 GM</v>
          </cell>
          <cell r="C1171" t="str">
            <v>1700</v>
          </cell>
          <cell r="D1171" t="str">
            <v>641</v>
          </cell>
          <cell r="E1171" t="str">
            <v>4900106707</v>
          </cell>
          <cell r="F1171">
            <v>38146</v>
          </cell>
          <cell r="G1171">
            <v>-194.4</v>
          </cell>
          <cell r="H1171">
            <v>0</v>
          </cell>
        </row>
        <row r="1172">
          <cell r="A1172" t="str">
            <v>501034</v>
          </cell>
          <cell r="B1172" t="str">
            <v>COTTON - RIL 122 HY - 450 GM</v>
          </cell>
          <cell r="C1172" t="str">
            <v>1700</v>
          </cell>
          <cell r="D1172" t="str">
            <v>641</v>
          </cell>
          <cell r="E1172" t="str">
            <v>4900106707</v>
          </cell>
          <cell r="F1172">
            <v>38146</v>
          </cell>
          <cell r="G1172">
            <v>-129.6</v>
          </cell>
          <cell r="H1172">
            <v>0</v>
          </cell>
        </row>
        <row r="1173">
          <cell r="A1173" t="str">
            <v>501034</v>
          </cell>
          <cell r="B1173" t="str">
            <v>COTTON - RIL 122 HY - 450 GM</v>
          </cell>
          <cell r="C1173" t="str">
            <v>1700</v>
          </cell>
          <cell r="D1173" t="str">
            <v>601</v>
          </cell>
          <cell r="E1173" t="str">
            <v>4900106702</v>
          </cell>
          <cell r="F1173">
            <v>38146</v>
          </cell>
          <cell r="G1173">
            <v>-43.2</v>
          </cell>
          <cell r="H1173">
            <v>0</v>
          </cell>
        </row>
        <row r="1174">
          <cell r="A1174" t="str">
            <v>501034</v>
          </cell>
          <cell r="B1174" t="str">
            <v>COTTON - RIL 122 HY - 450 GM</v>
          </cell>
          <cell r="C1174" t="str">
            <v>1700</v>
          </cell>
          <cell r="D1174" t="str">
            <v>601</v>
          </cell>
          <cell r="E1174" t="str">
            <v>4900106702</v>
          </cell>
          <cell r="F1174">
            <v>38146</v>
          </cell>
          <cell r="G1174">
            <v>-64.8</v>
          </cell>
          <cell r="H1174">
            <v>0</v>
          </cell>
        </row>
        <row r="1175">
          <cell r="A1175" t="str">
            <v>501034</v>
          </cell>
          <cell r="B1175" t="str">
            <v>COTTON - RIL 122 HY - 450 GM</v>
          </cell>
          <cell r="C1175" t="str">
            <v>1700</v>
          </cell>
          <cell r="D1175" t="str">
            <v>641</v>
          </cell>
          <cell r="E1175" t="str">
            <v>4900106707</v>
          </cell>
          <cell r="F1175">
            <v>38146</v>
          </cell>
          <cell r="G1175">
            <v>-108</v>
          </cell>
          <cell r="H1175">
            <v>0</v>
          </cell>
        </row>
        <row r="1176">
          <cell r="A1176" t="str">
            <v>501034</v>
          </cell>
          <cell r="B1176" t="str">
            <v>COTTON - RIL 122 HY - 450 GM</v>
          </cell>
          <cell r="C1176" t="str">
            <v>1700</v>
          </cell>
          <cell r="D1176" t="str">
            <v>641</v>
          </cell>
          <cell r="E1176" t="str">
            <v>4900102131</v>
          </cell>
          <cell r="F1176">
            <v>38138</v>
          </cell>
          <cell r="G1176">
            <v>-43.2</v>
          </cell>
          <cell r="H1176">
            <v>0</v>
          </cell>
        </row>
        <row r="1177">
          <cell r="A1177" t="str">
            <v>501034</v>
          </cell>
          <cell r="B1177" t="str">
            <v>COTTON - RIL 122 HY - 450 GM</v>
          </cell>
          <cell r="C1177" t="str">
            <v>1700</v>
          </cell>
          <cell r="D1177" t="str">
            <v>641</v>
          </cell>
          <cell r="E1177" t="str">
            <v>4900102131</v>
          </cell>
          <cell r="F1177">
            <v>38138</v>
          </cell>
          <cell r="G1177">
            <v>-388.8</v>
          </cell>
          <cell r="H1177">
            <v>0</v>
          </cell>
        </row>
        <row r="1178">
          <cell r="A1178" t="str">
            <v>501034</v>
          </cell>
          <cell r="B1178" t="str">
            <v>COTTON - RIL 122 HY - 450 GM</v>
          </cell>
          <cell r="C1178" t="str">
            <v>1700</v>
          </cell>
          <cell r="D1178" t="str">
            <v>601</v>
          </cell>
          <cell r="E1178" t="str">
            <v>4900101847</v>
          </cell>
          <cell r="F1178">
            <v>38138</v>
          </cell>
          <cell r="G1178">
            <v>-21.6</v>
          </cell>
          <cell r="H1178">
            <v>0</v>
          </cell>
        </row>
        <row r="1179">
          <cell r="A1179" t="str">
            <v>501034</v>
          </cell>
          <cell r="B1179" t="str">
            <v>COTTON - RIL 122 HY - 450 GM</v>
          </cell>
          <cell r="C1179" t="str">
            <v>1700</v>
          </cell>
          <cell r="D1179" t="str">
            <v>601</v>
          </cell>
          <cell r="E1179" t="str">
            <v>4900101847</v>
          </cell>
          <cell r="F1179">
            <v>38138</v>
          </cell>
          <cell r="G1179">
            <v>-21.6</v>
          </cell>
          <cell r="H1179">
            <v>0</v>
          </cell>
        </row>
        <row r="1180">
          <cell r="A1180" t="str">
            <v>501034</v>
          </cell>
          <cell r="B1180" t="str">
            <v>COTTON - RIL 122 HY - 450 GM</v>
          </cell>
          <cell r="C1180" t="str">
            <v>1700</v>
          </cell>
          <cell r="D1180" t="str">
            <v>101</v>
          </cell>
          <cell r="E1180" t="str">
            <v>5000010590</v>
          </cell>
          <cell r="F1180">
            <v>38128</v>
          </cell>
          <cell r="G1180">
            <v>388.8</v>
          </cell>
          <cell r="H1180">
            <v>0</v>
          </cell>
        </row>
        <row r="1181">
          <cell r="A1181" t="str">
            <v>501034</v>
          </cell>
          <cell r="B1181" t="str">
            <v>COTTON - RIL 122 HY - 450 GM</v>
          </cell>
          <cell r="C1181" t="str">
            <v>1700</v>
          </cell>
          <cell r="D1181" t="str">
            <v>101</v>
          </cell>
          <cell r="E1181" t="str">
            <v>5000010590</v>
          </cell>
          <cell r="F1181">
            <v>38128</v>
          </cell>
          <cell r="G1181">
            <v>64.8</v>
          </cell>
          <cell r="H1181">
            <v>0</v>
          </cell>
        </row>
        <row r="1182">
          <cell r="A1182" t="str">
            <v>501034</v>
          </cell>
          <cell r="B1182" t="str">
            <v>COTTON - RIL 122 HY - 450 GM</v>
          </cell>
          <cell r="C1182" t="str">
            <v>1700</v>
          </cell>
          <cell r="D1182" t="str">
            <v>641</v>
          </cell>
          <cell r="E1182" t="str">
            <v>4900093531</v>
          </cell>
          <cell r="F1182">
            <v>38126</v>
          </cell>
          <cell r="G1182">
            <v>388.8</v>
          </cell>
          <cell r="H1182">
            <v>0</v>
          </cell>
        </row>
        <row r="1183">
          <cell r="A1183" t="str">
            <v>501034</v>
          </cell>
          <cell r="B1183" t="str">
            <v>COTTON - RIL 122 HY - 450 GM</v>
          </cell>
          <cell r="C1183" t="str">
            <v>1700</v>
          </cell>
          <cell r="D1183" t="str">
            <v>641</v>
          </cell>
          <cell r="E1183" t="str">
            <v>4900093531</v>
          </cell>
          <cell r="F1183">
            <v>38126</v>
          </cell>
          <cell r="G1183">
            <v>64.8</v>
          </cell>
          <cell r="H1183">
            <v>0</v>
          </cell>
        </row>
        <row r="1184">
          <cell r="A1184" t="str">
            <v>501034</v>
          </cell>
          <cell r="B1184" t="str">
            <v>COTTON - RIL 122 HY - 450 GM</v>
          </cell>
          <cell r="C1184" t="str">
            <v>1700</v>
          </cell>
          <cell r="D1184" t="str">
            <v>101</v>
          </cell>
          <cell r="E1184" t="str">
            <v>5000010037</v>
          </cell>
          <cell r="F1184">
            <v>38121</v>
          </cell>
          <cell r="G1184">
            <v>194.4</v>
          </cell>
          <cell r="H1184">
            <v>0</v>
          </cell>
        </row>
        <row r="1185">
          <cell r="A1185" t="str">
            <v>501034</v>
          </cell>
          <cell r="B1185" t="str">
            <v>COTTON - RIL 122 HY - 450 GM</v>
          </cell>
          <cell r="C1185" t="str">
            <v>1700</v>
          </cell>
          <cell r="D1185" t="str">
            <v>101</v>
          </cell>
          <cell r="E1185" t="str">
            <v>5000010037</v>
          </cell>
          <cell r="F1185">
            <v>38121</v>
          </cell>
          <cell r="G1185">
            <v>129.6</v>
          </cell>
          <cell r="H1185">
            <v>0</v>
          </cell>
        </row>
        <row r="1186">
          <cell r="A1186" t="str">
            <v>501034</v>
          </cell>
          <cell r="B1186" t="str">
            <v>COTTON - RIL 122 HY - 450 GM</v>
          </cell>
          <cell r="C1186" t="str">
            <v>1700</v>
          </cell>
          <cell r="D1186" t="str">
            <v>101</v>
          </cell>
          <cell r="E1186" t="str">
            <v>5000010037</v>
          </cell>
          <cell r="F1186">
            <v>38121</v>
          </cell>
          <cell r="G1186">
            <v>194.4</v>
          </cell>
          <cell r="H1186">
            <v>0</v>
          </cell>
        </row>
        <row r="1187">
          <cell r="A1187" t="str">
            <v>501034</v>
          </cell>
          <cell r="B1187" t="str">
            <v>COTTON - RIL 122 HY - 450 GM</v>
          </cell>
          <cell r="C1187" t="str">
            <v>1700</v>
          </cell>
          <cell r="D1187" t="str">
            <v>101</v>
          </cell>
          <cell r="E1187" t="str">
            <v>5000010037</v>
          </cell>
          <cell r="F1187">
            <v>38121</v>
          </cell>
          <cell r="G1187">
            <v>129.6</v>
          </cell>
          <cell r="H1187">
            <v>0</v>
          </cell>
        </row>
        <row r="1188">
          <cell r="A1188" t="str">
            <v>501034</v>
          </cell>
          <cell r="B1188" t="str">
            <v>COTTON - RIL 122 HY - 450 GM</v>
          </cell>
          <cell r="C1188" t="str">
            <v>1700</v>
          </cell>
          <cell r="D1188" t="str">
            <v>601</v>
          </cell>
          <cell r="E1188" t="str">
            <v>4900090654</v>
          </cell>
          <cell r="F1188">
            <v>38121</v>
          </cell>
          <cell r="G1188">
            <v>-64.8</v>
          </cell>
          <cell r="H1188">
            <v>0</v>
          </cell>
        </row>
        <row r="1189">
          <cell r="A1189" t="str">
            <v>501034</v>
          </cell>
          <cell r="B1189" t="str">
            <v>COTTON - RIL 122 HY - 450 GM</v>
          </cell>
          <cell r="C1189" t="str">
            <v>1700</v>
          </cell>
          <cell r="D1189" t="str">
            <v>601</v>
          </cell>
          <cell r="E1189" t="str">
            <v>4900090654</v>
          </cell>
          <cell r="F1189">
            <v>38121</v>
          </cell>
          <cell r="G1189">
            <v>-64.8</v>
          </cell>
          <cell r="H1189">
            <v>0</v>
          </cell>
        </row>
        <row r="1190">
          <cell r="A1190" t="str">
            <v>501034</v>
          </cell>
          <cell r="B1190" t="str">
            <v>COTTON - RIL 122 HY - 450 GM</v>
          </cell>
          <cell r="C1190" t="str">
            <v>1700</v>
          </cell>
          <cell r="D1190" t="str">
            <v>601</v>
          </cell>
          <cell r="E1190" t="str">
            <v>4900090652</v>
          </cell>
          <cell r="F1190">
            <v>38121</v>
          </cell>
          <cell r="G1190">
            <v>-43.2</v>
          </cell>
          <cell r="H1190">
            <v>0</v>
          </cell>
        </row>
        <row r="1191">
          <cell r="A1191" t="str">
            <v>501034</v>
          </cell>
          <cell r="B1191" t="str">
            <v>COTTON - RIL 122 HY - 450 GM</v>
          </cell>
          <cell r="C1191" t="str">
            <v>1700</v>
          </cell>
          <cell r="D1191" t="str">
            <v>601</v>
          </cell>
          <cell r="E1191" t="str">
            <v>4900090652</v>
          </cell>
          <cell r="F1191">
            <v>38121</v>
          </cell>
          <cell r="G1191">
            <v>-21.6</v>
          </cell>
          <cell r="H1191">
            <v>0</v>
          </cell>
        </row>
        <row r="1192">
          <cell r="A1192" t="str">
            <v>501034</v>
          </cell>
          <cell r="B1192" t="str">
            <v>COTTON - RIL 122 HY - 450 GM</v>
          </cell>
          <cell r="C1192" t="str">
            <v>1700</v>
          </cell>
          <cell r="D1192" t="str">
            <v>601</v>
          </cell>
          <cell r="E1192" t="str">
            <v>4900090654</v>
          </cell>
          <cell r="F1192">
            <v>38121</v>
          </cell>
          <cell r="G1192">
            <v>-43.2</v>
          </cell>
          <cell r="H1192">
            <v>0</v>
          </cell>
        </row>
        <row r="1193">
          <cell r="A1193" t="str">
            <v>501034</v>
          </cell>
          <cell r="B1193" t="str">
            <v>COTTON - RIL 122 HY - 450 GM</v>
          </cell>
          <cell r="C1193" t="str">
            <v>1700</v>
          </cell>
          <cell r="D1193" t="str">
            <v>601</v>
          </cell>
          <cell r="E1193" t="str">
            <v>4900090654</v>
          </cell>
          <cell r="F1193">
            <v>38121</v>
          </cell>
          <cell r="G1193">
            <v>-43.2</v>
          </cell>
          <cell r="H1193">
            <v>0</v>
          </cell>
        </row>
        <row r="1194">
          <cell r="A1194" t="str">
            <v>501034</v>
          </cell>
          <cell r="B1194" t="str">
            <v>COTTON - RIL 122 HY - 450 GM</v>
          </cell>
          <cell r="C1194" t="str">
            <v>1700</v>
          </cell>
          <cell r="D1194" t="str">
            <v>601</v>
          </cell>
          <cell r="E1194" t="str">
            <v>4900090652</v>
          </cell>
          <cell r="F1194">
            <v>38121</v>
          </cell>
          <cell r="G1194">
            <v>-43.2</v>
          </cell>
          <cell r="H1194">
            <v>0</v>
          </cell>
        </row>
        <row r="1195">
          <cell r="A1195" t="str">
            <v>501034</v>
          </cell>
          <cell r="B1195" t="str">
            <v>COTTON - RIL 122 HY - 450 GM</v>
          </cell>
          <cell r="C1195" t="str">
            <v>1700</v>
          </cell>
          <cell r="D1195" t="str">
            <v>101</v>
          </cell>
          <cell r="E1195" t="str">
            <v>5000010037</v>
          </cell>
          <cell r="F1195">
            <v>38121</v>
          </cell>
          <cell r="G1195">
            <v>64.8</v>
          </cell>
          <cell r="H1195">
            <v>0</v>
          </cell>
        </row>
        <row r="1196">
          <cell r="A1196" t="str">
            <v>501034</v>
          </cell>
          <cell r="B1196" t="str">
            <v>COTTON - RIL 122 HY - 450 GM</v>
          </cell>
          <cell r="C1196" t="str">
            <v>1700</v>
          </cell>
          <cell r="D1196" t="str">
            <v>601</v>
          </cell>
          <cell r="E1196" t="str">
            <v>4900090654</v>
          </cell>
          <cell r="F1196">
            <v>38121</v>
          </cell>
          <cell r="G1196">
            <v>-194.4</v>
          </cell>
          <cell r="H1196">
            <v>0</v>
          </cell>
        </row>
        <row r="1197">
          <cell r="A1197" t="str">
            <v>501034</v>
          </cell>
          <cell r="B1197" t="str">
            <v>COTTON - RIL 122 HY - 450 GM</v>
          </cell>
          <cell r="C1197" t="str">
            <v>1700</v>
          </cell>
          <cell r="D1197" t="str">
            <v>601</v>
          </cell>
          <cell r="E1197" t="str">
            <v>4900090654</v>
          </cell>
          <cell r="F1197">
            <v>38121</v>
          </cell>
          <cell r="G1197">
            <v>-21.6</v>
          </cell>
          <cell r="H1197">
            <v>0</v>
          </cell>
        </row>
        <row r="1198">
          <cell r="A1198" t="str">
            <v>501034</v>
          </cell>
          <cell r="B1198" t="str">
            <v>COTTON - RIL 122 HY - 450 GM</v>
          </cell>
          <cell r="C1198" t="str">
            <v>1700</v>
          </cell>
          <cell r="D1198" t="str">
            <v>601</v>
          </cell>
          <cell r="E1198" t="str">
            <v>4900090654</v>
          </cell>
          <cell r="F1198">
            <v>38121</v>
          </cell>
          <cell r="G1198">
            <v>-21.6</v>
          </cell>
          <cell r="H1198">
            <v>0</v>
          </cell>
        </row>
        <row r="1199">
          <cell r="A1199" t="str">
            <v>501034</v>
          </cell>
          <cell r="B1199" t="str">
            <v>COTTON - RIL 122 HY - 450 GM</v>
          </cell>
          <cell r="C1199" t="str">
            <v>1700</v>
          </cell>
          <cell r="D1199" t="str">
            <v>101</v>
          </cell>
          <cell r="E1199" t="str">
            <v>5000010037</v>
          </cell>
          <cell r="F1199">
            <v>38121</v>
          </cell>
          <cell r="G1199">
            <v>64.8</v>
          </cell>
          <cell r="H1199">
            <v>0</v>
          </cell>
        </row>
        <row r="1200">
          <cell r="A1200" t="str">
            <v>501034</v>
          </cell>
          <cell r="B1200" t="str">
            <v>COTTON - RIL 122 HY - 450 GM</v>
          </cell>
          <cell r="C1200" t="str">
            <v>1700</v>
          </cell>
          <cell r="D1200" t="str">
            <v>101</v>
          </cell>
          <cell r="E1200" t="str">
            <v>5000010037</v>
          </cell>
          <cell r="F1200">
            <v>38121</v>
          </cell>
          <cell r="G1200">
            <v>108</v>
          </cell>
          <cell r="H1200">
            <v>0</v>
          </cell>
        </row>
        <row r="1201">
          <cell r="A1201" t="str">
            <v>501034</v>
          </cell>
          <cell r="B1201" t="str">
            <v>COTTON - RIL 122 HY - 450 GM</v>
          </cell>
          <cell r="C1201" t="str">
            <v>1700</v>
          </cell>
          <cell r="D1201" t="str">
            <v>641</v>
          </cell>
          <cell r="E1201" t="str">
            <v>4900087955</v>
          </cell>
          <cell r="F1201">
            <v>38115</v>
          </cell>
          <cell r="G1201">
            <v>129.6</v>
          </cell>
          <cell r="H1201">
            <v>0</v>
          </cell>
        </row>
        <row r="1202">
          <cell r="A1202" t="str">
            <v>501034</v>
          </cell>
          <cell r="B1202" t="str">
            <v>COTTON - RIL 122 HY - 450 GM</v>
          </cell>
          <cell r="C1202" t="str">
            <v>1700</v>
          </cell>
          <cell r="D1202" t="str">
            <v>641</v>
          </cell>
          <cell r="E1202" t="str">
            <v>4900087955</v>
          </cell>
          <cell r="F1202">
            <v>38115</v>
          </cell>
          <cell r="G1202">
            <v>108</v>
          </cell>
          <cell r="H1202">
            <v>0</v>
          </cell>
        </row>
        <row r="1203">
          <cell r="A1203" t="str">
            <v>501034</v>
          </cell>
          <cell r="B1203" t="str">
            <v>COTTON - RIL 122 HY - 450 GM</v>
          </cell>
          <cell r="C1203" t="str">
            <v>1700</v>
          </cell>
          <cell r="D1203" t="str">
            <v>641</v>
          </cell>
          <cell r="E1203" t="str">
            <v>4900087955</v>
          </cell>
          <cell r="F1203">
            <v>38115</v>
          </cell>
          <cell r="G1203">
            <v>64.8</v>
          </cell>
          <cell r="H1203">
            <v>0</v>
          </cell>
        </row>
        <row r="1204">
          <cell r="A1204" t="str">
            <v>501034</v>
          </cell>
          <cell r="B1204" t="str">
            <v>COTTON - RIL 122 HY - 450 GM</v>
          </cell>
          <cell r="C1204" t="str">
            <v>1700</v>
          </cell>
          <cell r="D1204" t="str">
            <v>641</v>
          </cell>
          <cell r="E1204" t="str">
            <v>4900087955</v>
          </cell>
          <cell r="F1204">
            <v>38115</v>
          </cell>
          <cell r="G1204">
            <v>194.4</v>
          </cell>
          <cell r="H1204">
            <v>0</v>
          </cell>
        </row>
        <row r="1205">
          <cell r="A1205" t="str">
            <v>501034</v>
          </cell>
          <cell r="B1205" t="str">
            <v>COTTON - RIL 122 HY - 450 GM</v>
          </cell>
          <cell r="C1205" t="str">
            <v>1700</v>
          </cell>
          <cell r="D1205" t="str">
            <v>641</v>
          </cell>
          <cell r="E1205" t="str">
            <v>4900087955</v>
          </cell>
          <cell r="F1205">
            <v>38115</v>
          </cell>
          <cell r="G1205">
            <v>64.8</v>
          </cell>
          <cell r="H1205">
            <v>0</v>
          </cell>
        </row>
        <row r="1206">
          <cell r="A1206" t="str">
            <v>501034</v>
          </cell>
          <cell r="B1206" t="str">
            <v>COTTON - RIL 122 HY - 450 GM</v>
          </cell>
          <cell r="C1206" t="str">
            <v>1700</v>
          </cell>
          <cell r="D1206" t="str">
            <v>641</v>
          </cell>
          <cell r="E1206" t="str">
            <v>4900087955</v>
          </cell>
          <cell r="F1206">
            <v>38115</v>
          </cell>
          <cell r="G1206">
            <v>129.6</v>
          </cell>
          <cell r="H1206">
            <v>0</v>
          </cell>
        </row>
        <row r="1207">
          <cell r="A1207" t="str">
            <v>501034</v>
          </cell>
          <cell r="B1207" t="str">
            <v>COTTON - RIL 122 HY - 450 GM</v>
          </cell>
          <cell r="C1207" t="str">
            <v>1700</v>
          </cell>
          <cell r="D1207" t="str">
            <v>641</v>
          </cell>
          <cell r="E1207" t="str">
            <v>4900087955</v>
          </cell>
          <cell r="F1207">
            <v>38115</v>
          </cell>
          <cell r="G1207">
            <v>194.4</v>
          </cell>
          <cell r="H1207">
            <v>0</v>
          </cell>
        </row>
        <row r="1208">
          <cell r="A1208" t="str">
            <v>501034</v>
          </cell>
          <cell r="B1208" t="str">
            <v>COTTON - RIL 122 HY - 450 GM</v>
          </cell>
          <cell r="C1208" t="str">
            <v>1700</v>
          </cell>
          <cell r="D1208" t="str">
            <v>601</v>
          </cell>
          <cell r="E1208" t="str">
            <v>4900084748</v>
          </cell>
          <cell r="F1208">
            <v>38107</v>
          </cell>
          <cell r="G1208">
            <v>-129.6</v>
          </cell>
          <cell r="H1208">
            <v>0</v>
          </cell>
        </row>
        <row r="1209">
          <cell r="A1209" t="str">
            <v>501034</v>
          </cell>
          <cell r="B1209" t="str">
            <v>COTTON - RIL 122 HY - 450 GM</v>
          </cell>
          <cell r="C1209" t="str">
            <v>1700</v>
          </cell>
          <cell r="D1209" t="str">
            <v>601</v>
          </cell>
          <cell r="E1209" t="str">
            <v>4900084744</v>
          </cell>
          <cell r="F1209">
            <v>38107</v>
          </cell>
          <cell r="G1209">
            <v>-21.6</v>
          </cell>
          <cell r="H1209">
            <v>0</v>
          </cell>
        </row>
        <row r="1210">
          <cell r="A1210" t="str">
            <v>501034</v>
          </cell>
          <cell r="B1210" t="str">
            <v>COTTON - RIL 122 HY - 450 GM</v>
          </cell>
          <cell r="C1210" t="str">
            <v>1700</v>
          </cell>
          <cell r="D1210" t="str">
            <v>601</v>
          </cell>
          <cell r="E1210" t="str">
            <v>4900084744</v>
          </cell>
          <cell r="F1210">
            <v>38107</v>
          </cell>
          <cell r="G1210">
            <v>-194.4</v>
          </cell>
          <cell r="H1210">
            <v>0</v>
          </cell>
        </row>
        <row r="1211">
          <cell r="A1211" t="str">
            <v>501034</v>
          </cell>
          <cell r="B1211" t="str">
            <v>COTTON - RIL 122 HY - 450 GM</v>
          </cell>
          <cell r="C1211" t="str">
            <v>1700</v>
          </cell>
          <cell r="D1211" t="str">
            <v>601</v>
          </cell>
          <cell r="E1211" t="str">
            <v>4900084744</v>
          </cell>
          <cell r="F1211">
            <v>38107</v>
          </cell>
          <cell r="G1211">
            <v>-172.8</v>
          </cell>
          <cell r="H1211">
            <v>0</v>
          </cell>
        </row>
        <row r="1212">
          <cell r="A1212" t="str">
            <v>501034</v>
          </cell>
          <cell r="B1212" t="str">
            <v>COTTON - RIL 122 HY - 450 GM</v>
          </cell>
          <cell r="C1212" t="str">
            <v>1700</v>
          </cell>
          <cell r="D1212" t="str">
            <v>601</v>
          </cell>
          <cell r="E1212" t="str">
            <v>4900084741</v>
          </cell>
          <cell r="F1212">
            <v>38107</v>
          </cell>
          <cell r="G1212">
            <v>-43.2</v>
          </cell>
          <cell r="H1212">
            <v>0</v>
          </cell>
        </row>
        <row r="1213">
          <cell r="A1213" t="str">
            <v>501034</v>
          </cell>
          <cell r="B1213" t="str">
            <v>COTTON - RIL 122 HY - 450 GM</v>
          </cell>
          <cell r="C1213" t="str">
            <v>1700</v>
          </cell>
          <cell r="D1213" t="str">
            <v>601</v>
          </cell>
          <cell r="E1213" t="str">
            <v>4900084739</v>
          </cell>
          <cell r="F1213">
            <v>38107</v>
          </cell>
          <cell r="G1213">
            <v>-108</v>
          </cell>
          <cell r="H1213">
            <v>0</v>
          </cell>
        </row>
        <row r="1214">
          <cell r="A1214" t="str">
            <v>501034</v>
          </cell>
          <cell r="B1214" t="str">
            <v>COTTON - RIL 122 HY - 450 GM</v>
          </cell>
          <cell r="C1214" t="str">
            <v>1700</v>
          </cell>
          <cell r="D1214" t="str">
            <v>601</v>
          </cell>
          <cell r="E1214" t="str">
            <v>4900084708</v>
          </cell>
          <cell r="F1214">
            <v>38107</v>
          </cell>
          <cell r="G1214">
            <v>-21.6</v>
          </cell>
          <cell r="H1214">
            <v>0</v>
          </cell>
        </row>
        <row r="1215">
          <cell r="A1215" t="str">
            <v>501034</v>
          </cell>
          <cell r="B1215" t="str">
            <v>COTTON - RIL 122 HY - 450 GM</v>
          </cell>
          <cell r="C1215" t="str">
            <v>1700</v>
          </cell>
          <cell r="D1215" t="str">
            <v>101</v>
          </cell>
          <cell r="E1215" t="str">
            <v>5000008028</v>
          </cell>
          <cell r="F1215">
            <v>38095</v>
          </cell>
          <cell r="G1215">
            <v>194.4</v>
          </cell>
          <cell r="H1215">
            <v>0</v>
          </cell>
        </row>
        <row r="1216">
          <cell r="A1216" t="str">
            <v>501034</v>
          </cell>
          <cell r="B1216" t="str">
            <v>COTTON - RIL 122 HY - 450 GM</v>
          </cell>
          <cell r="C1216" t="str">
            <v>1700</v>
          </cell>
          <cell r="D1216" t="str">
            <v>101</v>
          </cell>
          <cell r="E1216" t="str">
            <v>5000008028</v>
          </cell>
          <cell r="F1216">
            <v>38095</v>
          </cell>
          <cell r="G1216">
            <v>324</v>
          </cell>
          <cell r="H1216">
            <v>0</v>
          </cell>
        </row>
        <row r="1217">
          <cell r="A1217" t="str">
            <v>501034</v>
          </cell>
          <cell r="B1217" t="str">
            <v>COTTON - RIL 122 HY - 450 GM</v>
          </cell>
          <cell r="C1217" t="str">
            <v>1700</v>
          </cell>
          <cell r="D1217" t="str">
            <v>101</v>
          </cell>
          <cell r="E1217" t="str">
            <v>5000008028</v>
          </cell>
          <cell r="F1217">
            <v>38095</v>
          </cell>
          <cell r="G1217">
            <v>194.4</v>
          </cell>
          <cell r="H1217">
            <v>0</v>
          </cell>
        </row>
        <row r="1218">
          <cell r="A1218" t="str">
            <v>501034</v>
          </cell>
          <cell r="B1218" t="str">
            <v>COTTON - RIL 122 HY - 450 GM</v>
          </cell>
          <cell r="C1218" t="str">
            <v>1700</v>
          </cell>
          <cell r="D1218" t="str">
            <v>101</v>
          </cell>
          <cell r="E1218" t="str">
            <v>5000008028</v>
          </cell>
          <cell r="F1218">
            <v>38095</v>
          </cell>
          <cell r="G1218">
            <v>21.6</v>
          </cell>
          <cell r="H1218">
            <v>0</v>
          </cell>
        </row>
        <row r="1219">
          <cell r="A1219" t="str">
            <v>501034</v>
          </cell>
          <cell r="B1219" t="str">
            <v>COTTON - RIL 122 HY - 450 GM</v>
          </cell>
          <cell r="C1219" t="str">
            <v>1700</v>
          </cell>
          <cell r="D1219" t="str">
            <v>101</v>
          </cell>
          <cell r="E1219" t="str">
            <v>5000008028</v>
          </cell>
          <cell r="F1219">
            <v>38095</v>
          </cell>
          <cell r="G1219">
            <v>43.2</v>
          </cell>
          <cell r="H1219">
            <v>0</v>
          </cell>
        </row>
        <row r="1220">
          <cell r="A1220" t="str">
            <v>501034</v>
          </cell>
          <cell r="B1220" t="str">
            <v>COTTON - RIL 122 HY - 450 GM</v>
          </cell>
          <cell r="C1220" t="str">
            <v>1700</v>
          </cell>
          <cell r="D1220" t="str">
            <v>101</v>
          </cell>
          <cell r="E1220" t="str">
            <v>5000008028</v>
          </cell>
          <cell r="F1220">
            <v>38095</v>
          </cell>
          <cell r="G1220">
            <v>43.2</v>
          </cell>
          <cell r="H1220">
            <v>0</v>
          </cell>
        </row>
        <row r="1221">
          <cell r="A1221" t="str">
            <v>501034</v>
          </cell>
          <cell r="B1221" t="str">
            <v>COTTON - RIL 122 HY - 450 GM</v>
          </cell>
          <cell r="C1221" t="str">
            <v>1700</v>
          </cell>
          <cell r="D1221" t="str">
            <v>101</v>
          </cell>
          <cell r="E1221" t="str">
            <v>5000008028</v>
          </cell>
          <cell r="F1221">
            <v>38095</v>
          </cell>
          <cell r="G1221">
            <v>64.8</v>
          </cell>
          <cell r="H1221">
            <v>0</v>
          </cell>
        </row>
        <row r="1222">
          <cell r="A1222" t="str">
            <v>501034</v>
          </cell>
          <cell r="B1222" t="str">
            <v>COTTON - RIL 122 HY - 450 GM</v>
          </cell>
          <cell r="C1222" t="str">
            <v>1700</v>
          </cell>
          <cell r="D1222" t="str">
            <v>101</v>
          </cell>
          <cell r="E1222" t="str">
            <v>5000008028</v>
          </cell>
          <cell r="F1222">
            <v>38095</v>
          </cell>
          <cell r="G1222">
            <v>43.2</v>
          </cell>
          <cell r="H1222">
            <v>0</v>
          </cell>
        </row>
        <row r="1223">
          <cell r="A1223" t="str">
            <v>501034</v>
          </cell>
          <cell r="B1223" t="str">
            <v>COTTON - RIL 122 HY - 450 GM</v>
          </cell>
          <cell r="C1223" t="str">
            <v>1700</v>
          </cell>
          <cell r="D1223" t="str">
            <v>101</v>
          </cell>
          <cell r="E1223" t="str">
            <v>5000008028</v>
          </cell>
          <cell r="F1223">
            <v>38095</v>
          </cell>
          <cell r="G1223">
            <v>21.6</v>
          </cell>
          <cell r="H1223">
            <v>0</v>
          </cell>
        </row>
        <row r="1224">
          <cell r="A1224" t="str">
            <v>501034</v>
          </cell>
          <cell r="B1224" t="str">
            <v>COTTON - RIL 122 HY - 450 GM</v>
          </cell>
          <cell r="C1224" t="str">
            <v>1700</v>
          </cell>
          <cell r="D1224" t="str">
            <v>101</v>
          </cell>
          <cell r="E1224" t="str">
            <v>5000008028</v>
          </cell>
          <cell r="F1224">
            <v>38095</v>
          </cell>
          <cell r="G1224">
            <v>64.8</v>
          </cell>
          <cell r="H1224">
            <v>0</v>
          </cell>
        </row>
        <row r="1225">
          <cell r="A1225" t="str">
            <v>501034</v>
          </cell>
          <cell r="B1225" t="str">
            <v>COTTON - RIL 122 HY - 450 GM</v>
          </cell>
          <cell r="C1225" t="str">
            <v>1700</v>
          </cell>
          <cell r="D1225" t="str">
            <v>101</v>
          </cell>
          <cell r="E1225" t="str">
            <v>5000008028</v>
          </cell>
          <cell r="F1225">
            <v>38095</v>
          </cell>
          <cell r="G1225">
            <v>21.6</v>
          </cell>
          <cell r="H1225">
            <v>0</v>
          </cell>
        </row>
        <row r="1226">
          <cell r="A1226" t="str">
            <v>501034</v>
          </cell>
          <cell r="B1226" t="str">
            <v>COTTON - RIL 122 HY - 450 GM</v>
          </cell>
          <cell r="C1226" t="str">
            <v>1700</v>
          </cell>
          <cell r="D1226" t="str">
            <v>101</v>
          </cell>
          <cell r="E1226" t="str">
            <v>5000008028</v>
          </cell>
          <cell r="F1226">
            <v>38095</v>
          </cell>
          <cell r="G1226">
            <v>43.2</v>
          </cell>
          <cell r="H1226">
            <v>0</v>
          </cell>
        </row>
        <row r="1227">
          <cell r="A1227" t="str">
            <v>501034</v>
          </cell>
          <cell r="B1227" t="str">
            <v>COTTON - RIL 122 HY - 450 GM</v>
          </cell>
          <cell r="C1227" t="str">
            <v>1700</v>
          </cell>
          <cell r="D1227" t="str">
            <v>101</v>
          </cell>
          <cell r="E1227" t="str">
            <v>5000008028</v>
          </cell>
          <cell r="F1227">
            <v>38095</v>
          </cell>
          <cell r="G1227">
            <v>21.6</v>
          </cell>
          <cell r="H1227">
            <v>0</v>
          </cell>
        </row>
        <row r="1228">
          <cell r="A1228" t="str">
            <v>501034</v>
          </cell>
          <cell r="B1228" t="str">
            <v>COTTON - RIL 122 HY - 450 GM</v>
          </cell>
          <cell r="C1228" t="str">
            <v>1700</v>
          </cell>
          <cell r="D1228" t="str">
            <v>101</v>
          </cell>
          <cell r="E1228" t="str">
            <v>5000008028</v>
          </cell>
          <cell r="F1228">
            <v>38095</v>
          </cell>
          <cell r="G1228">
            <v>21.6</v>
          </cell>
          <cell r="H1228">
            <v>0</v>
          </cell>
        </row>
        <row r="1229">
          <cell r="A1229" t="str">
            <v>501034</v>
          </cell>
          <cell r="B1229" t="str">
            <v>COTTON - RIL 122 HY - 450 GM</v>
          </cell>
          <cell r="C1229" t="str">
            <v>1700</v>
          </cell>
          <cell r="D1229" t="str">
            <v>101</v>
          </cell>
          <cell r="E1229" t="str">
            <v>5000008028</v>
          </cell>
          <cell r="F1229">
            <v>38095</v>
          </cell>
          <cell r="G1229">
            <v>21.6</v>
          </cell>
          <cell r="H1229">
            <v>0</v>
          </cell>
        </row>
        <row r="1230">
          <cell r="A1230" t="str">
            <v>501034</v>
          </cell>
          <cell r="B1230" t="str">
            <v>COTTON - RIL 122 HY - 450 GM</v>
          </cell>
          <cell r="C1230" t="str">
            <v>1700</v>
          </cell>
          <cell r="D1230" t="str">
            <v>101</v>
          </cell>
          <cell r="E1230" t="str">
            <v>5000008028</v>
          </cell>
          <cell r="F1230">
            <v>38095</v>
          </cell>
          <cell r="G1230">
            <v>21.6</v>
          </cell>
          <cell r="H1230">
            <v>0</v>
          </cell>
        </row>
        <row r="1231">
          <cell r="A1231" t="str">
            <v>501034</v>
          </cell>
          <cell r="B1231" t="str">
            <v>COTTON - RIL 122 HY - 450 GM</v>
          </cell>
          <cell r="C1231" t="str">
            <v>1700</v>
          </cell>
          <cell r="D1231" t="str">
            <v>101</v>
          </cell>
          <cell r="E1231" t="str">
            <v>5000008028</v>
          </cell>
          <cell r="F1231">
            <v>38095</v>
          </cell>
          <cell r="G1231">
            <v>43.2</v>
          </cell>
          <cell r="H1231">
            <v>0</v>
          </cell>
        </row>
        <row r="1232">
          <cell r="A1232" t="str">
            <v>501034</v>
          </cell>
          <cell r="B1232" t="str">
            <v>COTTON - RIL 122 HY - 450 GM</v>
          </cell>
          <cell r="C1232" t="str">
            <v>1700</v>
          </cell>
          <cell r="D1232" t="str">
            <v>101</v>
          </cell>
          <cell r="E1232" t="str">
            <v>5000008028</v>
          </cell>
          <cell r="F1232">
            <v>38095</v>
          </cell>
          <cell r="G1232">
            <v>129.6</v>
          </cell>
          <cell r="H1232">
            <v>0</v>
          </cell>
        </row>
        <row r="1233">
          <cell r="A1233" t="str">
            <v>501034</v>
          </cell>
          <cell r="B1233" t="str">
            <v>COTTON - RIL 122 HY - 450 GM</v>
          </cell>
          <cell r="C1233" t="str">
            <v>1700</v>
          </cell>
          <cell r="D1233" t="str">
            <v>641</v>
          </cell>
          <cell r="E1233" t="str">
            <v>4900077173</v>
          </cell>
          <cell r="F1233">
            <v>38094</v>
          </cell>
          <cell r="G1233">
            <v>43.2</v>
          </cell>
          <cell r="H1233">
            <v>0</v>
          </cell>
        </row>
        <row r="1234">
          <cell r="A1234" t="str">
            <v>501034</v>
          </cell>
          <cell r="B1234" t="str">
            <v>COTTON - RIL 122 HY - 450 GM</v>
          </cell>
          <cell r="C1234" t="str">
            <v>1700</v>
          </cell>
          <cell r="D1234" t="str">
            <v>641</v>
          </cell>
          <cell r="E1234" t="str">
            <v>4900077173</v>
          </cell>
          <cell r="F1234">
            <v>38094</v>
          </cell>
          <cell r="G1234">
            <v>324</v>
          </cell>
          <cell r="H1234">
            <v>0</v>
          </cell>
        </row>
        <row r="1235">
          <cell r="A1235" t="str">
            <v>501034</v>
          </cell>
          <cell r="B1235" t="str">
            <v>COTTON - RIL 122 HY - 450 GM</v>
          </cell>
          <cell r="C1235" t="str">
            <v>1700</v>
          </cell>
          <cell r="D1235" t="str">
            <v>641</v>
          </cell>
          <cell r="E1235" t="str">
            <v>4900077173</v>
          </cell>
          <cell r="F1235">
            <v>38094</v>
          </cell>
          <cell r="G1235">
            <v>194.4</v>
          </cell>
          <cell r="H1235">
            <v>0</v>
          </cell>
        </row>
        <row r="1236">
          <cell r="A1236" t="str">
            <v>501034</v>
          </cell>
          <cell r="B1236" t="str">
            <v>COTTON - RIL 122 HY - 450 GM</v>
          </cell>
          <cell r="C1236" t="str">
            <v>1700</v>
          </cell>
          <cell r="D1236" t="str">
            <v>641</v>
          </cell>
          <cell r="E1236" t="str">
            <v>4900077173</v>
          </cell>
          <cell r="F1236">
            <v>38094</v>
          </cell>
          <cell r="G1236">
            <v>21.6</v>
          </cell>
          <cell r="H1236">
            <v>0</v>
          </cell>
        </row>
        <row r="1237">
          <cell r="A1237" t="str">
            <v>501034</v>
          </cell>
          <cell r="B1237" t="str">
            <v>COTTON - RIL 122 HY - 450 GM</v>
          </cell>
          <cell r="C1237" t="str">
            <v>1700</v>
          </cell>
          <cell r="D1237" t="str">
            <v>641</v>
          </cell>
          <cell r="E1237" t="str">
            <v>4900077173</v>
          </cell>
          <cell r="F1237">
            <v>38094</v>
          </cell>
          <cell r="G1237">
            <v>43.2</v>
          </cell>
          <cell r="H1237">
            <v>0</v>
          </cell>
        </row>
        <row r="1238">
          <cell r="A1238" t="str">
            <v>501034</v>
          </cell>
          <cell r="B1238" t="str">
            <v>COTTON - RIL 122 HY - 450 GM</v>
          </cell>
          <cell r="C1238" t="str">
            <v>1700</v>
          </cell>
          <cell r="D1238" t="str">
            <v>641</v>
          </cell>
          <cell r="E1238" t="str">
            <v>4900077173</v>
          </cell>
          <cell r="F1238">
            <v>38094</v>
          </cell>
          <cell r="G1238">
            <v>64.8</v>
          </cell>
          <cell r="H1238">
            <v>0</v>
          </cell>
        </row>
        <row r="1239">
          <cell r="A1239" t="str">
            <v>501034</v>
          </cell>
          <cell r="B1239" t="str">
            <v>COTTON - RIL 122 HY - 450 GM</v>
          </cell>
          <cell r="C1239" t="str">
            <v>1700</v>
          </cell>
          <cell r="D1239" t="str">
            <v>641</v>
          </cell>
          <cell r="E1239" t="str">
            <v>4900077173</v>
          </cell>
          <cell r="F1239">
            <v>38094</v>
          </cell>
          <cell r="G1239">
            <v>43.2</v>
          </cell>
          <cell r="H1239">
            <v>0</v>
          </cell>
        </row>
        <row r="1240">
          <cell r="A1240" t="str">
            <v>501034</v>
          </cell>
          <cell r="B1240" t="str">
            <v>COTTON - RIL 122 HY - 450 GM</v>
          </cell>
          <cell r="C1240" t="str">
            <v>1700</v>
          </cell>
          <cell r="D1240" t="str">
            <v>641</v>
          </cell>
          <cell r="E1240" t="str">
            <v>4900077173</v>
          </cell>
          <cell r="F1240">
            <v>38094</v>
          </cell>
          <cell r="G1240">
            <v>21.6</v>
          </cell>
          <cell r="H1240">
            <v>0</v>
          </cell>
        </row>
        <row r="1241">
          <cell r="A1241" t="str">
            <v>501034</v>
          </cell>
          <cell r="B1241" t="str">
            <v>COTTON - RIL 122 HY - 450 GM</v>
          </cell>
          <cell r="C1241" t="str">
            <v>1700</v>
          </cell>
          <cell r="D1241" t="str">
            <v>641</v>
          </cell>
          <cell r="E1241" t="str">
            <v>4900077173</v>
          </cell>
          <cell r="F1241">
            <v>38094</v>
          </cell>
          <cell r="G1241">
            <v>43.2</v>
          </cell>
          <cell r="H1241">
            <v>0</v>
          </cell>
        </row>
        <row r="1242">
          <cell r="A1242" t="str">
            <v>501034</v>
          </cell>
          <cell r="B1242" t="str">
            <v>COTTON - RIL 122 HY - 450 GM</v>
          </cell>
          <cell r="C1242" t="str">
            <v>1700</v>
          </cell>
          <cell r="D1242" t="str">
            <v>641</v>
          </cell>
          <cell r="E1242" t="str">
            <v>4900077173</v>
          </cell>
          <cell r="F1242">
            <v>38094</v>
          </cell>
          <cell r="G1242">
            <v>21.6</v>
          </cell>
          <cell r="H1242">
            <v>0</v>
          </cell>
        </row>
        <row r="1243">
          <cell r="A1243" t="str">
            <v>501034</v>
          </cell>
          <cell r="B1243" t="str">
            <v>COTTON - RIL 122 HY - 450 GM</v>
          </cell>
          <cell r="C1243" t="str">
            <v>1700</v>
          </cell>
          <cell r="D1243" t="str">
            <v>641</v>
          </cell>
          <cell r="E1243" t="str">
            <v>4900077173</v>
          </cell>
          <cell r="F1243">
            <v>38094</v>
          </cell>
          <cell r="G1243">
            <v>64.8</v>
          </cell>
          <cell r="H1243">
            <v>0</v>
          </cell>
        </row>
        <row r="1244">
          <cell r="A1244" t="str">
            <v>501034</v>
          </cell>
          <cell r="B1244" t="str">
            <v>COTTON - RIL 122 HY - 450 GM</v>
          </cell>
          <cell r="C1244" t="str">
            <v>1700</v>
          </cell>
          <cell r="D1244" t="str">
            <v>641</v>
          </cell>
          <cell r="E1244" t="str">
            <v>4900077173</v>
          </cell>
          <cell r="F1244">
            <v>38094</v>
          </cell>
          <cell r="G1244">
            <v>21.6</v>
          </cell>
          <cell r="H1244">
            <v>0</v>
          </cell>
        </row>
        <row r="1245">
          <cell r="A1245" t="str">
            <v>501034</v>
          </cell>
          <cell r="B1245" t="str">
            <v>COTTON - RIL 122 HY - 450 GM</v>
          </cell>
          <cell r="C1245" t="str">
            <v>1700</v>
          </cell>
          <cell r="D1245" t="str">
            <v>641</v>
          </cell>
          <cell r="E1245" t="str">
            <v>4900077173</v>
          </cell>
          <cell r="F1245">
            <v>38094</v>
          </cell>
          <cell r="G1245">
            <v>21.6</v>
          </cell>
          <cell r="H1245">
            <v>0</v>
          </cell>
        </row>
        <row r="1246">
          <cell r="A1246" t="str">
            <v>501034</v>
          </cell>
          <cell r="B1246" t="str">
            <v>COTTON - RIL 122 HY - 450 GM</v>
          </cell>
          <cell r="C1246" t="str">
            <v>1700</v>
          </cell>
          <cell r="D1246" t="str">
            <v>641</v>
          </cell>
          <cell r="E1246" t="str">
            <v>4900077173</v>
          </cell>
          <cell r="F1246">
            <v>38094</v>
          </cell>
          <cell r="G1246">
            <v>21.6</v>
          </cell>
          <cell r="H1246">
            <v>0</v>
          </cell>
        </row>
        <row r="1247">
          <cell r="A1247" t="str">
            <v>501034</v>
          </cell>
          <cell r="B1247" t="str">
            <v>COTTON - RIL 122 HY - 450 GM</v>
          </cell>
          <cell r="C1247" t="str">
            <v>1700</v>
          </cell>
          <cell r="D1247" t="str">
            <v>641</v>
          </cell>
          <cell r="E1247" t="str">
            <v>4900077173</v>
          </cell>
          <cell r="F1247">
            <v>38094</v>
          </cell>
          <cell r="G1247">
            <v>43.2</v>
          </cell>
          <cell r="H1247">
            <v>0</v>
          </cell>
        </row>
        <row r="1248">
          <cell r="A1248" t="str">
            <v>501034</v>
          </cell>
          <cell r="B1248" t="str">
            <v>COTTON - RIL 122 HY - 450 GM</v>
          </cell>
          <cell r="C1248" t="str">
            <v>1700</v>
          </cell>
          <cell r="D1248" t="str">
            <v>641</v>
          </cell>
          <cell r="E1248" t="str">
            <v>4900077173</v>
          </cell>
          <cell r="F1248">
            <v>38094</v>
          </cell>
          <cell r="G1248">
            <v>21.6</v>
          </cell>
          <cell r="H1248">
            <v>0</v>
          </cell>
        </row>
        <row r="1249">
          <cell r="A1249" t="str">
            <v>501034</v>
          </cell>
          <cell r="B1249" t="str">
            <v>COTTON - RIL 122 HY - 450 GM</v>
          </cell>
          <cell r="C1249" t="str">
            <v>1700</v>
          </cell>
          <cell r="D1249" t="str">
            <v>641</v>
          </cell>
          <cell r="E1249" t="str">
            <v>4900077173</v>
          </cell>
          <cell r="F1249">
            <v>38094</v>
          </cell>
          <cell r="G1249">
            <v>194.4</v>
          </cell>
          <cell r="H1249">
            <v>0</v>
          </cell>
        </row>
        <row r="1250">
          <cell r="A1250" t="str">
            <v>501034</v>
          </cell>
          <cell r="B1250" t="str">
            <v>COTTON - RIL 122 HY - 450 GM</v>
          </cell>
          <cell r="C1250" t="str">
            <v>1700</v>
          </cell>
          <cell r="D1250" t="str">
            <v>641</v>
          </cell>
          <cell r="E1250" t="str">
            <v>4900077173</v>
          </cell>
          <cell r="F1250">
            <v>38094</v>
          </cell>
          <cell r="G1250">
            <v>129.6</v>
          </cell>
          <cell r="H1250">
            <v>0</v>
          </cell>
        </row>
        <row r="1251">
          <cell r="A1251" t="str">
            <v>501034</v>
          </cell>
          <cell r="B1251" t="str">
            <v>COTTON - RIL 122 HY - 450 GM</v>
          </cell>
          <cell r="C1251" t="str">
            <v>2100</v>
          </cell>
          <cell r="D1251" t="str">
            <v>651</v>
          </cell>
          <cell r="E1251" t="str">
            <v>4900226921</v>
          </cell>
          <cell r="F1251">
            <v>38260</v>
          </cell>
          <cell r="G1251">
            <v>21.6</v>
          </cell>
          <cell r="H1251">
            <v>0</v>
          </cell>
        </row>
        <row r="1252">
          <cell r="A1252" t="str">
            <v>501034</v>
          </cell>
          <cell r="B1252" t="str">
            <v>COTTON - RIL 122 HY - 450 GM</v>
          </cell>
          <cell r="C1252" t="str">
            <v>2100</v>
          </cell>
          <cell r="D1252" t="str">
            <v>651</v>
          </cell>
          <cell r="E1252" t="str">
            <v>4900226921</v>
          </cell>
          <cell r="F1252">
            <v>38260</v>
          </cell>
          <cell r="G1252">
            <v>41.85</v>
          </cell>
          <cell r="H1252">
            <v>0</v>
          </cell>
        </row>
        <row r="1253">
          <cell r="A1253" t="str">
            <v>501034</v>
          </cell>
          <cell r="B1253" t="str">
            <v>COTTON - RIL 122 HY - 450 GM</v>
          </cell>
          <cell r="C1253" t="str">
            <v>2100</v>
          </cell>
          <cell r="D1253" t="str">
            <v>651</v>
          </cell>
          <cell r="E1253" t="str">
            <v>4900226921</v>
          </cell>
          <cell r="F1253">
            <v>38260</v>
          </cell>
          <cell r="G1253">
            <v>16.2</v>
          </cell>
          <cell r="H1253">
            <v>0</v>
          </cell>
        </row>
        <row r="1254">
          <cell r="A1254" t="str">
            <v>501034</v>
          </cell>
          <cell r="B1254" t="str">
            <v>COTTON - RIL 122 HY - 450 GM</v>
          </cell>
          <cell r="C1254" t="str">
            <v>2100</v>
          </cell>
          <cell r="D1254" t="str">
            <v>651</v>
          </cell>
          <cell r="E1254" t="str">
            <v>4900226921</v>
          </cell>
          <cell r="F1254">
            <v>38260</v>
          </cell>
          <cell r="G1254">
            <v>5.4</v>
          </cell>
          <cell r="H1254">
            <v>0</v>
          </cell>
        </row>
        <row r="1255">
          <cell r="A1255" t="str">
            <v>501034</v>
          </cell>
          <cell r="B1255" t="str">
            <v>COTTON - RIL 122 HY - 450 GM</v>
          </cell>
          <cell r="C1255" t="str">
            <v>2100</v>
          </cell>
          <cell r="D1255" t="str">
            <v>651</v>
          </cell>
          <cell r="E1255" t="str">
            <v>4900226944</v>
          </cell>
          <cell r="F1255">
            <v>38260</v>
          </cell>
          <cell r="G1255">
            <v>3.6</v>
          </cell>
          <cell r="H1255">
            <v>0</v>
          </cell>
        </row>
        <row r="1256">
          <cell r="A1256" t="str">
            <v>501034</v>
          </cell>
          <cell r="B1256" t="str">
            <v>COTTON - RIL 122 HY - 450 GM</v>
          </cell>
          <cell r="C1256" t="str">
            <v>2100</v>
          </cell>
          <cell r="D1256" t="str">
            <v>651</v>
          </cell>
          <cell r="E1256" t="str">
            <v>4900226944</v>
          </cell>
          <cell r="F1256">
            <v>38260</v>
          </cell>
          <cell r="G1256">
            <v>10.8</v>
          </cell>
          <cell r="H1256">
            <v>0</v>
          </cell>
        </row>
        <row r="1257">
          <cell r="A1257" t="str">
            <v>501034</v>
          </cell>
          <cell r="B1257" t="str">
            <v>COTTON - RIL 122 HY - 450 GM</v>
          </cell>
          <cell r="C1257" t="str">
            <v>2100</v>
          </cell>
          <cell r="D1257" t="str">
            <v>651</v>
          </cell>
          <cell r="E1257" t="str">
            <v>4900226944</v>
          </cell>
          <cell r="F1257">
            <v>38260</v>
          </cell>
          <cell r="G1257">
            <v>10.8</v>
          </cell>
          <cell r="H1257">
            <v>0</v>
          </cell>
        </row>
        <row r="1258">
          <cell r="A1258" t="str">
            <v>501034</v>
          </cell>
          <cell r="B1258" t="str">
            <v>COTTON - RIL 122 HY - 450 GM</v>
          </cell>
          <cell r="C1258" t="str">
            <v>2100</v>
          </cell>
          <cell r="D1258" t="str">
            <v>651</v>
          </cell>
          <cell r="E1258" t="str">
            <v>4900226944</v>
          </cell>
          <cell r="F1258">
            <v>38260</v>
          </cell>
          <cell r="G1258">
            <v>10.35</v>
          </cell>
          <cell r="H1258">
            <v>0</v>
          </cell>
        </row>
        <row r="1259">
          <cell r="A1259" t="str">
            <v>501034</v>
          </cell>
          <cell r="B1259" t="str">
            <v>COTTON - RIL 122 HY - 450 GM</v>
          </cell>
          <cell r="C1259" t="str">
            <v>2100</v>
          </cell>
          <cell r="D1259" t="str">
            <v>651</v>
          </cell>
          <cell r="E1259" t="str">
            <v>4900226944</v>
          </cell>
          <cell r="F1259">
            <v>38260</v>
          </cell>
          <cell r="G1259">
            <v>5.4</v>
          </cell>
          <cell r="H1259">
            <v>0</v>
          </cell>
        </row>
        <row r="1260">
          <cell r="A1260" t="str">
            <v>501034</v>
          </cell>
          <cell r="B1260" t="str">
            <v>COTTON - RIL 122 HY - 450 GM</v>
          </cell>
          <cell r="C1260" t="str">
            <v>2100</v>
          </cell>
          <cell r="D1260" t="str">
            <v>651</v>
          </cell>
          <cell r="E1260" t="str">
            <v>4900226944</v>
          </cell>
          <cell r="F1260">
            <v>38260</v>
          </cell>
          <cell r="G1260">
            <v>10.8</v>
          </cell>
          <cell r="H1260">
            <v>0</v>
          </cell>
        </row>
        <row r="1261">
          <cell r="A1261" t="str">
            <v>501034</v>
          </cell>
          <cell r="B1261" t="str">
            <v>COTTON - RIL 122 HY - 450 GM</v>
          </cell>
          <cell r="C1261" t="str">
            <v>2100</v>
          </cell>
          <cell r="D1261" t="str">
            <v>651</v>
          </cell>
          <cell r="E1261" t="str">
            <v>4900226949</v>
          </cell>
          <cell r="F1261">
            <v>38260</v>
          </cell>
          <cell r="G1261">
            <v>68.400000000000006</v>
          </cell>
          <cell r="H1261">
            <v>0</v>
          </cell>
        </row>
        <row r="1262">
          <cell r="A1262" t="str">
            <v>501034</v>
          </cell>
          <cell r="B1262" t="str">
            <v>COTTON - RIL 122 HY - 450 GM</v>
          </cell>
          <cell r="C1262" t="str">
            <v>2100</v>
          </cell>
          <cell r="D1262" t="str">
            <v>453</v>
          </cell>
          <cell r="E1262" t="str">
            <v>4900223127</v>
          </cell>
          <cell r="F1262">
            <v>38259</v>
          </cell>
          <cell r="G1262">
            <v>-63.45</v>
          </cell>
          <cell r="H1262">
            <v>0</v>
          </cell>
        </row>
        <row r="1263">
          <cell r="A1263" t="str">
            <v>501034</v>
          </cell>
          <cell r="B1263" t="str">
            <v>COTTON - RIL 122 HY - 450 GM</v>
          </cell>
          <cell r="C1263" t="str">
            <v>2100</v>
          </cell>
          <cell r="D1263" t="str">
            <v>651</v>
          </cell>
          <cell r="E1263" t="str">
            <v>4900221623</v>
          </cell>
          <cell r="F1263">
            <v>38259</v>
          </cell>
          <cell r="G1263">
            <v>63.45</v>
          </cell>
          <cell r="H1263">
            <v>0</v>
          </cell>
        </row>
        <row r="1264">
          <cell r="A1264" t="str">
            <v>501034</v>
          </cell>
          <cell r="B1264" t="str">
            <v>COTTON - RIL 122 HY - 450 GM</v>
          </cell>
          <cell r="C1264" t="str">
            <v>2100</v>
          </cell>
          <cell r="D1264" t="str">
            <v>453</v>
          </cell>
          <cell r="E1264" t="str">
            <v>4900223127</v>
          </cell>
          <cell r="F1264">
            <v>38259</v>
          </cell>
          <cell r="G1264">
            <v>63.45</v>
          </cell>
          <cell r="H1264">
            <v>0</v>
          </cell>
        </row>
        <row r="1265">
          <cell r="A1265" t="str">
            <v>501034</v>
          </cell>
          <cell r="B1265" t="str">
            <v>COTTON - RIL 122 HY - 450 GM</v>
          </cell>
          <cell r="C1265" t="str">
            <v>2100</v>
          </cell>
          <cell r="D1265" t="str">
            <v>651</v>
          </cell>
          <cell r="E1265" t="str">
            <v>4900223331</v>
          </cell>
          <cell r="F1265">
            <v>38259</v>
          </cell>
          <cell r="G1265">
            <v>21.15</v>
          </cell>
          <cell r="H1265">
            <v>0</v>
          </cell>
        </row>
        <row r="1266">
          <cell r="A1266" t="str">
            <v>501034</v>
          </cell>
          <cell r="B1266" t="str">
            <v>COTTON - RIL 122 HY - 450 GM</v>
          </cell>
          <cell r="C1266" t="str">
            <v>2100</v>
          </cell>
          <cell r="D1266" t="str">
            <v>651</v>
          </cell>
          <cell r="E1266" t="str">
            <v>4900223346</v>
          </cell>
          <cell r="F1266">
            <v>38259</v>
          </cell>
          <cell r="G1266">
            <v>54.45</v>
          </cell>
          <cell r="H1266">
            <v>0</v>
          </cell>
        </row>
        <row r="1267">
          <cell r="A1267" t="str">
            <v>501034</v>
          </cell>
          <cell r="B1267" t="str">
            <v>COTTON - RIL 122 HY - 450 GM</v>
          </cell>
          <cell r="C1267" t="str">
            <v>2100</v>
          </cell>
          <cell r="D1267" t="str">
            <v>651</v>
          </cell>
          <cell r="E1267" t="str">
            <v>4900223348</v>
          </cell>
          <cell r="F1267">
            <v>38259</v>
          </cell>
          <cell r="G1267">
            <v>19.8</v>
          </cell>
          <cell r="H1267">
            <v>0</v>
          </cell>
        </row>
        <row r="1268">
          <cell r="A1268" t="str">
            <v>501034</v>
          </cell>
          <cell r="B1268" t="str">
            <v>COTTON - RIL 122 HY - 450 GM</v>
          </cell>
          <cell r="C1268" t="str">
            <v>2100</v>
          </cell>
          <cell r="D1268" t="str">
            <v>651</v>
          </cell>
          <cell r="E1268" t="str">
            <v>4900223348</v>
          </cell>
          <cell r="F1268">
            <v>38259</v>
          </cell>
          <cell r="G1268">
            <v>32.4</v>
          </cell>
          <cell r="H1268">
            <v>0</v>
          </cell>
        </row>
        <row r="1269">
          <cell r="A1269" t="str">
            <v>501034</v>
          </cell>
          <cell r="B1269" t="str">
            <v>COTTON - RIL 122 HY - 450 GM</v>
          </cell>
          <cell r="C1269" t="str">
            <v>2100</v>
          </cell>
          <cell r="D1269" t="str">
            <v>651</v>
          </cell>
          <cell r="E1269" t="str">
            <v>4900223350</v>
          </cell>
          <cell r="F1269">
            <v>38259</v>
          </cell>
          <cell r="G1269">
            <v>9.9</v>
          </cell>
          <cell r="H1269">
            <v>0</v>
          </cell>
        </row>
        <row r="1270">
          <cell r="A1270" t="str">
            <v>501034</v>
          </cell>
          <cell r="B1270" t="str">
            <v>COTTON - RIL 122 HY - 450 GM</v>
          </cell>
          <cell r="C1270" t="str">
            <v>2100</v>
          </cell>
          <cell r="D1270" t="str">
            <v>651</v>
          </cell>
          <cell r="E1270" t="str">
            <v>4900223354</v>
          </cell>
          <cell r="F1270">
            <v>38259</v>
          </cell>
          <cell r="G1270">
            <v>211.95</v>
          </cell>
          <cell r="H1270">
            <v>0</v>
          </cell>
        </row>
        <row r="1271">
          <cell r="A1271" t="str">
            <v>501034</v>
          </cell>
          <cell r="B1271" t="str">
            <v>COTTON - RIL 122 HY - 450 GM</v>
          </cell>
          <cell r="C1271" t="str">
            <v>2100</v>
          </cell>
          <cell r="D1271" t="str">
            <v>651</v>
          </cell>
          <cell r="E1271" t="str">
            <v>4900223354</v>
          </cell>
          <cell r="F1271">
            <v>38259</v>
          </cell>
          <cell r="G1271">
            <v>10.8</v>
          </cell>
          <cell r="H1271">
            <v>0</v>
          </cell>
        </row>
        <row r="1272">
          <cell r="A1272" t="str">
            <v>501034</v>
          </cell>
          <cell r="B1272" t="str">
            <v>COTTON - RIL 122 HY - 450 GM</v>
          </cell>
          <cell r="C1272" t="str">
            <v>2100</v>
          </cell>
          <cell r="D1272" t="str">
            <v>651</v>
          </cell>
          <cell r="E1272" t="str">
            <v>4900207398</v>
          </cell>
          <cell r="F1272">
            <v>38247</v>
          </cell>
          <cell r="G1272">
            <v>21.6</v>
          </cell>
          <cell r="H1272">
            <v>0</v>
          </cell>
        </row>
        <row r="1273">
          <cell r="A1273" t="str">
            <v>501034</v>
          </cell>
          <cell r="B1273" t="str">
            <v>COTTON - RIL 122 HY - 450 GM</v>
          </cell>
          <cell r="C1273" t="str">
            <v>2100</v>
          </cell>
          <cell r="D1273" t="str">
            <v>651</v>
          </cell>
          <cell r="E1273" t="str">
            <v>4900207398</v>
          </cell>
          <cell r="F1273">
            <v>38247</v>
          </cell>
          <cell r="G1273">
            <v>21.6</v>
          </cell>
          <cell r="H1273">
            <v>0</v>
          </cell>
        </row>
        <row r="1274">
          <cell r="A1274" t="str">
            <v>501034</v>
          </cell>
          <cell r="B1274" t="str">
            <v>COTTON - RIL 122 HY - 450 GM</v>
          </cell>
          <cell r="C1274" t="str">
            <v>2100</v>
          </cell>
          <cell r="D1274" t="str">
            <v>651</v>
          </cell>
          <cell r="E1274" t="str">
            <v>4900207398</v>
          </cell>
          <cell r="F1274">
            <v>38247</v>
          </cell>
          <cell r="G1274">
            <v>21.6</v>
          </cell>
          <cell r="H1274">
            <v>0</v>
          </cell>
        </row>
        <row r="1275">
          <cell r="A1275" t="str">
            <v>501034</v>
          </cell>
          <cell r="B1275" t="str">
            <v>COTTON - RIL 122 HY - 450 GM</v>
          </cell>
          <cell r="C1275" t="str">
            <v>2100</v>
          </cell>
          <cell r="D1275" t="str">
            <v>651</v>
          </cell>
          <cell r="E1275" t="str">
            <v>4900207418</v>
          </cell>
          <cell r="F1275">
            <v>38247</v>
          </cell>
          <cell r="G1275">
            <v>84.15</v>
          </cell>
          <cell r="H1275">
            <v>0</v>
          </cell>
        </row>
        <row r="1276">
          <cell r="A1276" t="str">
            <v>501034</v>
          </cell>
          <cell r="B1276" t="str">
            <v>COTTON - RIL 122 HY - 450 GM</v>
          </cell>
          <cell r="C1276" t="str">
            <v>2100</v>
          </cell>
          <cell r="D1276" t="str">
            <v>651</v>
          </cell>
          <cell r="E1276" t="str">
            <v>4900207424</v>
          </cell>
          <cell r="F1276">
            <v>38247</v>
          </cell>
          <cell r="G1276">
            <v>27</v>
          </cell>
          <cell r="H1276">
            <v>0</v>
          </cell>
        </row>
        <row r="1277">
          <cell r="A1277" t="str">
            <v>501034</v>
          </cell>
          <cell r="B1277" t="str">
            <v>COTTON - RIL 122 HY - 450 GM</v>
          </cell>
          <cell r="C1277" t="str">
            <v>2100</v>
          </cell>
          <cell r="D1277" t="str">
            <v>651</v>
          </cell>
          <cell r="E1277" t="str">
            <v>4900207430</v>
          </cell>
          <cell r="F1277">
            <v>38247</v>
          </cell>
          <cell r="G1277">
            <v>20.7</v>
          </cell>
          <cell r="H1277">
            <v>0</v>
          </cell>
        </row>
        <row r="1278">
          <cell r="A1278" t="str">
            <v>501034</v>
          </cell>
          <cell r="B1278" t="str">
            <v>COTTON - RIL 122 HY - 450 GM</v>
          </cell>
          <cell r="C1278" t="str">
            <v>2100</v>
          </cell>
          <cell r="D1278" t="str">
            <v>651</v>
          </cell>
          <cell r="E1278" t="str">
            <v>4900207437</v>
          </cell>
          <cell r="F1278">
            <v>38247</v>
          </cell>
          <cell r="G1278">
            <v>17.55</v>
          </cell>
          <cell r="H1278">
            <v>0</v>
          </cell>
        </row>
        <row r="1279">
          <cell r="A1279" t="str">
            <v>501034</v>
          </cell>
          <cell r="B1279" t="str">
            <v>COTTON - RIL 122 HY - 450 GM</v>
          </cell>
          <cell r="C1279" t="str">
            <v>2100</v>
          </cell>
          <cell r="D1279" t="str">
            <v>651</v>
          </cell>
          <cell r="E1279" t="str">
            <v>4900207440</v>
          </cell>
          <cell r="F1279">
            <v>38247</v>
          </cell>
          <cell r="G1279">
            <v>21.6</v>
          </cell>
          <cell r="H1279">
            <v>0</v>
          </cell>
        </row>
        <row r="1280">
          <cell r="A1280" t="str">
            <v>501034</v>
          </cell>
          <cell r="B1280" t="str">
            <v>COTTON - RIL 122 HY - 450 GM</v>
          </cell>
          <cell r="C1280" t="str">
            <v>2100</v>
          </cell>
          <cell r="D1280" t="str">
            <v>651</v>
          </cell>
          <cell r="E1280" t="str">
            <v>4900207440</v>
          </cell>
          <cell r="F1280">
            <v>38247</v>
          </cell>
          <cell r="G1280">
            <v>10.8</v>
          </cell>
          <cell r="H1280">
            <v>0</v>
          </cell>
        </row>
        <row r="1281">
          <cell r="A1281" t="str">
            <v>501034</v>
          </cell>
          <cell r="B1281" t="str">
            <v>COTTON - RIL 122 HY - 450 GM</v>
          </cell>
          <cell r="C1281" t="str">
            <v>2100</v>
          </cell>
          <cell r="D1281" t="str">
            <v>651</v>
          </cell>
          <cell r="E1281" t="str">
            <v>4900207440</v>
          </cell>
          <cell r="F1281">
            <v>38247</v>
          </cell>
          <cell r="G1281">
            <v>10.8</v>
          </cell>
          <cell r="H1281">
            <v>0</v>
          </cell>
        </row>
        <row r="1282">
          <cell r="A1282" t="str">
            <v>501034</v>
          </cell>
          <cell r="B1282" t="str">
            <v>COTTON - RIL 122 HY - 450 GM</v>
          </cell>
          <cell r="C1282" t="str">
            <v>2100</v>
          </cell>
          <cell r="D1282" t="str">
            <v>651</v>
          </cell>
          <cell r="E1282" t="str">
            <v>4900207440</v>
          </cell>
          <cell r="F1282">
            <v>38247</v>
          </cell>
          <cell r="G1282">
            <v>5.4</v>
          </cell>
          <cell r="H1282">
            <v>0</v>
          </cell>
        </row>
        <row r="1283">
          <cell r="A1283" t="str">
            <v>501034</v>
          </cell>
          <cell r="B1283" t="str">
            <v>COTTON - RIL 122 HY - 450 GM</v>
          </cell>
          <cell r="C1283" t="str">
            <v>2100</v>
          </cell>
          <cell r="D1283" t="str">
            <v>651</v>
          </cell>
          <cell r="E1283" t="str">
            <v>4900207440</v>
          </cell>
          <cell r="F1283">
            <v>38247</v>
          </cell>
          <cell r="G1283">
            <v>7.2</v>
          </cell>
          <cell r="H1283">
            <v>0</v>
          </cell>
        </row>
        <row r="1284">
          <cell r="A1284" t="str">
            <v>501034</v>
          </cell>
          <cell r="B1284" t="str">
            <v>COTTON - RIL 122 HY - 450 GM</v>
          </cell>
          <cell r="C1284" t="str">
            <v>2100</v>
          </cell>
          <cell r="D1284" t="str">
            <v>651</v>
          </cell>
          <cell r="E1284" t="str">
            <v>4900207443</v>
          </cell>
          <cell r="F1284">
            <v>38247</v>
          </cell>
          <cell r="G1284">
            <v>21.6</v>
          </cell>
          <cell r="H1284">
            <v>0</v>
          </cell>
        </row>
        <row r="1285">
          <cell r="A1285" t="str">
            <v>501034</v>
          </cell>
          <cell r="B1285" t="str">
            <v>COTTON - RIL 122 HY - 450 GM</v>
          </cell>
          <cell r="C1285" t="str">
            <v>2100</v>
          </cell>
          <cell r="D1285" t="str">
            <v>651</v>
          </cell>
          <cell r="E1285" t="str">
            <v>4900207443</v>
          </cell>
          <cell r="F1285">
            <v>38247</v>
          </cell>
          <cell r="G1285">
            <v>6.3</v>
          </cell>
          <cell r="H1285">
            <v>0</v>
          </cell>
        </row>
        <row r="1286">
          <cell r="A1286" t="str">
            <v>501034</v>
          </cell>
          <cell r="B1286" t="str">
            <v>COTTON - RIL 122 HY - 450 GM</v>
          </cell>
          <cell r="C1286" t="str">
            <v>2100</v>
          </cell>
          <cell r="D1286" t="str">
            <v>651</v>
          </cell>
          <cell r="E1286" t="str">
            <v>4900207443</v>
          </cell>
          <cell r="F1286">
            <v>38247</v>
          </cell>
          <cell r="G1286">
            <v>14.4</v>
          </cell>
          <cell r="H1286">
            <v>0</v>
          </cell>
        </row>
        <row r="1287">
          <cell r="A1287" t="str">
            <v>501034</v>
          </cell>
          <cell r="B1287" t="str">
            <v>COTTON - RIL 122 HY - 450 GM</v>
          </cell>
          <cell r="C1287" t="str">
            <v>2100</v>
          </cell>
          <cell r="D1287" t="str">
            <v>651</v>
          </cell>
          <cell r="E1287" t="str">
            <v>4900207449</v>
          </cell>
          <cell r="F1287">
            <v>38247</v>
          </cell>
          <cell r="G1287">
            <v>17.55</v>
          </cell>
          <cell r="H1287">
            <v>0</v>
          </cell>
        </row>
        <row r="1288">
          <cell r="A1288" t="str">
            <v>501034</v>
          </cell>
          <cell r="B1288" t="str">
            <v>COTTON - RIL 122 HY - 450 GM</v>
          </cell>
          <cell r="C1288" t="str">
            <v>2100</v>
          </cell>
          <cell r="D1288" t="str">
            <v>651</v>
          </cell>
          <cell r="E1288" t="str">
            <v>4900207449</v>
          </cell>
          <cell r="F1288">
            <v>38247</v>
          </cell>
          <cell r="G1288">
            <v>21.6</v>
          </cell>
          <cell r="H1288">
            <v>0</v>
          </cell>
        </row>
        <row r="1289">
          <cell r="A1289" t="str">
            <v>501034</v>
          </cell>
          <cell r="B1289" t="str">
            <v>COTTON - RIL 122 HY - 450 GM</v>
          </cell>
          <cell r="C1289" t="str">
            <v>2100</v>
          </cell>
          <cell r="D1289" t="str">
            <v>651</v>
          </cell>
          <cell r="E1289" t="str">
            <v>4900207435</v>
          </cell>
          <cell r="F1289">
            <v>38247</v>
          </cell>
          <cell r="G1289">
            <v>5.4</v>
          </cell>
          <cell r="H1289">
            <v>0</v>
          </cell>
        </row>
        <row r="1290">
          <cell r="A1290" t="str">
            <v>501034</v>
          </cell>
          <cell r="B1290" t="str">
            <v>COTTON - RIL 122 HY - 450 GM</v>
          </cell>
          <cell r="C1290" t="str">
            <v>2100</v>
          </cell>
          <cell r="D1290" t="str">
            <v>651</v>
          </cell>
          <cell r="E1290" t="str">
            <v>4900207435</v>
          </cell>
          <cell r="F1290">
            <v>38247</v>
          </cell>
          <cell r="G1290">
            <v>16.2</v>
          </cell>
          <cell r="H1290">
            <v>0</v>
          </cell>
        </row>
        <row r="1291">
          <cell r="A1291" t="str">
            <v>501034</v>
          </cell>
          <cell r="B1291" t="str">
            <v>COTTON - RIL 122 HY - 450 GM</v>
          </cell>
          <cell r="C1291" t="str">
            <v>2100</v>
          </cell>
          <cell r="D1291" t="str">
            <v>651</v>
          </cell>
          <cell r="E1291" t="str">
            <v>4900207435</v>
          </cell>
          <cell r="F1291">
            <v>38247</v>
          </cell>
          <cell r="G1291">
            <v>8.5500000000000007</v>
          </cell>
          <cell r="H1291">
            <v>0</v>
          </cell>
        </row>
        <row r="1292">
          <cell r="A1292" t="str">
            <v>501034</v>
          </cell>
          <cell r="B1292" t="str">
            <v>COTTON - RIL 122 HY - 450 GM</v>
          </cell>
          <cell r="C1292" t="str">
            <v>2100</v>
          </cell>
          <cell r="D1292" t="str">
            <v>651</v>
          </cell>
          <cell r="E1292" t="str">
            <v>4900207435</v>
          </cell>
          <cell r="F1292">
            <v>38247</v>
          </cell>
          <cell r="G1292">
            <v>18.899999999999999</v>
          </cell>
          <cell r="H1292">
            <v>0</v>
          </cell>
        </row>
        <row r="1293">
          <cell r="A1293" t="str">
            <v>501034</v>
          </cell>
          <cell r="B1293" t="str">
            <v>COTTON - RIL 122 HY - 450 GM</v>
          </cell>
          <cell r="C1293" t="str">
            <v>2100</v>
          </cell>
          <cell r="D1293" t="str">
            <v>651</v>
          </cell>
          <cell r="E1293" t="str">
            <v>4900207435</v>
          </cell>
          <cell r="F1293">
            <v>38247</v>
          </cell>
          <cell r="G1293">
            <v>1.8</v>
          </cell>
          <cell r="H1293">
            <v>0</v>
          </cell>
        </row>
        <row r="1294">
          <cell r="A1294" t="str">
            <v>501034</v>
          </cell>
          <cell r="B1294" t="str">
            <v>COTTON - RIL 122 HY - 450 GM</v>
          </cell>
          <cell r="C1294" t="str">
            <v>2100</v>
          </cell>
          <cell r="D1294" t="str">
            <v>453</v>
          </cell>
          <cell r="E1294" t="str">
            <v>4900191174</v>
          </cell>
          <cell r="F1294">
            <v>38230</v>
          </cell>
          <cell r="G1294">
            <v>10.8</v>
          </cell>
          <cell r="H1294">
            <v>0</v>
          </cell>
        </row>
        <row r="1295">
          <cell r="A1295" t="str">
            <v>501034</v>
          </cell>
          <cell r="B1295" t="str">
            <v>COTTON - RIL 122 HY - 450 GM</v>
          </cell>
          <cell r="C1295" t="str">
            <v>2100</v>
          </cell>
          <cell r="D1295" t="str">
            <v>651</v>
          </cell>
          <cell r="E1295" t="str">
            <v>4900190885</v>
          </cell>
          <cell r="F1295">
            <v>38230</v>
          </cell>
          <cell r="G1295">
            <v>5.4</v>
          </cell>
          <cell r="H1295">
            <v>0</v>
          </cell>
        </row>
        <row r="1296">
          <cell r="A1296" t="str">
            <v>501034</v>
          </cell>
          <cell r="B1296" t="str">
            <v>COTTON - RIL 122 HY - 450 GM</v>
          </cell>
          <cell r="C1296" t="str">
            <v>2100</v>
          </cell>
          <cell r="D1296" t="str">
            <v>651</v>
          </cell>
          <cell r="E1296" t="str">
            <v>4900190885</v>
          </cell>
          <cell r="F1296">
            <v>38230</v>
          </cell>
          <cell r="G1296">
            <v>21.6</v>
          </cell>
          <cell r="H1296">
            <v>0</v>
          </cell>
        </row>
        <row r="1297">
          <cell r="A1297" t="str">
            <v>501034</v>
          </cell>
          <cell r="B1297" t="str">
            <v>COTTON - RIL 122 HY - 450 GM</v>
          </cell>
          <cell r="C1297" t="str">
            <v>2100</v>
          </cell>
          <cell r="D1297" t="str">
            <v>651</v>
          </cell>
          <cell r="E1297" t="str">
            <v>4900190885</v>
          </cell>
          <cell r="F1297">
            <v>38230</v>
          </cell>
          <cell r="G1297">
            <v>5.4</v>
          </cell>
          <cell r="H1297">
            <v>0</v>
          </cell>
        </row>
        <row r="1298">
          <cell r="A1298" t="str">
            <v>501034</v>
          </cell>
          <cell r="B1298" t="str">
            <v>COTTON - RIL 122 HY - 450 GM</v>
          </cell>
          <cell r="C1298" t="str">
            <v>2100</v>
          </cell>
          <cell r="D1298" t="str">
            <v>651</v>
          </cell>
          <cell r="E1298" t="str">
            <v>4900190885</v>
          </cell>
          <cell r="F1298">
            <v>38230</v>
          </cell>
          <cell r="G1298">
            <v>21.6</v>
          </cell>
          <cell r="H1298">
            <v>0</v>
          </cell>
        </row>
        <row r="1299">
          <cell r="A1299" t="str">
            <v>501034</v>
          </cell>
          <cell r="B1299" t="str">
            <v>COTTON - RIL 122 HY - 450 GM</v>
          </cell>
          <cell r="C1299" t="str">
            <v>2100</v>
          </cell>
          <cell r="D1299" t="str">
            <v>453</v>
          </cell>
          <cell r="E1299" t="str">
            <v>4900191174</v>
          </cell>
          <cell r="F1299">
            <v>38230</v>
          </cell>
          <cell r="G1299">
            <v>21.6</v>
          </cell>
          <cell r="H1299">
            <v>0</v>
          </cell>
        </row>
        <row r="1300">
          <cell r="A1300" t="str">
            <v>501034</v>
          </cell>
          <cell r="B1300" t="str">
            <v>COTTON - RIL 122 HY - 450 GM</v>
          </cell>
          <cell r="C1300" t="str">
            <v>2100</v>
          </cell>
          <cell r="D1300" t="str">
            <v>453</v>
          </cell>
          <cell r="E1300" t="str">
            <v>4900191174</v>
          </cell>
          <cell r="F1300">
            <v>38230</v>
          </cell>
          <cell r="G1300">
            <v>10.8</v>
          </cell>
          <cell r="H1300">
            <v>0</v>
          </cell>
        </row>
        <row r="1301">
          <cell r="A1301" t="str">
            <v>501034</v>
          </cell>
          <cell r="B1301" t="str">
            <v>COTTON - RIL 122 HY - 450 GM</v>
          </cell>
          <cell r="C1301" t="str">
            <v>2100</v>
          </cell>
          <cell r="D1301" t="str">
            <v>453</v>
          </cell>
          <cell r="E1301" t="str">
            <v>4900191174</v>
          </cell>
          <cell r="F1301">
            <v>38230</v>
          </cell>
          <cell r="G1301">
            <v>5.4</v>
          </cell>
          <cell r="H1301">
            <v>0</v>
          </cell>
        </row>
        <row r="1302">
          <cell r="A1302" t="str">
            <v>501034</v>
          </cell>
          <cell r="B1302" t="str">
            <v>COTTON - RIL 122 HY - 450 GM</v>
          </cell>
          <cell r="C1302" t="str">
            <v>2100</v>
          </cell>
          <cell r="D1302" t="str">
            <v>453</v>
          </cell>
          <cell r="E1302" t="str">
            <v>4900191174</v>
          </cell>
          <cell r="F1302">
            <v>38230</v>
          </cell>
          <cell r="G1302">
            <v>-27</v>
          </cell>
          <cell r="H1302">
            <v>0</v>
          </cell>
        </row>
        <row r="1303">
          <cell r="A1303" t="str">
            <v>501034</v>
          </cell>
          <cell r="B1303" t="str">
            <v>COTTON - RIL 122 HY - 450 GM</v>
          </cell>
          <cell r="C1303" t="str">
            <v>2100</v>
          </cell>
          <cell r="D1303" t="str">
            <v>453</v>
          </cell>
          <cell r="E1303" t="str">
            <v>4900191174</v>
          </cell>
          <cell r="F1303">
            <v>38230</v>
          </cell>
          <cell r="G1303">
            <v>27</v>
          </cell>
          <cell r="H1303">
            <v>0</v>
          </cell>
        </row>
        <row r="1304">
          <cell r="A1304" t="str">
            <v>501034</v>
          </cell>
          <cell r="B1304" t="str">
            <v>COTTON - RIL 122 HY - 450 GM</v>
          </cell>
          <cell r="C1304" t="str">
            <v>2100</v>
          </cell>
          <cell r="D1304" t="str">
            <v>453</v>
          </cell>
          <cell r="E1304" t="str">
            <v>4900191174</v>
          </cell>
          <cell r="F1304">
            <v>38230</v>
          </cell>
          <cell r="G1304">
            <v>-81</v>
          </cell>
          <cell r="H1304">
            <v>0</v>
          </cell>
        </row>
        <row r="1305">
          <cell r="A1305" t="str">
            <v>501034</v>
          </cell>
          <cell r="B1305" t="str">
            <v>COTTON - RIL 122 HY - 450 GM</v>
          </cell>
          <cell r="C1305" t="str">
            <v>2100</v>
          </cell>
          <cell r="D1305" t="str">
            <v>453</v>
          </cell>
          <cell r="E1305" t="str">
            <v>4900191174</v>
          </cell>
          <cell r="F1305">
            <v>38230</v>
          </cell>
          <cell r="G1305">
            <v>81</v>
          </cell>
          <cell r="H1305">
            <v>0</v>
          </cell>
        </row>
        <row r="1306">
          <cell r="A1306" t="str">
            <v>501034</v>
          </cell>
          <cell r="B1306" t="str">
            <v>COTTON - RIL 122 HY - 450 GM</v>
          </cell>
          <cell r="C1306" t="str">
            <v>2100</v>
          </cell>
          <cell r="D1306" t="str">
            <v>453</v>
          </cell>
          <cell r="E1306" t="str">
            <v>4900191174</v>
          </cell>
          <cell r="F1306">
            <v>38230</v>
          </cell>
          <cell r="G1306">
            <v>-10.8</v>
          </cell>
          <cell r="H1306">
            <v>0</v>
          </cell>
        </row>
        <row r="1307">
          <cell r="A1307" t="str">
            <v>501034</v>
          </cell>
          <cell r="B1307" t="str">
            <v>COTTON - RIL 122 HY - 450 GM</v>
          </cell>
          <cell r="C1307" t="str">
            <v>2100</v>
          </cell>
          <cell r="D1307" t="str">
            <v>453</v>
          </cell>
          <cell r="E1307" t="str">
            <v>4900191174</v>
          </cell>
          <cell r="F1307">
            <v>38230</v>
          </cell>
          <cell r="G1307">
            <v>-21.6</v>
          </cell>
          <cell r="H1307">
            <v>0</v>
          </cell>
        </row>
        <row r="1308">
          <cell r="A1308" t="str">
            <v>501034</v>
          </cell>
          <cell r="B1308" t="str">
            <v>COTTON - RIL 122 HY - 450 GM</v>
          </cell>
          <cell r="C1308" t="str">
            <v>2100</v>
          </cell>
          <cell r="D1308" t="str">
            <v>453</v>
          </cell>
          <cell r="E1308" t="str">
            <v>4900191174</v>
          </cell>
          <cell r="F1308">
            <v>38230</v>
          </cell>
          <cell r="G1308">
            <v>21.6</v>
          </cell>
          <cell r="H1308">
            <v>0</v>
          </cell>
        </row>
        <row r="1309">
          <cell r="A1309" t="str">
            <v>501034</v>
          </cell>
          <cell r="B1309" t="str">
            <v>COTTON - RIL 122 HY - 450 GM</v>
          </cell>
          <cell r="C1309" t="str">
            <v>2100</v>
          </cell>
          <cell r="D1309" t="str">
            <v>453</v>
          </cell>
          <cell r="E1309" t="str">
            <v>4900191174</v>
          </cell>
          <cell r="F1309">
            <v>38230</v>
          </cell>
          <cell r="G1309">
            <v>-5.4</v>
          </cell>
          <cell r="H1309">
            <v>0</v>
          </cell>
        </row>
        <row r="1310">
          <cell r="A1310" t="str">
            <v>501034</v>
          </cell>
          <cell r="B1310" t="str">
            <v>COTTON - RIL 122 HY - 450 GM</v>
          </cell>
          <cell r="C1310" t="str">
            <v>2100</v>
          </cell>
          <cell r="D1310" t="str">
            <v>453</v>
          </cell>
          <cell r="E1310" t="str">
            <v>4900191174</v>
          </cell>
          <cell r="F1310">
            <v>38230</v>
          </cell>
          <cell r="G1310">
            <v>5.4</v>
          </cell>
          <cell r="H1310">
            <v>0</v>
          </cell>
        </row>
        <row r="1311">
          <cell r="A1311" t="str">
            <v>501034</v>
          </cell>
          <cell r="B1311" t="str">
            <v>COTTON - RIL 122 HY - 450 GM</v>
          </cell>
          <cell r="C1311" t="str">
            <v>2100</v>
          </cell>
          <cell r="D1311" t="str">
            <v>453</v>
          </cell>
          <cell r="E1311" t="str">
            <v>4900191174</v>
          </cell>
          <cell r="F1311">
            <v>38230</v>
          </cell>
          <cell r="G1311">
            <v>-10.8</v>
          </cell>
          <cell r="H1311">
            <v>0</v>
          </cell>
        </row>
        <row r="1312">
          <cell r="A1312" t="str">
            <v>501034</v>
          </cell>
          <cell r="B1312" t="str">
            <v>COTTON - RIL 122 HY - 450 GM</v>
          </cell>
          <cell r="C1312" t="str">
            <v>2100</v>
          </cell>
          <cell r="D1312" t="str">
            <v>453</v>
          </cell>
          <cell r="E1312" t="str">
            <v>4900191174</v>
          </cell>
          <cell r="F1312">
            <v>38230</v>
          </cell>
          <cell r="G1312">
            <v>10.8</v>
          </cell>
          <cell r="H1312">
            <v>0</v>
          </cell>
        </row>
        <row r="1313">
          <cell r="A1313" t="str">
            <v>501034</v>
          </cell>
          <cell r="B1313" t="str">
            <v>COTTON - RIL 122 HY - 450 GM</v>
          </cell>
          <cell r="C1313" t="str">
            <v>2100</v>
          </cell>
          <cell r="D1313" t="str">
            <v>453</v>
          </cell>
          <cell r="E1313" t="str">
            <v>4900191174</v>
          </cell>
          <cell r="F1313">
            <v>38230</v>
          </cell>
          <cell r="G1313">
            <v>-5.4</v>
          </cell>
          <cell r="H1313">
            <v>0</v>
          </cell>
        </row>
        <row r="1314">
          <cell r="A1314" t="str">
            <v>501034</v>
          </cell>
          <cell r="B1314" t="str">
            <v>COTTON - RIL 122 HY - 450 GM</v>
          </cell>
          <cell r="C1314" t="str">
            <v>2100</v>
          </cell>
          <cell r="D1314" t="str">
            <v>453</v>
          </cell>
          <cell r="E1314" t="str">
            <v>4900191174</v>
          </cell>
          <cell r="F1314">
            <v>38230</v>
          </cell>
          <cell r="G1314">
            <v>-11.25</v>
          </cell>
          <cell r="H1314">
            <v>0</v>
          </cell>
        </row>
        <row r="1315">
          <cell r="A1315" t="str">
            <v>501034</v>
          </cell>
          <cell r="B1315" t="str">
            <v>COTTON - RIL 122 HY - 450 GM</v>
          </cell>
          <cell r="C1315" t="str">
            <v>2100</v>
          </cell>
          <cell r="D1315" t="str">
            <v>453</v>
          </cell>
          <cell r="E1315" t="str">
            <v>4900191174</v>
          </cell>
          <cell r="F1315">
            <v>38230</v>
          </cell>
          <cell r="G1315">
            <v>-10.8</v>
          </cell>
          <cell r="H1315">
            <v>0</v>
          </cell>
        </row>
        <row r="1316">
          <cell r="A1316" t="str">
            <v>501034</v>
          </cell>
          <cell r="B1316" t="str">
            <v>COTTON - RIL 122 HY - 450 GM</v>
          </cell>
          <cell r="C1316" t="str">
            <v>2100</v>
          </cell>
          <cell r="D1316" t="str">
            <v>453</v>
          </cell>
          <cell r="E1316" t="str">
            <v>4900191174</v>
          </cell>
          <cell r="F1316">
            <v>38230</v>
          </cell>
          <cell r="G1316">
            <v>-21.6</v>
          </cell>
          <cell r="H1316">
            <v>0</v>
          </cell>
        </row>
        <row r="1317">
          <cell r="A1317" t="str">
            <v>501034</v>
          </cell>
          <cell r="B1317" t="str">
            <v>COTTON - RIL 122 HY - 450 GM</v>
          </cell>
          <cell r="C1317" t="str">
            <v>2100</v>
          </cell>
          <cell r="D1317" t="str">
            <v>453</v>
          </cell>
          <cell r="E1317" t="str">
            <v>4900191174</v>
          </cell>
          <cell r="F1317">
            <v>38230</v>
          </cell>
          <cell r="G1317">
            <v>-21.6</v>
          </cell>
          <cell r="H1317">
            <v>0</v>
          </cell>
        </row>
        <row r="1318">
          <cell r="A1318" t="str">
            <v>501034</v>
          </cell>
          <cell r="B1318" t="str">
            <v>COTTON - RIL 122 HY - 450 GM</v>
          </cell>
          <cell r="C1318" t="str">
            <v>2100</v>
          </cell>
          <cell r="D1318" t="str">
            <v>453</v>
          </cell>
          <cell r="E1318" t="str">
            <v>4900191174</v>
          </cell>
          <cell r="F1318">
            <v>38230</v>
          </cell>
          <cell r="G1318">
            <v>21.6</v>
          </cell>
          <cell r="H1318">
            <v>0</v>
          </cell>
        </row>
        <row r="1319">
          <cell r="A1319" t="str">
            <v>501034</v>
          </cell>
          <cell r="B1319" t="str">
            <v>COTTON - RIL 122 HY - 450 GM</v>
          </cell>
          <cell r="C1319" t="str">
            <v>2100</v>
          </cell>
          <cell r="D1319" t="str">
            <v>453</v>
          </cell>
          <cell r="E1319" t="str">
            <v>4900191174</v>
          </cell>
          <cell r="F1319">
            <v>38230</v>
          </cell>
          <cell r="G1319">
            <v>5.4</v>
          </cell>
          <cell r="H1319">
            <v>0</v>
          </cell>
        </row>
        <row r="1320">
          <cell r="A1320" t="str">
            <v>501034</v>
          </cell>
          <cell r="B1320" t="str">
            <v>COTTON - RIL 122 HY - 450 GM</v>
          </cell>
          <cell r="C1320" t="str">
            <v>2100</v>
          </cell>
          <cell r="D1320" t="str">
            <v>453</v>
          </cell>
          <cell r="E1320" t="str">
            <v>4900191174</v>
          </cell>
          <cell r="F1320">
            <v>38230</v>
          </cell>
          <cell r="G1320">
            <v>-21.6</v>
          </cell>
          <cell r="H1320">
            <v>0</v>
          </cell>
        </row>
        <row r="1321">
          <cell r="A1321" t="str">
            <v>501034</v>
          </cell>
          <cell r="B1321" t="str">
            <v>COTTON - RIL 122 HY - 450 GM</v>
          </cell>
          <cell r="C1321" t="str">
            <v>2100</v>
          </cell>
          <cell r="D1321" t="str">
            <v>453</v>
          </cell>
          <cell r="E1321" t="str">
            <v>4900191174</v>
          </cell>
          <cell r="F1321">
            <v>38230</v>
          </cell>
          <cell r="G1321">
            <v>21.6</v>
          </cell>
          <cell r="H1321">
            <v>0</v>
          </cell>
        </row>
        <row r="1322">
          <cell r="A1322" t="str">
            <v>501034</v>
          </cell>
          <cell r="B1322" t="str">
            <v>COTTON - RIL 122 HY - 450 GM</v>
          </cell>
          <cell r="C1322" t="str">
            <v>2100</v>
          </cell>
          <cell r="D1322" t="str">
            <v>453</v>
          </cell>
          <cell r="E1322" t="str">
            <v>4900191174</v>
          </cell>
          <cell r="F1322">
            <v>38230</v>
          </cell>
          <cell r="G1322">
            <v>-5.4</v>
          </cell>
          <cell r="H1322">
            <v>0</v>
          </cell>
        </row>
        <row r="1323">
          <cell r="A1323" t="str">
            <v>501034</v>
          </cell>
          <cell r="B1323" t="str">
            <v>COTTON - RIL 122 HY - 450 GM</v>
          </cell>
          <cell r="C1323" t="str">
            <v>2100</v>
          </cell>
          <cell r="D1323" t="str">
            <v>453</v>
          </cell>
          <cell r="E1323" t="str">
            <v>4900191174</v>
          </cell>
          <cell r="F1323">
            <v>38230</v>
          </cell>
          <cell r="G1323">
            <v>11.25</v>
          </cell>
          <cell r="H1323">
            <v>0</v>
          </cell>
        </row>
        <row r="1324">
          <cell r="A1324" t="str">
            <v>501034</v>
          </cell>
          <cell r="B1324" t="str">
            <v>COTTON - RIL 122 HY - 450 GM</v>
          </cell>
          <cell r="C1324" t="str">
            <v>2100</v>
          </cell>
          <cell r="D1324" t="str">
            <v>453</v>
          </cell>
          <cell r="E1324" t="str">
            <v>4900191174</v>
          </cell>
          <cell r="F1324">
            <v>38230</v>
          </cell>
          <cell r="G1324">
            <v>-13.95</v>
          </cell>
          <cell r="H1324">
            <v>0</v>
          </cell>
        </row>
        <row r="1325">
          <cell r="A1325" t="str">
            <v>501034</v>
          </cell>
          <cell r="B1325" t="str">
            <v>COTTON - RIL 122 HY - 450 GM</v>
          </cell>
          <cell r="C1325" t="str">
            <v>2100</v>
          </cell>
          <cell r="D1325" t="str">
            <v>453</v>
          </cell>
          <cell r="E1325" t="str">
            <v>4900191174</v>
          </cell>
          <cell r="F1325">
            <v>38230</v>
          </cell>
          <cell r="G1325">
            <v>13.95</v>
          </cell>
          <cell r="H1325">
            <v>0</v>
          </cell>
        </row>
        <row r="1326">
          <cell r="A1326" t="str">
            <v>501034</v>
          </cell>
          <cell r="B1326" t="str">
            <v>COTTON - RIL 122 HY - 450 GM</v>
          </cell>
          <cell r="C1326" t="str">
            <v>2100</v>
          </cell>
          <cell r="D1326" t="str">
            <v>453</v>
          </cell>
          <cell r="E1326" t="str">
            <v>4900191174</v>
          </cell>
          <cell r="F1326">
            <v>38230</v>
          </cell>
          <cell r="G1326">
            <v>-27</v>
          </cell>
          <cell r="H1326">
            <v>0</v>
          </cell>
        </row>
        <row r="1327">
          <cell r="A1327" t="str">
            <v>501034</v>
          </cell>
          <cell r="B1327" t="str">
            <v>COTTON - RIL 122 HY - 450 GM</v>
          </cell>
          <cell r="C1327" t="str">
            <v>2100</v>
          </cell>
          <cell r="D1327" t="str">
            <v>453</v>
          </cell>
          <cell r="E1327" t="str">
            <v>4900191174</v>
          </cell>
          <cell r="F1327">
            <v>38230</v>
          </cell>
          <cell r="G1327">
            <v>27</v>
          </cell>
          <cell r="H1327">
            <v>0</v>
          </cell>
        </row>
        <row r="1328">
          <cell r="A1328" t="str">
            <v>501034</v>
          </cell>
          <cell r="B1328" t="str">
            <v>COTTON - RIL 122 HY - 450 GM</v>
          </cell>
          <cell r="C1328" t="str">
            <v>2100</v>
          </cell>
          <cell r="D1328" t="str">
            <v>453</v>
          </cell>
          <cell r="E1328" t="str">
            <v>4900191174</v>
          </cell>
          <cell r="F1328">
            <v>38230</v>
          </cell>
          <cell r="G1328">
            <v>-49.05</v>
          </cell>
          <cell r="H1328">
            <v>0</v>
          </cell>
        </row>
        <row r="1329">
          <cell r="A1329" t="str">
            <v>501034</v>
          </cell>
          <cell r="B1329" t="str">
            <v>COTTON - RIL 122 HY - 450 GM</v>
          </cell>
          <cell r="C1329" t="str">
            <v>2100</v>
          </cell>
          <cell r="D1329" t="str">
            <v>453</v>
          </cell>
          <cell r="E1329" t="str">
            <v>4900191174</v>
          </cell>
          <cell r="F1329">
            <v>38230</v>
          </cell>
          <cell r="G1329">
            <v>49.05</v>
          </cell>
          <cell r="H1329">
            <v>0</v>
          </cell>
        </row>
        <row r="1330">
          <cell r="A1330" t="str">
            <v>501034</v>
          </cell>
          <cell r="B1330" t="str">
            <v>COTTON - RIL 122 HY - 450 GM</v>
          </cell>
          <cell r="C1330" t="str">
            <v>2100</v>
          </cell>
          <cell r="D1330" t="str">
            <v>453</v>
          </cell>
          <cell r="E1330" t="str">
            <v>4900191174</v>
          </cell>
          <cell r="F1330">
            <v>38230</v>
          </cell>
          <cell r="G1330">
            <v>-11.7</v>
          </cell>
          <cell r="H1330">
            <v>0</v>
          </cell>
        </row>
        <row r="1331">
          <cell r="A1331" t="str">
            <v>501034</v>
          </cell>
          <cell r="B1331" t="str">
            <v>COTTON - RIL 122 HY - 450 GM</v>
          </cell>
          <cell r="C1331" t="str">
            <v>2100</v>
          </cell>
          <cell r="D1331" t="str">
            <v>453</v>
          </cell>
          <cell r="E1331" t="str">
            <v>4900191174</v>
          </cell>
          <cell r="F1331">
            <v>38230</v>
          </cell>
          <cell r="G1331">
            <v>11.7</v>
          </cell>
          <cell r="H1331">
            <v>0</v>
          </cell>
        </row>
        <row r="1332">
          <cell r="A1332" t="str">
            <v>501034</v>
          </cell>
          <cell r="B1332" t="str">
            <v>COTTON - RIL 122 HY - 450 GM</v>
          </cell>
          <cell r="C1332" t="str">
            <v>2100</v>
          </cell>
          <cell r="D1332" t="str">
            <v>651</v>
          </cell>
          <cell r="E1332" t="str">
            <v>4900190885</v>
          </cell>
          <cell r="F1332">
            <v>38230</v>
          </cell>
          <cell r="G1332">
            <v>48.6</v>
          </cell>
          <cell r="H1332">
            <v>0</v>
          </cell>
        </row>
        <row r="1333">
          <cell r="A1333" t="str">
            <v>501034</v>
          </cell>
          <cell r="B1333" t="str">
            <v>COTTON - RIL 122 HY - 450 GM</v>
          </cell>
          <cell r="C1333" t="str">
            <v>2100</v>
          </cell>
          <cell r="D1333" t="str">
            <v>651</v>
          </cell>
          <cell r="E1333" t="str">
            <v>4900190727</v>
          </cell>
          <cell r="F1333">
            <v>38230</v>
          </cell>
          <cell r="G1333">
            <v>13.95</v>
          </cell>
          <cell r="H1333">
            <v>0</v>
          </cell>
        </row>
        <row r="1334">
          <cell r="A1334" t="str">
            <v>501034</v>
          </cell>
          <cell r="B1334" t="str">
            <v>COTTON - RIL 122 HY - 450 GM</v>
          </cell>
          <cell r="C1334" t="str">
            <v>2100</v>
          </cell>
          <cell r="D1334" t="str">
            <v>651</v>
          </cell>
          <cell r="E1334" t="str">
            <v>4900190745</v>
          </cell>
          <cell r="F1334">
            <v>38230</v>
          </cell>
          <cell r="G1334">
            <v>10.8</v>
          </cell>
          <cell r="H1334">
            <v>0</v>
          </cell>
        </row>
        <row r="1335">
          <cell r="A1335" t="str">
            <v>501034</v>
          </cell>
          <cell r="B1335" t="str">
            <v>COTTON - RIL 122 HY - 450 GM</v>
          </cell>
          <cell r="C1335" t="str">
            <v>2100</v>
          </cell>
          <cell r="D1335" t="str">
            <v>651</v>
          </cell>
          <cell r="E1335" t="str">
            <v>4900190745</v>
          </cell>
          <cell r="F1335">
            <v>38230</v>
          </cell>
          <cell r="G1335">
            <v>0.45</v>
          </cell>
          <cell r="H1335">
            <v>0</v>
          </cell>
        </row>
        <row r="1336">
          <cell r="A1336" t="str">
            <v>501034</v>
          </cell>
          <cell r="B1336" t="str">
            <v>COTTON - RIL 122 HY - 450 GM</v>
          </cell>
          <cell r="C1336" t="str">
            <v>2100</v>
          </cell>
          <cell r="D1336" t="str">
            <v>651</v>
          </cell>
          <cell r="E1336" t="str">
            <v>4900190745</v>
          </cell>
          <cell r="F1336">
            <v>38230</v>
          </cell>
          <cell r="G1336">
            <v>10.8</v>
          </cell>
          <cell r="H1336">
            <v>0</v>
          </cell>
        </row>
        <row r="1337">
          <cell r="A1337" t="str">
            <v>501034</v>
          </cell>
          <cell r="B1337" t="str">
            <v>COTTON - RIL 122 HY - 450 GM</v>
          </cell>
          <cell r="C1337" t="str">
            <v>2100</v>
          </cell>
          <cell r="D1337" t="str">
            <v>651</v>
          </cell>
          <cell r="E1337" t="str">
            <v>4900190745</v>
          </cell>
          <cell r="F1337">
            <v>38230</v>
          </cell>
          <cell r="G1337">
            <v>5.4</v>
          </cell>
          <cell r="H1337">
            <v>0</v>
          </cell>
        </row>
        <row r="1338">
          <cell r="A1338" t="str">
            <v>501034</v>
          </cell>
          <cell r="B1338" t="str">
            <v>COTTON - RIL 122 HY - 450 GM</v>
          </cell>
          <cell r="C1338" t="str">
            <v>2100</v>
          </cell>
          <cell r="D1338" t="str">
            <v>651</v>
          </cell>
          <cell r="E1338" t="str">
            <v>4900190745</v>
          </cell>
          <cell r="F1338">
            <v>38230</v>
          </cell>
          <cell r="G1338">
            <v>5.4</v>
          </cell>
          <cell r="H1338">
            <v>0</v>
          </cell>
        </row>
        <row r="1339">
          <cell r="A1339" t="str">
            <v>501034</v>
          </cell>
          <cell r="B1339" t="str">
            <v>COTTON - RIL 122 HY - 450 GM</v>
          </cell>
          <cell r="C1339" t="str">
            <v>2100</v>
          </cell>
          <cell r="D1339" t="str">
            <v>651</v>
          </cell>
          <cell r="E1339" t="str">
            <v>4900190745</v>
          </cell>
          <cell r="F1339">
            <v>38230</v>
          </cell>
          <cell r="G1339">
            <v>10.8</v>
          </cell>
          <cell r="H1339">
            <v>0</v>
          </cell>
        </row>
        <row r="1340">
          <cell r="A1340" t="str">
            <v>501034</v>
          </cell>
          <cell r="B1340" t="str">
            <v>COTTON - RIL 122 HY - 450 GM</v>
          </cell>
          <cell r="C1340" t="str">
            <v>2100</v>
          </cell>
          <cell r="D1340" t="str">
            <v>651</v>
          </cell>
          <cell r="E1340" t="str">
            <v>4900190787</v>
          </cell>
          <cell r="F1340">
            <v>38230</v>
          </cell>
          <cell r="G1340">
            <v>11.25</v>
          </cell>
          <cell r="H1340">
            <v>0</v>
          </cell>
        </row>
        <row r="1341">
          <cell r="A1341" t="str">
            <v>501034</v>
          </cell>
          <cell r="B1341" t="str">
            <v>COTTON - RIL 122 HY - 450 GM</v>
          </cell>
          <cell r="C1341" t="str">
            <v>2100</v>
          </cell>
          <cell r="D1341" t="str">
            <v>651</v>
          </cell>
          <cell r="E1341" t="str">
            <v>4900190790</v>
          </cell>
          <cell r="F1341">
            <v>38230</v>
          </cell>
          <cell r="G1341">
            <v>21.6</v>
          </cell>
          <cell r="H1341">
            <v>0</v>
          </cell>
        </row>
        <row r="1342">
          <cell r="A1342" t="str">
            <v>501034</v>
          </cell>
          <cell r="B1342" t="str">
            <v>COTTON - RIL 122 HY - 450 GM</v>
          </cell>
          <cell r="C1342" t="str">
            <v>2100</v>
          </cell>
          <cell r="D1342" t="str">
            <v>651</v>
          </cell>
          <cell r="E1342" t="str">
            <v>4900190885</v>
          </cell>
          <cell r="F1342">
            <v>38230</v>
          </cell>
          <cell r="G1342">
            <v>27</v>
          </cell>
          <cell r="H1342">
            <v>0</v>
          </cell>
        </row>
        <row r="1343">
          <cell r="A1343" t="str">
            <v>501034</v>
          </cell>
          <cell r="B1343" t="str">
            <v>COTTON - RIL 122 HY - 450 GM</v>
          </cell>
          <cell r="C1343" t="str">
            <v>2100</v>
          </cell>
          <cell r="D1343" t="str">
            <v>651</v>
          </cell>
          <cell r="E1343" t="str">
            <v>4900190881</v>
          </cell>
          <cell r="F1343">
            <v>38230</v>
          </cell>
          <cell r="G1343">
            <v>81</v>
          </cell>
          <cell r="H1343">
            <v>0</v>
          </cell>
        </row>
        <row r="1344">
          <cell r="A1344" t="str">
            <v>501034</v>
          </cell>
          <cell r="B1344" t="str">
            <v>COTTON - RIL 122 HY - 450 GM</v>
          </cell>
          <cell r="C1344" t="str">
            <v>2100</v>
          </cell>
          <cell r="D1344" t="str">
            <v>651</v>
          </cell>
          <cell r="E1344" t="str">
            <v>4900190814</v>
          </cell>
          <cell r="F1344">
            <v>38230</v>
          </cell>
          <cell r="G1344">
            <v>11.7</v>
          </cell>
          <cell r="H1344">
            <v>0</v>
          </cell>
        </row>
        <row r="1345">
          <cell r="A1345" t="str">
            <v>501034</v>
          </cell>
          <cell r="B1345" t="str">
            <v>COTTON - RIL 122 HY - 450 GM</v>
          </cell>
          <cell r="C1345" t="str">
            <v>2100</v>
          </cell>
          <cell r="D1345" t="str">
            <v>651</v>
          </cell>
          <cell r="E1345" t="str">
            <v>4900190790</v>
          </cell>
          <cell r="F1345">
            <v>38230</v>
          </cell>
          <cell r="G1345">
            <v>21.6</v>
          </cell>
          <cell r="H1345">
            <v>0</v>
          </cell>
        </row>
        <row r="1346">
          <cell r="A1346" t="str">
            <v>501034</v>
          </cell>
          <cell r="B1346" t="str">
            <v>COTTON - RIL 122 HY - 450 GM</v>
          </cell>
          <cell r="C1346" t="str">
            <v>2100</v>
          </cell>
          <cell r="D1346" t="str">
            <v>651</v>
          </cell>
          <cell r="E1346" t="str">
            <v>4900190790</v>
          </cell>
          <cell r="F1346">
            <v>38230</v>
          </cell>
          <cell r="G1346">
            <v>21.6</v>
          </cell>
          <cell r="H1346">
            <v>0</v>
          </cell>
        </row>
        <row r="1347">
          <cell r="A1347" t="str">
            <v>501034</v>
          </cell>
          <cell r="B1347" t="str">
            <v>COTTON - RIL 122 HY - 450 GM</v>
          </cell>
          <cell r="C1347" t="str">
            <v>2100</v>
          </cell>
          <cell r="D1347" t="str">
            <v>453</v>
          </cell>
          <cell r="E1347" t="str">
            <v>4900161903</v>
          </cell>
          <cell r="F1347">
            <v>38199</v>
          </cell>
          <cell r="G1347">
            <v>-43.2</v>
          </cell>
          <cell r="H1347">
            <v>0</v>
          </cell>
        </row>
        <row r="1348">
          <cell r="A1348" t="str">
            <v>501034</v>
          </cell>
          <cell r="B1348" t="str">
            <v>COTTON - RIL 122 HY - 450 GM</v>
          </cell>
          <cell r="C1348" t="str">
            <v>2100</v>
          </cell>
          <cell r="D1348" t="str">
            <v>453</v>
          </cell>
          <cell r="E1348" t="str">
            <v>4900161903</v>
          </cell>
          <cell r="F1348">
            <v>38199</v>
          </cell>
          <cell r="G1348">
            <v>43.2</v>
          </cell>
          <cell r="H1348">
            <v>0</v>
          </cell>
        </row>
        <row r="1349">
          <cell r="A1349" t="str">
            <v>501034</v>
          </cell>
          <cell r="B1349" t="str">
            <v>COTTON - RIL 122 HY - 450 GM</v>
          </cell>
          <cell r="C1349" t="str">
            <v>2100</v>
          </cell>
          <cell r="D1349" t="str">
            <v>453</v>
          </cell>
          <cell r="E1349" t="str">
            <v>4900161903</v>
          </cell>
          <cell r="F1349">
            <v>38199</v>
          </cell>
          <cell r="G1349">
            <v>-43.2</v>
          </cell>
          <cell r="H1349">
            <v>0</v>
          </cell>
        </row>
        <row r="1350">
          <cell r="A1350" t="str">
            <v>501034</v>
          </cell>
          <cell r="B1350" t="str">
            <v>COTTON - RIL 122 HY - 450 GM</v>
          </cell>
          <cell r="C1350" t="str">
            <v>2100</v>
          </cell>
          <cell r="D1350" t="str">
            <v>453</v>
          </cell>
          <cell r="E1350" t="str">
            <v>4900161903</v>
          </cell>
          <cell r="F1350">
            <v>38199</v>
          </cell>
          <cell r="G1350">
            <v>43.2</v>
          </cell>
          <cell r="H1350">
            <v>0</v>
          </cell>
        </row>
        <row r="1351">
          <cell r="A1351" t="str">
            <v>501034</v>
          </cell>
          <cell r="B1351" t="str">
            <v>COTTON - RIL 122 HY - 450 GM</v>
          </cell>
          <cell r="C1351" t="str">
            <v>2100</v>
          </cell>
          <cell r="D1351" t="str">
            <v>453</v>
          </cell>
          <cell r="E1351" t="str">
            <v>4900161903</v>
          </cell>
          <cell r="F1351">
            <v>38199</v>
          </cell>
          <cell r="G1351">
            <v>-5.4</v>
          </cell>
          <cell r="H1351">
            <v>0</v>
          </cell>
        </row>
        <row r="1352">
          <cell r="A1352" t="str">
            <v>501034</v>
          </cell>
          <cell r="B1352" t="str">
            <v>COTTON - RIL 122 HY - 450 GM</v>
          </cell>
          <cell r="C1352" t="str">
            <v>2100</v>
          </cell>
          <cell r="D1352" t="str">
            <v>453</v>
          </cell>
          <cell r="E1352" t="str">
            <v>4900161903</v>
          </cell>
          <cell r="F1352">
            <v>38199</v>
          </cell>
          <cell r="G1352">
            <v>5.4</v>
          </cell>
          <cell r="H1352">
            <v>0</v>
          </cell>
        </row>
        <row r="1353">
          <cell r="A1353" t="str">
            <v>501034</v>
          </cell>
          <cell r="B1353" t="str">
            <v>COTTON - RIL 122 HY - 450 GM</v>
          </cell>
          <cell r="C1353" t="str">
            <v>2100</v>
          </cell>
          <cell r="D1353" t="str">
            <v>453</v>
          </cell>
          <cell r="E1353" t="str">
            <v>4900161903</v>
          </cell>
          <cell r="F1353">
            <v>38199</v>
          </cell>
          <cell r="G1353">
            <v>-21.6</v>
          </cell>
          <cell r="H1353">
            <v>0</v>
          </cell>
        </row>
        <row r="1354">
          <cell r="A1354" t="str">
            <v>501034</v>
          </cell>
          <cell r="B1354" t="str">
            <v>COTTON - RIL 122 HY - 450 GM</v>
          </cell>
          <cell r="C1354" t="str">
            <v>2100</v>
          </cell>
          <cell r="D1354" t="str">
            <v>453</v>
          </cell>
          <cell r="E1354" t="str">
            <v>4900161903</v>
          </cell>
          <cell r="F1354">
            <v>38199</v>
          </cell>
          <cell r="G1354">
            <v>21.6</v>
          </cell>
          <cell r="H1354">
            <v>0</v>
          </cell>
        </row>
        <row r="1355">
          <cell r="A1355" t="str">
            <v>501034</v>
          </cell>
          <cell r="B1355" t="str">
            <v>COTTON - RIL 122 HY - 450 GM</v>
          </cell>
          <cell r="C1355" t="str">
            <v>2100</v>
          </cell>
          <cell r="D1355" t="str">
            <v>453</v>
          </cell>
          <cell r="E1355" t="str">
            <v>4900161903</v>
          </cell>
          <cell r="F1355">
            <v>38199</v>
          </cell>
          <cell r="G1355">
            <v>-16.2</v>
          </cell>
          <cell r="H1355">
            <v>0</v>
          </cell>
        </row>
        <row r="1356">
          <cell r="A1356" t="str">
            <v>501034</v>
          </cell>
          <cell r="B1356" t="str">
            <v>COTTON - RIL 122 HY - 450 GM</v>
          </cell>
          <cell r="C1356" t="str">
            <v>2100</v>
          </cell>
          <cell r="D1356" t="str">
            <v>453</v>
          </cell>
          <cell r="E1356" t="str">
            <v>4900161903</v>
          </cell>
          <cell r="F1356">
            <v>38199</v>
          </cell>
          <cell r="G1356">
            <v>16.2</v>
          </cell>
          <cell r="H1356">
            <v>0</v>
          </cell>
        </row>
        <row r="1357">
          <cell r="A1357" t="str">
            <v>501034</v>
          </cell>
          <cell r="B1357" t="str">
            <v>COTTON - RIL 122 HY - 450 GM</v>
          </cell>
          <cell r="C1357" t="str">
            <v>2100</v>
          </cell>
          <cell r="D1357" t="str">
            <v>651</v>
          </cell>
          <cell r="E1357" t="str">
            <v>4900143717</v>
          </cell>
          <cell r="F1357">
            <v>38187</v>
          </cell>
          <cell r="G1357">
            <v>5.4</v>
          </cell>
          <cell r="H1357">
            <v>0</v>
          </cell>
        </row>
        <row r="1358">
          <cell r="A1358" t="str">
            <v>501034</v>
          </cell>
          <cell r="B1358" t="str">
            <v>COTTON - RIL 122 HY - 450 GM</v>
          </cell>
          <cell r="C1358" t="str">
            <v>2100</v>
          </cell>
          <cell r="D1358" t="str">
            <v>651</v>
          </cell>
          <cell r="E1358" t="str">
            <v>4900143717</v>
          </cell>
          <cell r="F1358">
            <v>38187</v>
          </cell>
          <cell r="G1358">
            <v>21.6</v>
          </cell>
          <cell r="H1358">
            <v>0</v>
          </cell>
        </row>
        <row r="1359">
          <cell r="A1359" t="str">
            <v>501034</v>
          </cell>
          <cell r="B1359" t="str">
            <v>COTTON - RIL 122 HY - 450 GM</v>
          </cell>
          <cell r="C1359" t="str">
            <v>2100</v>
          </cell>
          <cell r="D1359" t="str">
            <v>651</v>
          </cell>
          <cell r="E1359" t="str">
            <v>4900143717</v>
          </cell>
          <cell r="F1359">
            <v>38187</v>
          </cell>
          <cell r="G1359">
            <v>43.2</v>
          </cell>
          <cell r="H1359">
            <v>0</v>
          </cell>
        </row>
        <row r="1360">
          <cell r="A1360" t="str">
            <v>501034</v>
          </cell>
          <cell r="B1360" t="str">
            <v>COTTON - RIL 122 HY - 450 GM</v>
          </cell>
          <cell r="C1360" t="str">
            <v>2100</v>
          </cell>
          <cell r="D1360" t="str">
            <v>651</v>
          </cell>
          <cell r="E1360" t="str">
            <v>4900143717</v>
          </cell>
          <cell r="F1360">
            <v>38187</v>
          </cell>
          <cell r="G1360">
            <v>16.2</v>
          </cell>
          <cell r="H1360">
            <v>0</v>
          </cell>
        </row>
        <row r="1361">
          <cell r="A1361" t="str">
            <v>501034</v>
          </cell>
          <cell r="B1361" t="str">
            <v>COTTON - RIL 122 HY - 450 GM</v>
          </cell>
          <cell r="C1361" t="str">
            <v>2100</v>
          </cell>
          <cell r="D1361" t="str">
            <v>651</v>
          </cell>
          <cell r="E1361" t="str">
            <v>4900143717</v>
          </cell>
          <cell r="F1361">
            <v>38187</v>
          </cell>
          <cell r="G1361">
            <v>43.2</v>
          </cell>
          <cell r="H1361">
            <v>0</v>
          </cell>
        </row>
        <row r="1362">
          <cell r="A1362" t="str">
            <v>501034</v>
          </cell>
          <cell r="B1362" t="str">
            <v>COTTON - RIL 122 HY - 450 GM</v>
          </cell>
          <cell r="C1362" t="str">
            <v>2100</v>
          </cell>
          <cell r="D1362" t="str">
            <v>453</v>
          </cell>
          <cell r="E1362" t="str">
            <v>4900134185</v>
          </cell>
          <cell r="F1362">
            <v>38176</v>
          </cell>
          <cell r="G1362">
            <v>-16.2</v>
          </cell>
          <cell r="H1362">
            <v>0</v>
          </cell>
        </row>
        <row r="1363">
          <cell r="A1363" t="str">
            <v>501034</v>
          </cell>
          <cell r="B1363" t="str">
            <v>COTTON - RIL 122 HY - 450 GM</v>
          </cell>
          <cell r="C1363" t="str">
            <v>2100</v>
          </cell>
          <cell r="D1363" t="str">
            <v>453</v>
          </cell>
          <cell r="E1363" t="str">
            <v>4900134185</v>
          </cell>
          <cell r="F1363">
            <v>38176</v>
          </cell>
          <cell r="G1363">
            <v>5.4</v>
          </cell>
          <cell r="H1363">
            <v>0</v>
          </cell>
        </row>
        <row r="1364">
          <cell r="A1364" t="str">
            <v>501034</v>
          </cell>
          <cell r="B1364" t="str">
            <v>COTTON - RIL 122 HY - 450 GM</v>
          </cell>
          <cell r="C1364" t="str">
            <v>2100</v>
          </cell>
          <cell r="D1364" t="str">
            <v>453</v>
          </cell>
          <cell r="E1364" t="str">
            <v>4900134185</v>
          </cell>
          <cell r="F1364">
            <v>38176</v>
          </cell>
          <cell r="G1364">
            <v>-5.4</v>
          </cell>
          <cell r="H1364">
            <v>0</v>
          </cell>
        </row>
        <row r="1365">
          <cell r="A1365" t="str">
            <v>501034</v>
          </cell>
          <cell r="B1365" t="str">
            <v>COTTON - RIL 122 HY - 450 GM</v>
          </cell>
          <cell r="C1365" t="str">
            <v>2100</v>
          </cell>
          <cell r="D1365" t="str">
            <v>453</v>
          </cell>
          <cell r="E1365" t="str">
            <v>4900134185</v>
          </cell>
          <cell r="F1365">
            <v>38176</v>
          </cell>
          <cell r="G1365">
            <v>21.6</v>
          </cell>
          <cell r="H1365">
            <v>0</v>
          </cell>
        </row>
        <row r="1366">
          <cell r="A1366" t="str">
            <v>501034</v>
          </cell>
          <cell r="B1366" t="str">
            <v>COTTON - RIL 122 HY - 450 GM</v>
          </cell>
          <cell r="C1366" t="str">
            <v>2100</v>
          </cell>
          <cell r="D1366" t="str">
            <v>453</v>
          </cell>
          <cell r="E1366" t="str">
            <v>4900134185</v>
          </cell>
          <cell r="F1366">
            <v>38176</v>
          </cell>
          <cell r="G1366">
            <v>-21.6</v>
          </cell>
          <cell r="H1366">
            <v>0</v>
          </cell>
        </row>
        <row r="1367">
          <cell r="A1367" t="str">
            <v>501034</v>
          </cell>
          <cell r="B1367" t="str">
            <v>COTTON - RIL 122 HY - 450 GM</v>
          </cell>
          <cell r="C1367" t="str">
            <v>2100</v>
          </cell>
          <cell r="D1367" t="str">
            <v>453</v>
          </cell>
          <cell r="E1367" t="str">
            <v>4900134185</v>
          </cell>
          <cell r="F1367">
            <v>38176</v>
          </cell>
          <cell r="G1367">
            <v>-41.85</v>
          </cell>
          <cell r="H1367">
            <v>0</v>
          </cell>
        </row>
        <row r="1368">
          <cell r="A1368" t="str">
            <v>501034</v>
          </cell>
          <cell r="B1368" t="str">
            <v>COTTON - RIL 122 HY - 450 GM</v>
          </cell>
          <cell r="C1368" t="str">
            <v>2100</v>
          </cell>
          <cell r="D1368" t="str">
            <v>453</v>
          </cell>
          <cell r="E1368" t="str">
            <v>4900134185</v>
          </cell>
          <cell r="F1368">
            <v>38176</v>
          </cell>
          <cell r="G1368">
            <v>21.6</v>
          </cell>
          <cell r="H1368">
            <v>0</v>
          </cell>
        </row>
        <row r="1369">
          <cell r="A1369" t="str">
            <v>501034</v>
          </cell>
          <cell r="B1369" t="str">
            <v>COTTON - RIL 122 HY - 450 GM</v>
          </cell>
          <cell r="C1369" t="str">
            <v>2100</v>
          </cell>
          <cell r="D1369" t="str">
            <v>453</v>
          </cell>
          <cell r="E1369" t="str">
            <v>4900134185</v>
          </cell>
          <cell r="F1369">
            <v>38176</v>
          </cell>
          <cell r="G1369">
            <v>-21.6</v>
          </cell>
          <cell r="H1369">
            <v>0</v>
          </cell>
        </row>
        <row r="1370">
          <cell r="A1370" t="str">
            <v>501034</v>
          </cell>
          <cell r="B1370" t="str">
            <v>COTTON - RIL 122 HY - 450 GM</v>
          </cell>
          <cell r="C1370" t="str">
            <v>2100</v>
          </cell>
          <cell r="D1370" t="str">
            <v>453</v>
          </cell>
          <cell r="E1370" t="str">
            <v>4900134185</v>
          </cell>
          <cell r="F1370">
            <v>38176</v>
          </cell>
          <cell r="G1370">
            <v>-21.6</v>
          </cell>
          <cell r="H1370">
            <v>0</v>
          </cell>
        </row>
        <row r="1371">
          <cell r="A1371" t="str">
            <v>501034</v>
          </cell>
          <cell r="B1371" t="str">
            <v>COTTON - RIL 122 HY - 450 GM</v>
          </cell>
          <cell r="C1371" t="str">
            <v>2100</v>
          </cell>
          <cell r="D1371" t="str">
            <v>601</v>
          </cell>
          <cell r="E1371" t="str">
            <v>4900134190</v>
          </cell>
          <cell r="F1371">
            <v>38176</v>
          </cell>
          <cell r="G1371">
            <v>-16.2</v>
          </cell>
          <cell r="H1371">
            <v>0</v>
          </cell>
        </row>
        <row r="1372">
          <cell r="A1372" t="str">
            <v>501034</v>
          </cell>
          <cell r="B1372" t="str">
            <v>COTTON - RIL 122 HY - 450 GM</v>
          </cell>
          <cell r="C1372" t="str">
            <v>2100</v>
          </cell>
          <cell r="D1372" t="str">
            <v>601</v>
          </cell>
          <cell r="E1372" t="str">
            <v>4900134190</v>
          </cell>
          <cell r="F1372">
            <v>38176</v>
          </cell>
          <cell r="G1372">
            <v>-41.85</v>
          </cell>
          <cell r="H1372">
            <v>0</v>
          </cell>
        </row>
        <row r="1373">
          <cell r="A1373" t="str">
            <v>501034</v>
          </cell>
          <cell r="B1373" t="str">
            <v>COTTON - RIL 122 HY - 450 GM</v>
          </cell>
          <cell r="C1373" t="str">
            <v>2100</v>
          </cell>
          <cell r="D1373" t="str">
            <v>601</v>
          </cell>
          <cell r="E1373" t="str">
            <v>4900134190</v>
          </cell>
          <cell r="F1373">
            <v>38176</v>
          </cell>
          <cell r="G1373">
            <v>-16.2</v>
          </cell>
          <cell r="H1373">
            <v>0</v>
          </cell>
        </row>
        <row r="1374">
          <cell r="A1374" t="str">
            <v>501034</v>
          </cell>
          <cell r="B1374" t="str">
            <v>COTTON - RIL 122 HY - 450 GM</v>
          </cell>
          <cell r="C1374" t="str">
            <v>2100</v>
          </cell>
          <cell r="D1374" t="str">
            <v>601</v>
          </cell>
          <cell r="E1374" t="str">
            <v>4900134190</v>
          </cell>
          <cell r="F1374">
            <v>38176</v>
          </cell>
          <cell r="G1374">
            <v>-21.6</v>
          </cell>
          <cell r="H1374">
            <v>0</v>
          </cell>
        </row>
        <row r="1375">
          <cell r="A1375" t="str">
            <v>501034</v>
          </cell>
          <cell r="B1375" t="str">
            <v>COTTON - RIL 122 HY - 450 GM</v>
          </cell>
          <cell r="C1375" t="str">
            <v>2100</v>
          </cell>
          <cell r="D1375" t="str">
            <v>601</v>
          </cell>
          <cell r="E1375" t="str">
            <v>4900134190</v>
          </cell>
          <cell r="F1375">
            <v>38176</v>
          </cell>
          <cell r="G1375">
            <v>-5.4</v>
          </cell>
          <cell r="H1375">
            <v>0</v>
          </cell>
        </row>
        <row r="1376">
          <cell r="A1376" t="str">
            <v>501034</v>
          </cell>
          <cell r="B1376" t="str">
            <v>COTTON - RIL 122 HY - 450 GM</v>
          </cell>
          <cell r="C1376" t="str">
            <v>2100</v>
          </cell>
          <cell r="D1376" t="str">
            <v>601</v>
          </cell>
          <cell r="E1376" t="str">
            <v>4900134190</v>
          </cell>
          <cell r="F1376">
            <v>38176</v>
          </cell>
          <cell r="G1376">
            <v>-5.4</v>
          </cell>
          <cell r="H1376">
            <v>0</v>
          </cell>
        </row>
        <row r="1377">
          <cell r="A1377" t="str">
            <v>501034</v>
          </cell>
          <cell r="B1377" t="str">
            <v>COTTON - RIL 122 HY - 450 GM</v>
          </cell>
          <cell r="C1377" t="str">
            <v>2100</v>
          </cell>
          <cell r="D1377" t="str">
            <v>453</v>
          </cell>
          <cell r="E1377" t="str">
            <v>4900134185</v>
          </cell>
          <cell r="F1377">
            <v>38176</v>
          </cell>
          <cell r="G1377">
            <v>21.6</v>
          </cell>
          <cell r="H1377">
            <v>0</v>
          </cell>
        </row>
        <row r="1378">
          <cell r="A1378" t="str">
            <v>501034</v>
          </cell>
          <cell r="B1378" t="str">
            <v>COTTON - RIL 122 HY - 450 GM</v>
          </cell>
          <cell r="C1378" t="str">
            <v>2100</v>
          </cell>
          <cell r="D1378" t="str">
            <v>601</v>
          </cell>
          <cell r="E1378" t="str">
            <v>4900134189</v>
          </cell>
          <cell r="F1378">
            <v>38176</v>
          </cell>
          <cell r="G1378">
            <v>-21.6</v>
          </cell>
          <cell r="H1378">
            <v>0</v>
          </cell>
        </row>
        <row r="1379">
          <cell r="A1379" t="str">
            <v>501034</v>
          </cell>
          <cell r="B1379" t="str">
            <v>COTTON - RIL 122 HY - 450 GM</v>
          </cell>
          <cell r="C1379" t="str">
            <v>2100</v>
          </cell>
          <cell r="D1379" t="str">
            <v>601</v>
          </cell>
          <cell r="E1379" t="str">
            <v>4900134190</v>
          </cell>
          <cell r="F1379">
            <v>38176</v>
          </cell>
          <cell r="G1379">
            <v>-21.6</v>
          </cell>
          <cell r="H1379">
            <v>0</v>
          </cell>
        </row>
        <row r="1380">
          <cell r="A1380" t="str">
            <v>501034</v>
          </cell>
          <cell r="B1380" t="str">
            <v>COTTON - RIL 122 HY - 450 GM</v>
          </cell>
          <cell r="C1380" t="str">
            <v>2100</v>
          </cell>
          <cell r="D1380" t="str">
            <v>601</v>
          </cell>
          <cell r="E1380" t="str">
            <v>4900134190</v>
          </cell>
          <cell r="F1380">
            <v>38176</v>
          </cell>
          <cell r="G1380">
            <v>-21.6</v>
          </cell>
          <cell r="H1380">
            <v>0</v>
          </cell>
        </row>
        <row r="1381">
          <cell r="A1381" t="str">
            <v>501034</v>
          </cell>
          <cell r="B1381" t="str">
            <v>COTTON - RIL 122 HY - 450 GM</v>
          </cell>
          <cell r="C1381" t="str">
            <v>2100</v>
          </cell>
          <cell r="D1381" t="str">
            <v>601</v>
          </cell>
          <cell r="E1381" t="str">
            <v>4900134190</v>
          </cell>
          <cell r="F1381">
            <v>38176</v>
          </cell>
          <cell r="G1381">
            <v>-21.6</v>
          </cell>
          <cell r="H1381">
            <v>0</v>
          </cell>
        </row>
        <row r="1382">
          <cell r="A1382" t="str">
            <v>501034</v>
          </cell>
          <cell r="B1382" t="str">
            <v>COTTON - RIL 122 HY - 450 GM</v>
          </cell>
          <cell r="C1382" t="str">
            <v>2100</v>
          </cell>
          <cell r="D1382" t="str">
            <v>651</v>
          </cell>
          <cell r="E1382" t="str">
            <v>4900134184</v>
          </cell>
          <cell r="F1382">
            <v>38176</v>
          </cell>
          <cell r="G1382">
            <v>21.6</v>
          </cell>
          <cell r="H1382">
            <v>0</v>
          </cell>
        </row>
        <row r="1383">
          <cell r="A1383" t="str">
            <v>501034</v>
          </cell>
          <cell r="B1383" t="str">
            <v>COTTON - RIL 122 HY - 450 GM</v>
          </cell>
          <cell r="C1383" t="str">
            <v>2100</v>
          </cell>
          <cell r="D1383" t="str">
            <v>651</v>
          </cell>
          <cell r="E1383" t="str">
            <v>4900134184</v>
          </cell>
          <cell r="F1383">
            <v>38176</v>
          </cell>
          <cell r="G1383">
            <v>16.2</v>
          </cell>
          <cell r="H1383">
            <v>0</v>
          </cell>
        </row>
        <row r="1384">
          <cell r="A1384" t="str">
            <v>501034</v>
          </cell>
          <cell r="B1384" t="str">
            <v>COTTON - RIL 122 HY - 450 GM</v>
          </cell>
          <cell r="C1384" t="str">
            <v>2100</v>
          </cell>
          <cell r="D1384" t="str">
            <v>651</v>
          </cell>
          <cell r="E1384" t="str">
            <v>4900134184</v>
          </cell>
          <cell r="F1384">
            <v>38176</v>
          </cell>
          <cell r="G1384">
            <v>21.6</v>
          </cell>
          <cell r="H1384">
            <v>0</v>
          </cell>
        </row>
        <row r="1385">
          <cell r="A1385" t="str">
            <v>501034</v>
          </cell>
          <cell r="B1385" t="str">
            <v>COTTON - RIL 122 HY - 450 GM</v>
          </cell>
          <cell r="C1385" t="str">
            <v>2100</v>
          </cell>
          <cell r="D1385" t="str">
            <v>651</v>
          </cell>
          <cell r="E1385" t="str">
            <v>4900134184</v>
          </cell>
          <cell r="F1385">
            <v>38176</v>
          </cell>
          <cell r="G1385">
            <v>21.6</v>
          </cell>
          <cell r="H1385">
            <v>0</v>
          </cell>
        </row>
        <row r="1386">
          <cell r="A1386" t="str">
            <v>501034</v>
          </cell>
          <cell r="B1386" t="str">
            <v>COTTON - RIL 122 HY - 450 GM</v>
          </cell>
          <cell r="C1386" t="str">
            <v>2100</v>
          </cell>
          <cell r="D1386" t="str">
            <v>651</v>
          </cell>
          <cell r="E1386" t="str">
            <v>4900134184</v>
          </cell>
          <cell r="F1386">
            <v>38176</v>
          </cell>
          <cell r="G1386">
            <v>5.4</v>
          </cell>
          <cell r="H1386">
            <v>0</v>
          </cell>
        </row>
        <row r="1387">
          <cell r="A1387" t="str">
            <v>501034</v>
          </cell>
          <cell r="B1387" t="str">
            <v>COTTON - RIL 122 HY - 450 GM</v>
          </cell>
          <cell r="C1387" t="str">
            <v>2100</v>
          </cell>
          <cell r="D1387" t="str">
            <v>651</v>
          </cell>
          <cell r="E1387" t="str">
            <v>4900134184</v>
          </cell>
          <cell r="F1387">
            <v>38176</v>
          </cell>
          <cell r="G1387">
            <v>5.4</v>
          </cell>
          <cell r="H1387">
            <v>0</v>
          </cell>
        </row>
        <row r="1388">
          <cell r="A1388" t="str">
            <v>501034</v>
          </cell>
          <cell r="B1388" t="str">
            <v>COTTON - RIL 122 HY - 450 GM</v>
          </cell>
          <cell r="C1388" t="str">
            <v>2100</v>
          </cell>
          <cell r="D1388" t="str">
            <v>651</v>
          </cell>
          <cell r="E1388" t="str">
            <v>4900134184</v>
          </cell>
          <cell r="F1388">
            <v>38176</v>
          </cell>
          <cell r="G1388">
            <v>41.85</v>
          </cell>
          <cell r="H1388">
            <v>0</v>
          </cell>
        </row>
        <row r="1389">
          <cell r="A1389" t="str">
            <v>501034</v>
          </cell>
          <cell r="B1389" t="str">
            <v>COTTON - RIL 122 HY - 450 GM</v>
          </cell>
          <cell r="C1389" t="str">
            <v>2100</v>
          </cell>
          <cell r="D1389" t="str">
            <v>651</v>
          </cell>
          <cell r="E1389" t="str">
            <v>4900134184</v>
          </cell>
          <cell r="F1389">
            <v>38176</v>
          </cell>
          <cell r="G1389">
            <v>21.6</v>
          </cell>
          <cell r="H1389">
            <v>0</v>
          </cell>
        </row>
        <row r="1390">
          <cell r="A1390" t="str">
            <v>501034</v>
          </cell>
          <cell r="B1390" t="str">
            <v>COTTON - RIL 122 HY - 450 GM</v>
          </cell>
          <cell r="C1390" t="str">
            <v>2100</v>
          </cell>
          <cell r="D1390" t="str">
            <v>651</v>
          </cell>
          <cell r="E1390" t="str">
            <v>4900134184</v>
          </cell>
          <cell r="F1390">
            <v>38176</v>
          </cell>
          <cell r="G1390">
            <v>16.2</v>
          </cell>
          <cell r="H1390">
            <v>0</v>
          </cell>
        </row>
        <row r="1391">
          <cell r="A1391" t="str">
            <v>501034</v>
          </cell>
          <cell r="B1391" t="str">
            <v>COTTON - RIL 122 HY - 450 GM</v>
          </cell>
          <cell r="C1391" t="str">
            <v>2100</v>
          </cell>
          <cell r="D1391" t="str">
            <v>453</v>
          </cell>
          <cell r="E1391" t="str">
            <v>4900134185</v>
          </cell>
          <cell r="F1391">
            <v>38176</v>
          </cell>
          <cell r="G1391">
            <v>41.85</v>
          </cell>
          <cell r="H1391">
            <v>0</v>
          </cell>
        </row>
        <row r="1392">
          <cell r="A1392" t="str">
            <v>501034</v>
          </cell>
          <cell r="B1392" t="str">
            <v>COTTON - RIL 122 HY - 450 GM</v>
          </cell>
          <cell r="C1392" t="str">
            <v>2100</v>
          </cell>
          <cell r="D1392" t="str">
            <v>453</v>
          </cell>
          <cell r="E1392" t="str">
            <v>4900134185</v>
          </cell>
          <cell r="F1392">
            <v>38176</v>
          </cell>
          <cell r="G1392">
            <v>16.2</v>
          </cell>
          <cell r="H1392">
            <v>0</v>
          </cell>
        </row>
        <row r="1393">
          <cell r="A1393" t="str">
            <v>501034</v>
          </cell>
          <cell r="B1393" t="str">
            <v>COTTON - RIL 122 HY - 450 GM</v>
          </cell>
          <cell r="C1393" t="str">
            <v>2100</v>
          </cell>
          <cell r="D1393" t="str">
            <v>453</v>
          </cell>
          <cell r="E1393" t="str">
            <v>4900134185</v>
          </cell>
          <cell r="F1393">
            <v>38176</v>
          </cell>
          <cell r="G1393">
            <v>-5.4</v>
          </cell>
          <cell r="H1393">
            <v>0</v>
          </cell>
        </row>
        <row r="1394">
          <cell r="A1394" t="str">
            <v>501034</v>
          </cell>
          <cell r="B1394" t="str">
            <v>COTTON - RIL 122 HY - 450 GM</v>
          </cell>
          <cell r="C1394" t="str">
            <v>2100</v>
          </cell>
          <cell r="D1394" t="str">
            <v>453</v>
          </cell>
          <cell r="E1394" t="str">
            <v>4900134185</v>
          </cell>
          <cell r="F1394">
            <v>38176</v>
          </cell>
          <cell r="G1394">
            <v>5.4</v>
          </cell>
          <cell r="H1394">
            <v>0</v>
          </cell>
        </row>
        <row r="1395">
          <cell r="A1395" t="str">
            <v>501034</v>
          </cell>
          <cell r="B1395" t="str">
            <v>COTTON - RIL 122 HY - 450 GM</v>
          </cell>
          <cell r="C1395" t="str">
            <v>2100</v>
          </cell>
          <cell r="D1395" t="str">
            <v>453</v>
          </cell>
          <cell r="E1395" t="str">
            <v>4900134185</v>
          </cell>
          <cell r="F1395">
            <v>38176</v>
          </cell>
          <cell r="G1395">
            <v>-16.2</v>
          </cell>
          <cell r="H1395">
            <v>0</v>
          </cell>
        </row>
        <row r="1396">
          <cell r="A1396" t="str">
            <v>501034</v>
          </cell>
          <cell r="B1396" t="str">
            <v>COTTON - RIL 122 HY - 450 GM</v>
          </cell>
          <cell r="C1396" t="str">
            <v>2100</v>
          </cell>
          <cell r="D1396" t="str">
            <v>453</v>
          </cell>
          <cell r="E1396" t="str">
            <v>4900134185</v>
          </cell>
          <cell r="F1396">
            <v>38176</v>
          </cell>
          <cell r="G1396">
            <v>16.2</v>
          </cell>
          <cell r="H1396">
            <v>0</v>
          </cell>
        </row>
        <row r="1397">
          <cell r="A1397" t="str">
            <v>501034</v>
          </cell>
          <cell r="B1397" t="str">
            <v>COTTON - RIL 122 HY - 450 GM</v>
          </cell>
          <cell r="C1397" t="str">
            <v>2100</v>
          </cell>
          <cell r="D1397" t="str">
            <v>453</v>
          </cell>
          <cell r="E1397" t="str">
            <v>4900134185</v>
          </cell>
          <cell r="F1397">
            <v>38176</v>
          </cell>
          <cell r="G1397">
            <v>-21.6</v>
          </cell>
          <cell r="H1397">
            <v>0</v>
          </cell>
        </row>
        <row r="1398">
          <cell r="A1398" t="str">
            <v>501034</v>
          </cell>
          <cell r="B1398" t="str">
            <v>COTTON - RIL 122 HY - 450 GM</v>
          </cell>
          <cell r="C1398" t="str">
            <v>2100</v>
          </cell>
          <cell r="D1398" t="str">
            <v>453</v>
          </cell>
          <cell r="E1398" t="str">
            <v>4900134185</v>
          </cell>
          <cell r="F1398">
            <v>38176</v>
          </cell>
          <cell r="G1398">
            <v>21.6</v>
          </cell>
          <cell r="H1398">
            <v>0</v>
          </cell>
        </row>
        <row r="1399">
          <cell r="A1399" t="str">
            <v>501034</v>
          </cell>
          <cell r="B1399" t="str">
            <v>COTTON - RIL 122 HY - 450 GM</v>
          </cell>
          <cell r="C1399" t="str">
            <v>2100</v>
          </cell>
          <cell r="D1399" t="str">
            <v>453</v>
          </cell>
          <cell r="E1399" t="str">
            <v>4900129683</v>
          </cell>
          <cell r="F1399">
            <v>38168</v>
          </cell>
          <cell r="G1399">
            <v>-21.6</v>
          </cell>
          <cell r="H1399">
            <v>0</v>
          </cell>
        </row>
        <row r="1400">
          <cell r="A1400" t="str">
            <v>501034</v>
          </cell>
          <cell r="B1400" t="str">
            <v>COTTON - RIL 122 HY - 450 GM</v>
          </cell>
          <cell r="C1400" t="str">
            <v>2100</v>
          </cell>
          <cell r="D1400" t="str">
            <v>453</v>
          </cell>
          <cell r="E1400" t="str">
            <v>4900129683</v>
          </cell>
          <cell r="F1400">
            <v>38168</v>
          </cell>
          <cell r="G1400">
            <v>21.6</v>
          </cell>
          <cell r="H1400">
            <v>0</v>
          </cell>
        </row>
        <row r="1401">
          <cell r="A1401" t="str">
            <v>501034</v>
          </cell>
          <cell r="B1401" t="str">
            <v>COTTON - RIL 122 HY - 450 GM</v>
          </cell>
          <cell r="C1401" t="str">
            <v>2100</v>
          </cell>
          <cell r="D1401" t="str">
            <v>651</v>
          </cell>
          <cell r="E1401" t="str">
            <v>4900125297</v>
          </cell>
          <cell r="F1401">
            <v>38167</v>
          </cell>
          <cell r="G1401">
            <v>21.6</v>
          </cell>
          <cell r="H1401">
            <v>0</v>
          </cell>
        </row>
        <row r="1402">
          <cell r="A1402" t="str">
            <v>501034</v>
          </cell>
          <cell r="B1402" t="str">
            <v>COTTON - RIL 122 HY - 450 GM</v>
          </cell>
          <cell r="C1402" t="str">
            <v>2100</v>
          </cell>
          <cell r="D1402" t="str">
            <v>601</v>
          </cell>
          <cell r="E1402" t="str">
            <v>4900110941</v>
          </cell>
          <cell r="F1402">
            <v>38152</v>
          </cell>
          <cell r="G1402">
            <v>-108</v>
          </cell>
          <cell r="H1402">
            <v>0</v>
          </cell>
        </row>
        <row r="1403">
          <cell r="A1403" t="str">
            <v>501034</v>
          </cell>
          <cell r="B1403" t="str">
            <v>COTTON - RIL 122 HY - 450 GM</v>
          </cell>
          <cell r="C1403" t="str">
            <v>2100</v>
          </cell>
          <cell r="D1403" t="str">
            <v>601</v>
          </cell>
          <cell r="E1403" t="str">
            <v>4900110941</v>
          </cell>
          <cell r="F1403">
            <v>38152</v>
          </cell>
          <cell r="G1403">
            <v>-86.4</v>
          </cell>
          <cell r="H1403">
            <v>0</v>
          </cell>
        </row>
        <row r="1404">
          <cell r="A1404" t="str">
            <v>501034</v>
          </cell>
          <cell r="B1404" t="str">
            <v>COTTON - RIL 122 HY - 450 GM</v>
          </cell>
          <cell r="C1404" t="str">
            <v>2100</v>
          </cell>
          <cell r="D1404" t="str">
            <v>601</v>
          </cell>
          <cell r="E1404" t="str">
            <v>4900110890</v>
          </cell>
          <cell r="F1404">
            <v>38152</v>
          </cell>
          <cell r="G1404">
            <v>-108</v>
          </cell>
          <cell r="H1404">
            <v>0</v>
          </cell>
        </row>
        <row r="1405">
          <cell r="A1405" t="str">
            <v>501034</v>
          </cell>
          <cell r="B1405" t="str">
            <v>COTTON - RIL 122 HY - 450 GM</v>
          </cell>
          <cell r="C1405" t="str">
            <v>2100</v>
          </cell>
          <cell r="D1405" t="str">
            <v>601</v>
          </cell>
          <cell r="E1405" t="str">
            <v>4900110890</v>
          </cell>
          <cell r="F1405">
            <v>38152</v>
          </cell>
          <cell r="G1405">
            <v>-108</v>
          </cell>
          <cell r="H1405">
            <v>0</v>
          </cell>
        </row>
        <row r="1406">
          <cell r="A1406" t="str">
            <v>501034</v>
          </cell>
          <cell r="B1406" t="str">
            <v>COTTON - RIL 122 HY - 450 GM</v>
          </cell>
          <cell r="C1406" t="str">
            <v>2100</v>
          </cell>
          <cell r="D1406" t="str">
            <v>601</v>
          </cell>
          <cell r="E1406" t="str">
            <v>4900110886</v>
          </cell>
          <cell r="F1406">
            <v>38152</v>
          </cell>
          <cell r="G1406">
            <v>-21.6</v>
          </cell>
          <cell r="H1406">
            <v>0</v>
          </cell>
        </row>
        <row r="1407">
          <cell r="A1407" t="str">
            <v>501034</v>
          </cell>
          <cell r="B1407" t="str">
            <v>COTTON - RIL 122 HY - 450 GM</v>
          </cell>
          <cell r="C1407" t="str">
            <v>2100</v>
          </cell>
          <cell r="D1407" t="str">
            <v>601</v>
          </cell>
          <cell r="E1407" t="str">
            <v>4900109254</v>
          </cell>
          <cell r="F1407">
            <v>38149</v>
          </cell>
          <cell r="G1407">
            <v>-5.4</v>
          </cell>
          <cell r="H1407">
            <v>0</v>
          </cell>
        </row>
        <row r="1408">
          <cell r="A1408" t="str">
            <v>501034</v>
          </cell>
          <cell r="B1408" t="str">
            <v>COTTON - RIL 122 HY - 450 GM</v>
          </cell>
          <cell r="C1408" t="str">
            <v>2100</v>
          </cell>
          <cell r="D1408" t="str">
            <v>601</v>
          </cell>
          <cell r="E1408" t="str">
            <v>4900109254</v>
          </cell>
          <cell r="F1408">
            <v>38149</v>
          </cell>
          <cell r="G1408">
            <v>-5.4</v>
          </cell>
          <cell r="H1408">
            <v>0</v>
          </cell>
        </row>
        <row r="1409">
          <cell r="A1409" t="str">
            <v>501034</v>
          </cell>
          <cell r="B1409" t="str">
            <v>COTTON - RIL 122 HY - 450 GM</v>
          </cell>
          <cell r="C1409" t="str">
            <v>2100</v>
          </cell>
          <cell r="D1409" t="str">
            <v>601</v>
          </cell>
          <cell r="E1409" t="str">
            <v>4900109254</v>
          </cell>
          <cell r="F1409">
            <v>38149</v>
          </cell>
          <cell r="G1409">
            <v>-21.6</v>
          </cell>
          <cell r="H1409">
            <v>0</v>
          </cell>
        </row>
        <row r="1410">
          <cell r="A1410" t="str">
            <v>501034</v>
          </cell>
          <cell r="B1410" t="str">
            <v>COTTON - RIL 122 HY - 450 GM</v>
          </cell>
          <cell r="C1410" t="str">
            <v>2100</v>
          </cell>
          <cell r="D1410" t="str">
            <v>601</v>
          </cell>
          <cell r="E1410" t="str">
            <v>4900109254</v>
          </cell>
          <cell r="F1410">
            <v>38149</v>
          </cell>
          <cell r="G1410">
            <v>-16.2</v>
          </cell>
          <cell r="H1410">
            <v>0</v>
          </cell>
        </row>
        <row r="1411">
          <cell r="A1411" t="str">
            <v>501034</v>
          </cell>
          <cell r="B1411" t="str">
            <v>COTTON - RIL 122 HY - 450 GM</v>
          </cell>
          <cell r="C1411" t="str">
            <v>2100</v>
          </cell>
          <cell r="D1411" t="str">
            <v>601</v>
          </cell>
          <cell r="E1411" t="str">
            <v>4900109254</v>
          </cell>
          <cell r="F1411">
            <v>38149</v>
          </cell>
          <cell r="G1411">
            <v>-16.2</v>
          </cell>
          <cell r="H1411">
            <v>0</v>
          </cell>
        </row>
        <row r="1412">
          <cell r="A1412" t="str">
            <v>501034</v>
          </cell>
          <cell r="B1412" t="str">
            <v>COTTON - RIL 122 HY - 450 GM</v>
          </cell>
          <cell r="C1412" t="str">
            <v>2100</v>
          </cell>
          <cell r="D1412" t="str">
            <v>101</v>
          </cell>
          <cell r="E1412" t="str">
            <v>5000012957</v>
          </cell>
          <cell r="F1412">
            <v>38148</v>
          </cell>
          <cell r="G1412">
            <v>194.4</v>
          </cell>
          <cell r="H1412">
            <v>0</v>
          </cell>
        </row>
        <row r="1413">
          <cell r="A1413" t="str">
            <v>501034</v>
          </cell>
          <cell r="B1413" t="str">
            <v>COTTON - RIL 122 HY - 450 GM</v>
          </cell>
          <cell r="C1413" t="str">
            <v>2100</v>
          </cell>
          <cell r="D1413" t="str">
            <v>101</v>
          </cell>
          <cell r="E1413" t="str">
            <v>5000012957</v>
          </cell>
          <cell r="F1413">
            <v>38148</v>
          </cell>
          <cell r="G1413">
            <v>108</v>
          </cell>
          <cell r="H1413">
            <v>0</v>
          </cell>
        </row>
        <row r="1414">
          <cell r="A1414" t="str">
            <v>501034</v>
          </cell>
          <cell r="B1414" t="str">
            <v>COTTON - RIL 122 HY - 450 GM</v>
          </cell>
          <cell r="C1414" t="str">
            <v>2100</v>
          </cell>
          <cell r="D1414" t="str">
            <v>101</v>
          </cell>
          <cell r="E1414" t="str">
            <v>5000012957</v>
          </cell>
          <cell r="F1414">
            <v>38148</v>
          </cell>
          <cell r="G1414">
            <v>129.6</v>
          </cell>
          <cell r="H1414">
            <v>0</v>
          </cell>
        </row>
        <row r="1415">
          <cell r="A1415" t="str">
            <v>501034</v>
          </cell>
          <cell r="B1415" t="str">
            <v>COTTON - RIL 122 HY - 450 GM</v>
          </cell>
          <cell r="C1415" t="str">
            <v>2100</v>
          </cell>
          <cell r="D1415" t="str">
            <v>641</v>
          </cell>
          <cell r="E1415" t="str">
            <v>4900106707</v>
          </cell>
          <cell r="F1415">
            <v>38146</v>
          </cell>
          <cell r="G1415">
            <v>194.4</v>
          </cell>
          <cell r="H1415">
            <v>0</v>
          </cell>
        </row>
        <row r="1416">
          <cell r="A1416" t="str">
            <v>501034</v>
          </cell>
          <cell r="B1416" t="str">
            <v>COTTON - RIL 122 HY - 450 GM</v>
          </cell>
          <cell r="C1416" t="str">
            <v>2100</v>
          </cell>
          <cell r="D1416" t="str">
            <v>641</v>
          </cell>
          <cell r="E1416" t="str">
            <v>4900106707</v>
          </cell>
          <cell r="F1416">
            <v>38146</v>
          </cell>
          <cell r="G1416">
            <v>108</v>
          </cell>
          <cell r="H1416">
            <v>0</v>
          </cell>
        </row>
        <row r="1417">
          <cell r="A1417" t="str">
            <v>501034</v>
          </cell>
          <cell r="B1417" t="str">
            <v>COTTON - RIL 122 HY - 450 GM</v>
          </cell>
          <cell r="C1417" t="str">
            <v>2100</v>
          </cell>
          <cell r="D1417" t="str">
            <v>641</v>
          </cell>
          <cell r="E1417" t="str">
            <v>4900106707</v>
          </cell>
          <cell r="F1417">
            <v>38146</v>
          </cell>
          <cell r="G1417">
            <v>129.6</v>
          </cell>
          <cell r="H1417">
            <v>0</v>
          </cell>
        </row>
        <row r="1418">
          <cell r="A1418" t="str">
            <v>501034</v>
          </cell>
          <cell r="B1418" t="str">
            <v>COTTON - RIL 122 HY - 450 GM</v>
          </cell>
          <cell r="C1418" t="str">
            <v>2100</v>
          </cell>
          <cell r="D1418" t="str">
            <v>601</v>
          </cell>
          <cell r="E1418" t="str">
            <v>4900106217</v>
          </cell>
          <cell r="F1418">
            <v>38145</v>
          </cell>
          <cell r="G1418">
            <v>-21.6</v>
          </cell>
          <cell r="H1418">
            <v>0</v>
          </cell>
        </row>
        <row r="1419">
          <cell r="A1419" t="str">
            <v>501034</v>
          </cell>
          <cell r="B1419" t="str">
            <v>COTTON - RIL 122 HY - 450 GM</v>
          </cell>
          <cell r="C1419" t="str">
            <v>2100</v>
          </cell>
          <cell r="D1419" t="str">
            <v>601</v>
          </cell>
          <cell r="E1419" t="str">
            <v>4900106216</v>
          </cell>
          <cell r="F1419">
            <v>38145</v>
          </cell>
          <cell r="G1419">
            <v>-21.6</v>
          </cell>
          <cell r="H1419">
            <v>0</v>
          </cell>
        </row>
        <row r="1420">
          <cell r="A1420" t="str">
            <v>501034</v>
          </cell>
          <cell r="B1420" t="str">
            <v>COTTON - RIL 122 HY - 450 GM</v>
          </cell>
          <cell r="C1420" t="str">
            <v>2100</v>
          </cell>
          <cell r="D1420" t="str">
            <v>601</v>
          </cell>
          <cell r="E1420" t="str">
            <v>4900105513</v>
          </cell>
          <cell r="F1420">
            <v>38143</v>
          </cell>
          <cell r="G1420">
            <v>-21.6</v>
          </cell>
          <cell r="H1420">
            <v>0</v>
          </cell>
        </row>
        <row r="1421">
          <cell r="A1421" t="str">
            <v>501034</v>
          </cell>
          <cell r="B1421" t="str">
            <v>COTTON - RIL 122 HY - 450 GM</v>
          </cell>
          <cell r="C1421" t="str">
            <v>2100</v>
          </cell>
          <cell r="D1421" t="str">
            <v>601</v>
          </cell>
          <cell r="E1421" t="str">
            <v>4900105533</v>
          </cell>
          <cell r="F1421">
            <v>38143</v>
          </cell>
          <cell r="G1421">
            <v>-21.6</v>
          </cell>
          <cell r="H1421">
            <v>0</v>
          </cell>
        </row>
        <row r="1422">
          <cell r="A1422" t="str">
            <v>501034</v>
          </cell>
          <cell r="B1422" t="str">
            <v>COTTON - RIL 122 HY - 450 GM</v>
          </cell>
          <cell r="C1422" t="str">
            <v>2100</v>
          </cell>
          <cell r="D1422" t="str">
            <v>601</v>
          </cell>
          <cell r="E1422" t="str">
            <v>4900105191</v>
          </cell>
          <cell r="F1422">
            <v>38142</v>
          </cell>
          <cell r="G1422">
            <v>-21.6</v>
          </cell>
          <cell r="H1422">
            <v>0</v>
          </cell>
        </row>
        <row r="1423">
          <cell r="A1423" t="str">
            <v>501034</v>
          </cell>
          <cell r="B1423" t="str">
            <v>COTTON - RIL 122 HY - 450 GM</v>
          </cell>
          <cell r="C1423" t="str">
            <v>2100</v>
          </cell>
          <cell r="D1423" t="str">
            <v>601</v>
          </cell>
          <cell r="E1423" t="str">
            <v>4900105121</v>
          </cell>
          <cell r="F1423">
            <v>38142</v>
          </cell>
          <cell r="G1423">
            <v>-64.8</v>
          </cell>
          <cell r="H1423">
            <v>0</v>
          </cell>
        </row>
        <row r="1424">
          <cell r="A1424" t="str">
            <v>501034</v>
          </cell>
          <cell r="B1424" t="str">
            <v>COTTON - RIL 122 HY - 450 GM</v>
          </cell>
          <cell r="C1424" t="str">
            <v>2100</v>
          </cell>
          <cell r="D1424" t="str">
            <v>601</v>
          </cell>
          <cell r="E1424" t="str">
            <v>4900105119</v>
          </cell>
          <cell r="F1424">
            <v>38142</v>
          </cell>
          <cell r="G1424">
            <v>-21.6</v>
          </cell>
          <cell r="H1424">
            <v>0</v>
          </cell>
        </row>
        <row r="1425">
          <cell r="A1425" t="str">
            <v>501034</v>
          </cell>
          <cell r="B1425" t="str">
            <v>COTTON - RIL 122 HY - 450 GM</v>
          </cell>
          <cell r="C1425" t="str">
            <v>2100</v>
          </cell>
          <cell r="D1425" t="str">
            <v>601</v>
          </cell>
          <cell r="E1425" t="str">
            <v>4900104660</v>
          </cell>
          <cell r="F1425">
            <v>38141</v>
          </cell>
          <cell r="G1425">
            <v>-216</v>
          </cell>
          <cell r="H1425">
            <v>0</v>
          </cell>
        </row>
        <row r="1426">
          <cell r="A1426" t="str">
            <v>501034</v>
          </cell>
          <cell r="B1426" t="str">
            <v>COTTON - RIL 122 HY - 450 GM</v>
          </cell>
          <cell r="C1426" t="str">
            <v>2100</v>
          </cell>
          <cell r="D1426" t="str">
            <v>101</v>
          </cell>
          <cell r="E1426" t="str">
            <v>5000012143</v>
          </cell>
          <cell r="F1426">
            <v>38140</v>
          </cell>
          <cell r="G1426">
            <v>388.8</v>
          </cell>
          <cell r="H1426">
            <v>0</v>
          </cell>
        </row>
        <row r="1427">
          <cell r="A1427" t="str">
            <v>501034</v>
          </cell>
          <cell r="B1427" t="str">
            <v>COTTON - RIL 122 HY - 450 GM</v>
          </cell>
          <cell r="C1427" t="str">
            <v>2100</v>
          </cell>
          <cell r="D1427" t="str">
            <v>101</v>
          </cell>
          <cell r="E1427" t="str">
            <v>5000012143</v>
          </cell>
          <cell r="F1427">
            <v>38140</v>
          </cell>
          <cell r="G1427">
            <v>43.2</v>
          </cell>
          <cell r="H1427">
            <v>0</v>
          </cell>
        </row>
        <row r="1428">
          <cell r="A1428" t="str">
            <v>501034</v>
          </cell>
          <cell r="B1428" t="str">
            <v>COTTON - RIL 122 HY - 450 GM</v>
          </cell>
          <cell r="C1428" t="str">
            <v>2100</v>
          </cell>
          <cell r="D1428" t="str">
            <v>601</v>
          </cell>
          <cell r="E1428" t="str">
            <v>4900101315</v>
          </cell>
          <cell r="F1428">
            <v>38138</v>
          </cell>
          <cell r="G1428">
            <v>-21.6</v>
          </cell>
          <cell r="H1428">
            <v>0</v>
          </cell>
        </row>
        <row r="1429">
          <cell r="A1429" t="str">
            <v>501034</v>
          </cell>
          <cell r="B1429" t="str">
            <v>COTTON - RIL 122 HY - 450 GM</v>
          </cell>
          <cell r="C1429" t="str">
            <v>2100</v>
          </cell>
          <cell r="D1429" t="str">
            <v>601</v>
          </cell>
          <cell r="E1429" t="str">
            <v>4900101334</v>
          </cell>
          <cell r="F1429">
            <v>38138</v>
          </cell>
          <cell r="G1429">
            <v>-21.6</v>
          </cell>
          <cell r="H1429">
            <v>0</v>
          </cell>
        </row>
        <row r="1430">
          <cell r="A1430" t="str">
            <v>501034</v>
          </cell>
          <cell r="B1430" t="str">
            <v>COTTON - RIL 122 HY - 450 GM</v>
          </cell>
          <cell r="C1430" t="str">
            <v>2100</v>
          </cell>
          <cell r="D1430" t="str">
            <v>601</v>
          </cell>
          <cell r="E1430" t="str">
            <v>4900101488</v>
          </cell>
          <cell r="F1430">
            <v>38138</v>
          </cell>
          <cell r="G1430">
            <v>-21.6</v>
          </cell>
          <cell r="H1430">
            <v>0</v>
          </cell>
        </row>
        <row r="1431">
          <cell r="A1431" t="str">
            <v>501034</v>
          </cell>
          <cell r="B1431" t="str">
            <v>COTTON - RIL 122 HY - 450 GM</v>
          </cell>
          <cell r="C1431" t="str">
            <v>2100</v>
          </cell>
          <cell r="D1431" t="str">
            <v>641</v>
          </cell>
          <cell r="E1431" t="str">
            <v>4900102131</v>
          </cell>
          <cell r="F1431">
            <v>38138</v>
          </cell>
          <cell r="G1431">
            <v>388.8</v>
          </cell>
          <cell r="H1431">
            <v>0</v>
          </cell>
        </row>
        <row r="1432">
          <cell r="A1432" t="str">
            <v>501034</v>
          </cell>
          <cell r="B1432" t="str">
            <v>COTTON - RIL 122 HY - 450 GM</v>
          </cell>
          <cell r="C1432" t="str">
            <v>2100</v>
          </cell>
          <cell r="D1432" t="str">
            <v>641</v>
          </cell>
          <cell r="E1432" t="str">
            <v>4900102131</v>
          </cell>
          <cell r="F1432">
            <v>38138</v>
          </cell>
          <cell r="G1432">
            <v>43.2</v>
          </cell>
          <cell r="H1432">
            <v>0</v>
          </cell>
        </row>
        <row r="1433">
          <cell r="A1433" t="str">
            <v>501034</v>
          </cell>
          <cell r="B1433" t="str">
            <v>COTTON - RIL 122 HY - 450 GM</v>
          </cell>
          <cell r="C1433" t="str">
            <v>2100</v>
          </cell>
          <cell r="D1433" t="str">
            <v>601</v>
          </cell>
          <cell r="E1433" t="str">
            <v>4900102587</v>
          </cell>
          <cell r="F1433">
            <v>38138</v>
          </cell>
          <cell r="G1433">
            <v>-10.8</v>
          </cell>
          <cell r="H1433">
            <v>0</v>
          </cell>
        </row>
        <row r="1434">
          <cell r="A1434" t="str">
            <v>501034</v>
          </cell>
          <cell r="B1434" t="str">
            <v>COTTON - RIL 122 HY - 450 GM</v>
          </cell>
          <cell r="C1434" t="str">
            <v>2100</v>
          </cell>
          <cell r="D1434" t="str">
            <v>601</v>
          </cell>
          <cell r="E1434" t="str">
            <v>4900102587</v>
          </cell>
          <cell r="F1434">
            <v>38138</v>
          </cell>
          <cell r="G1434">
            <v>-32.4</v>
          </cell>
          <cell r="H1434">
            <v>0</v>
          </cell>
        </row>
        <row r="1435">
          <cell r="A1435" t="str">
            <v>501034</v>
          </cell>
          <cell r="B1435" t="str">
            <v>COTTON - RIL 122 HY - 450 GM</v>
          </cell>
          <cell r="C1435" t="str">
            <v>2100</v>
          </cell>
          <cell r="D1435" t="str">
            <v>601</v>
          </cell>
          <cell r="E1435" t="str">
            <v>4900100181</v>
          </cell>
          <cell r="F1435">
            <v>38136</v>
          </cell>
          <cell r="G1435">
            <v>-172.8</v>
          </cell>
          <cell r="H1435">
            <v>0</v>
          </cell>
        </row>
        <row r="1436">
          <cell r="A1436" t="str">
            <v>501034</v>
          </cell>
          <cell r="B1436" t="str">
            <v>COTTON - RIL 122 HY - 450 GM</v>
          </cell>
          <cell r="C1436" t="str">
            <v>2100</v>
          </cell>
          <cell r="D1436" t="str">
            <v>601</v>
          </cell>
          <cell r="E1436" t="str">
            <v>4900099328</v>
          </cell>
          <cell r="F1436">
            <v>38135</v>
          </cell>
          <cell r="G1436">
            <v>-21.6</v>
          </cell>
          <cell r="H1436">
            <v>0</v>
          </cell>
        </row>
        <row r="1437">
          <cell r="A1437" t="str">
            <v>501034</v>
          </cell>
          <cell r="B1437" t="str">
            <v>COTTON - RIL 122 HY - 450 GM</v>
          </cell>
          <cell r="C1437" t="str">
            <v>2100</v>
          </cell>
          <cell r="D1437" t="str">
            <v>601</v>
          </cell>
          <cell r="E1437" t="str">
            <v>4900098988</v>
          </cell>
          <cell r="F1437">
            <v>38135</v>
          </cell>
          <cell r="G1437">
            <v>-21.6</v>
          </cell>
          <cell r="H1437">
            <v>0</v>
          </cell>
        </row>
        <row r="1438">
          <cell r="A1438" t="str">
            <v>501034</v>
          </cell>
          <cell r="B1438" t="str">
            <v>COTTON - RIL 122 HY - 450 GM</v>
          </cell>
          <cell r="C1438" t="str">
            <v>2100</v>
          </cell>
          <cell r="D1438" t="str">
            <v>601</v>
          </cell>
          <cell r="E1438" t="str">
            <v>4900098476</v>
          </cell>
          <cell r="F1438">
            <v>38134</v>
          </cell>
          <cell r="G1438">
            <v>-5.4</v>
          </cell>
          <cell r="H1438">
            <v>0</v>
          </cell>
        </row>
        <row r="1439">
          <cell r="A1439" t="str">
            <v>501034</v>
          </cell>
          <cell r="B1439" t="str">
            <v>COTTON - RIL 122 HY - 450 GM</v>
          </cell>
          <cell r="C1439" t="str">
            <v>2100</v>
          </cell>
          <cell r="D1439" t="str">
            <v>601</v>
          </cell>
          <cell r="E1439" t="str">
            <v>4900098476</v>
          </cell>
          <cell r="F1439">
            <v>38134</v>
          </cell>
          <cell r="G1439">
            <v>-16.2</v>
          </cell>
          <cell r="H1439">
            <v>0</v>
          </cell>
        </row>
        <row r="1440">
          <cell r="A1440" t="str">
            <v>501034</v>
          </cell>
          <cell r="B1440" t="str">
            <v>COTTON - RIL 122 HY - 450 GM</v>
          </cell>
          <cell r="C1440" t="str">
            <v>2100</v>
          </cell>
          <cell r="D1440" t="str">
            <v>601</v>
          </cell>
          <cell r="E1440" t="str">
            <v>4900098476</v>
          </cell>
          <cell r="F1440">
            <v>38134</v>
          </cell>
          <cell r="G1440">
            <v>-43.2</v>
          </cell>
          <cell r="H1440">
            <v>0</v>
          </cell>
        </row>
        <row r="1441">
          <cell r="A1441" t="str">
            <v>501034</v>
          </cell>
          <cell r="B1441" t="str">
            <v>COTTON - RIL 122 HY - 450 GM</v>
          </cell>
          <cell r="C1441" t="str">
            <v>2100</v>
          </cell>
          <cell r="D1441" t="str">
            <v>601</v>
          </cell>
          <cell r="E1441" t="str">
            <v>4900098476</v>
          </cell>
          <cell r="F1441">
            <v>38134</v>
          </cell>
          <cell r="G1441">
            <v>-43.2</v>
          </cell>
          <cell r="H1441">
            <v>0</v>
          </cell>
        </row>
        <row r="1442">
          <cell r="A1442" t="str">
            <v>501034</v>
          </cell>
          <cell r="B1442" t="str">
            <v>COTTON - RIL 122 HY - 450 GM</v>
          </cell>
          <cell r="C1442" t="str">
            <v>2100</v>
          </cell>
          <cell r="D1442" t="str">
            <v>601</v>
          </cell>
          <cell r="E1442" t="str">
            <v>4900098742</v>
          </cell>
          <cell r="F1442">
            <v>38134</v>
          </cell>
          <cell r="G1442">
            <v>-43.2</v>
          </cell>
          <cell r="H1442">
            <v>0</v>
          </cell>
        </row>
        <row r="1443">
          <cell r="A1443" t="str">
            <v>501034</v>
          </cell>
          <cell r="B1443" t="str">
            <v>COTTON - RIL 122 HY - 450 GM</v>
          </cell>
          <cell r="C1443" t="str">
            <v>2100</v>
          </cell>
          <cell r="D1443" t="str">
            <v>601</v>
          </cell>
          <cell r="E1443" t="str">
            <v>4900098684</v>
          </cell>
          <cell r="F1443">
            <v>38134</v>
          </cell>
          <cell r="G1443">
            <v>-64.8</v>
          </cell>
          <cell r="H1443">
            <v>0</v>
          </cell>
        </row>
        <row r="1444">
          <cell r="A1444" t="str">
            <v>501034</v>
          </cell>
          <cell r="B1444" t="str">
            <v>COTTON - RIL 122 HY - 450 GM</v>
          </cell>
          <cell r="C1444" t="str">
            <v>2100</v>
          </cell>
          <cell r="D1444" t="str">
            <v>601</v>
          </cell>
          <cell r="E1444" t="str">
            <v>4900098674</v>
          </cell>
          <cell r="F1444">
            <v>38134</v>
          </cell>
          <cell r="G1444">
            <v>-21.6</v>
          </cell>
          <cell r="H1444">
            <v>0</v>
          </cell>
        </row>
        <row r="1445">
          <cell r="A1445" t="str">
            <v>501034</v>
          </cell>
          <cell r="B1445" t="str">
            <v>COTTON - RIL 122 HY - 450 GM</v>
          </cell>
          <cell r="C1445" t="str">
            <v>2100</v>
          </cell>
          <cell r="D1445" t="str">
            <v>601</v>
          </cell>
          <cell r="E1445" t="str">
            <v>4900098476</v>
          </cell>
          <cell r="F1445">
            <v>38134</v>
          </cell>
          <cell r="G1445">
            <v>-5.4</v>
          </cell>
          <cell r="H1445">
            <v>0</v>
          </cell>
        </row>
        <row r="1446">
          <cell r="A1446" t="str">
            <v>501034</v>
          </cell>
          <cell r="B1446" t="str">
            <v>COTTON - RIL 122 HY - 450 GM</v>
          </cell>
          <cell r="C1446" t="str">
            <v>2100</v>
          </cell>
          <cell r="D1446" t="str">
            <v>601</v>
          </cell>
          <cell r="E1446" t="str">
            <v>4900098476</v>
          </cell>
          <cell r="F1446">
            <v>38134</v>
          </cell>
          <cell r="G1446">
            <v>-21.6</v>
          </cell>
          <cell r="H1446">
            <v>0</v>
          </cell>
        </row>
        <row r="1447">
          <cell r="A1447" t="str">
            <v>501034</v>
          </cell>
          <cell r="B1447" t="str">
            <v>COTTON - RIL 122 HY - 450 GM</v>
          </cell>
          <cell r="C1447" t="str">
            <v>2100</v>
          </cell>
          <cell r="D1447" t="str">
            <v>601</v>
          </cell>
          <cell r="E1447" t="str">
            <v>4900098476</v>
          </cell>
          <cell r="F1447">
            <v>38134</v>
          </cell>
          <cell r="G1447">
            <v>-21.6</v>
          </cell>
          <cell r="H1447">
            <v>0</v>
          </cell>
        </row>
        <row r="1448">
          <cell r="A1448" t="str">
            <v>501034</v>
          </cell>
          <cell r="B1448" t="str">
            <v>COTTON - RIL 122 HY - 450 GM</v>
          </cell>
          <cell r="C1448" t="str">
            <v>2100</v>
          </cell>
          <cell r="D1448" t="str">
            <v>601</v>
          </cell>
          <cell r="E1448" t="str">
            <v>4900098786</v>
          </cell>
          <cell r="F1448">
            <v>38134</v>
          </cell>
          <cell r="G1448">
            <v>-10.8</v>
          </cell>
          <cell r="H1448">
            <v>0</v>
          </cell>
        </row>
        <row r="1449">
          <cell r="A1449" t="str">
            <v>501034</v>
          </cell>
          <cell r="B1449" t="str">
            <v>COTTON - RIL 122 HY - 450 GM</v>
          </cell>
          <cell r="C1449" t="str">
            <v>2100</v>
          </cell>
          <cell r="D1449" t="str">
            <v>601</v>
          </cell>
          <cell r="E1449" t="str">
            <v>4900098786</v>
          </cell>
          <cell r="F1449">
            <v>38134</v>
          </cell>
          <cell r="G1449">
            <v>-5.4</v>
          </cell>
          <cell r="H1449">
            <v>0</v>
          </cell>
        </row>
        <row r="1450">
          <cell r="A1450" t="str">
            <v>501034</v>
          </cell>
          <cell r="B1450" t="str">
            <v>COTTON - RIL 122 HY - 450 GM</v>
          </cell>
          <cell r="C1450" t="str">
            <v>2100</v>
          </cell>
          <cell r="D1450" t="str">
            <v>601</v>
          </cell>
          <cell r="E1450" t="str">
            <v>4900098786</v>
          </cell>
          <cell r="F1450">
            <v>38134</v>
          </cell>
          <cell r="G1450">
            <v>-5.4</v>
          </cell>
          <cell r="H1450">
            <v>0</v>
          </cell>
        </row>
        <row r="1451">
          <cell r="A1451" t="str">
            <v>501034</v>
          </cell>
          <cell r="B1451" t="str">
            <v>COTTON - RIL 122 HY - 450 GM</v>
          </cell>
          <cell r="C1451" t="str">
            <v>2100</v>
          </cell>
          <cell r="D1451" t="str">
            <v>601</v>
          </cell>
          <cell r="E1451" t="str">
            <v>4900098476</v>
          </cell>
          <cell r="F1451">
            <v>38134</v>
          </cell>
          <cell r="G1451">
            <v>-129.6</v>
          </cell>
          <cell r="H1451">
            <v>0</v>
          </cell>
        </row>
        <row r="1452">
          <cell r="A1452" t="str">
            <v>501034</v>
          </cell>
          <cell r="B1452" t="str">
            <v>COTTON - RIL 122 HY - 450 GM</v>
          </cell>
          <cell r="C1452" t="str">
            <v>2100</v>
          </cell>
          <cell r="D1452" t="str">
            <v>601</v>
          </cell>
          <cell r="E1452" t="str">
            <v>4900098476</v>
          </cell>
          <cell r="F1452">
            <v>38134</v>
          </cell>
          <cell r="G1452">
            <v>-21.6</v>
          </cell>
          <cell r="H1452">
            <v>0</v>
          </cell>
        </row>
        <row r="1453">
          <cell r="A1453" t="str">
            <v>501034</v>
          </cell>
          <cell r="B1453" t="str">
            <v>COTTON - RIL 122 HY - 450 GM</v>
          </cell>
          <cell r="C1453" t="str">
            <v>2100</v>
          </cell>
          <cell r="D1453" t="str">
            <v>601</v>
          </cell>
          <cell r="E1453" t="str">
            <v>4900098476</v>
          </cell>
          <cell r="F1453">
            <v>38134</v>
          </cell>
          <cell r="G1453">
            <v>-16.2</v>
          </cell>
          <cell r="H1453">
            <v>0</v>
          </cell>
        </row>
        <row r="1454">
          <cell r="A1454" t="str">
            <v>501034</v>
          </cell>
          <cell r="B1454" t="str">
            <v>COTTON - RIL 122 HY - 450 GM</v>
          </cell>
          <cell r="C1454" t="str">
            <v>2100</v>
          </cell>
          <cell r="D1454" t="str">
            <v>601</v>
          </cell>
          <cell r="E1454" t="str">
            <v>4900098786</v>
          </cell>
          <cell r="F1454">
            <v>38134</v>
          </cell>
          <cell r="G1454">
            <v>-10.8</v>
          </cell>
          <cell r="H1454">
            <v>0</v>
          </cell>
        </row>
        <row r="1455">
          <cell r="A1455" t="str">
            <v>501034</v>
          </cell>
          <cell r="B1455" t="str">
            <v>COTTON - RIL 122 HY - 450 GM</v>
          </cell>
          <cell r="C1455" t="str">
            <v>2100</v>
          </cell>
          <cell r="D1455" t="str">
            <v>601</v>
          </cell>
          <cell r="E1455" t="str">
            <v>4900098786</v>
          </cell>
          <cell r="F1455">
            <v>38134</v>
          </cell>
          <cell r="G1455">
            <v>-10.8</v>
          </cell>
          <cell r="H1455">
            <v>0</v>
          </cell>
        </row>
        <row r="1456">
          <cell r="A1456" t="str">
            <v>501034</v>
          </cell>
          <cell r="B1456" t="str">
            <v>COTTON - RIL 122 HY - 450 GM</v>
          </cell>
          <cell r="C1456" t="str">
            <v>2100</v>
          </cell>
          <cell r="D1456" t="str">
            <v>601</v>
          </cell>
          <cell r="E1456" t="str">
            <v>4900098786</v>
          </cell>
          <cell r="F1456">
            <v>38134</v>
          </cell>
          <cell r="G1456">
            <v>-21.6</v>
          </cell>
          <cell r="H1456">
            <v>0</v>
          </cell>
        </row>
        <row r="1457">
          <cell r="A1457" t="str">
            <v>501034</v>
          </cell>
          <cell r="B1457" t="str">
            <v>COTTON - RIL 122 HY - 450 GM</v>
          </cell>
          <cell r="C1457" t="str">
            <v>2100</v>
          </cell>
          <cell r="D1457" t="str">
            <v>601</v>
          </cell>
          <cell r="E1457" t="str">
            <v>4900098786</v>
          </cell>
          <cell r="F1457">
            <v>38134</v>
          </cell>
          <cell r="G1457">
            <v>-21.6</v>
          </cell>
          <cell r="H1457">
            <v>0</v>
          </cell>
        </row>
        <row r="1458">
          <cell r="A1458" t="str">
            <v>501034</v>
          </cell>
          <cell r="B1458" t="str">
            <v>COTTON - RIL 122 HY - 450 GM</v>
          </cell>
          <cell r="C1458" t="str">
            <v>2100</v>
          </cell>
          <cell r="D1458" t="str">
            <v>601</v>
          </cell>
          <cell r="E1458" t="str">
            <v>4900097157</v>
          </cell>
          <cell r="F1458">
            <v>38132</v>
          </cell>
          <cell r="G1458">
            <v>-21.6</v>
          </cell>
          <cell r="H1458">
            <v>0</v>
          </cell>
        </row>
        <row r="1459">
          <cell r="A1459" t="str">
            <v>501034</v>
          </cell>
          <cell r="B1459" t="str">
            <v>COTTON - RIL 122 HY - 450 GM</v>
          </cell>
          <cell r="C1459" t="str">
            <v>2100</v>
          </cell>
          <cell r="D1459" t="str">
            <v>601</v>
          </cell>
          <cell r="E1459" t="str">
            <v>4900096773</v>
          </cell>
          <cell r="F1459">
            <v>38132</v>
          </cell>
          <cell r="G1459">
            <v>-432</v>
          </cell>
          <cell r="H1459">
            <v>0</v>
          </cell>
        </row>
        <row r="1460">
          <cell r="A1460" t="str">
            <v>501034</v>
          </cell>
          <cell r="B1460" t="str">
            <v>COTTON - RIL 122 HY - 450 GM</v>
          </cell>
          <cell r="C1460" t="str">
            <v>2100</v>
          </cell>
          <cell r="D1460" t="str">
            <v>601</v>
          </cell>
          <cell r="E1460" t="str">
            <v>4900096336</v>
          </cell>
          <cell r="F1460">
            <v>38131</v>
          </cell>
          <cell r="G1460">
            <v>-43.2</v>
          </cell>
          <cell r="H1460">
            <v>0</v>
          </cell>
        </row>
        <row r="1461">
          <cell r="A1461" t="str">
            <v>501034</v>
          </cell>
          <cell r="B1461" t="str">
            <v>COTTON - RIL 122 HY - 450 GM</v>
          </cell>
          <cell r="C1461" t="str">
            <v>2100</v>
          </cell>
          <cell r="D1461" t="str">
            <v>601</v>
          </cell>
          <cell r="E1461" t="str">
            <v>4900096258</v>
          </cell>
          <cell r="F1461">
            <v>38131</v>
          </cell>
          <cell r="G1461">
            <v>-10.8</v>
          </cell>
          <cell r="H1461">
            <v>0</v>
          </cell>
        </row>
        <row r="1462">
          <cell r="A1462" t="str">
            <v>501034</v>
          </cell>
          <cell r="B1462" t="str">
            <v>COTTON - RIL 122 HY - 450 GM</v>
          </cell>
          <cell r="C1462" t="str">
            <v>2100</v>
          </cell>
          <cell r="D1462" t="str">
            <v>601</v>
          </cell>
          <cell r="E1462" t="str">
            <v>4900096258</v>
          </cell>
          <cell r="F1462">
            <v>38131</v>
          </cell>
          <cell r="G1462">
            <v>-10.8</v>
          </cell>
          <cell r="H1462">
            <v>0</v>
          </cell>
        </row>
        <row r="1463">
          <cell r="A1463" t="str">
            <v>501034</v>
          </cell>
          <cell r="B1463" t="str">
            <v>COTTON - RIL 122 HY - 450 GM</v>
          </cell>
          <cell r="C1463" t="str">
            <v>2100</v>
          </cell>
          <cell r="D1463" t="str">
            <v>601</v>
          </cell>
          <cell r="E1463" t="str">
            <v>4900095283</v>
          </cell>
          <cell r="F1463">
            <v>38129</v>
          </cell>
          <cell r="G1463">
            <v>-21.6</v>
          </cell>
          <cell r="H1463">
            <v>0</v>
          </cell>
        </row>
        <row r="1464">
          <cell r="A1464" t="str">
            <v>501034</v>
          </cell>
          <cell r="B1464" t="str">
            <v>COTTON - RIL 122 HY - 450 GM</v>
          </cell>
          <cell r="C1464" t="str">
            <v>2100</v>
          </cell>
          <cell r="D1464" t="str">
            <v>601</v>
          </cell>
          <cell r="E1464" t="str">
            <v>4900095301</v>
          </cell>
          <cell r="F1464">
            <v>38129</v>
          </cell>
          <cell r="G1464">
            <v>-16.2</v>
          </cell>
          <cell r="H1464">
            <v>0</v>
          </cell>
        </row>
        <row r="1465">
          <cell r="A1465" t="str">
            <v>501034</v>
          </cell>
          <cell r="B1465" t="str">
            <v>COTTON - RIL 122 HY - 450 GM</v>
          </cell>
          <cell r="C1465" t="str">
            <v>2100</v>
          </cell>
          <cell r="D1465" t="str">
            <v>601</v>
          </cell>
          <cell r="E1465" t="str">
            <v>4900095301</v>
          </cell>
          <cell r="F1465">
            <v>38129</v>
          </cell>
          <cell r="G1465">
            <v>-5.4</v>
          </cell>
          <cell r="H1465">
            <v>0</v>
          </cell>
        </row>
        <row r="1466">
          <cell r="A1466" t="str">
            <v>501034</v>
          </cell>
          <cell r="B1466" t="str">
            <v>COTTON - RIL 122 HY - 450 GM</v>
          </cell>
          <cell r="C1466" t="str">
            <v>2100</v>
          </cell>
          <cell r="D1466" t="str">
            <v>601</v>
          </cell>
          <cell r="E1466" t="str">
            <v>4900095301</v>
          </cell>
          <cell r="F1466">
            <v>38129</v>
          </cell>
          <cell r="G1466">
            <v>-21.6</v>
          </cell>
          <cell r="H1466">
            <v>0</v>
          </cell>
        </row>
        <row r="1467">
          <cell r="A1467" t="str">
            <v>501034</v>
          </cell>
          <cell r="B1467" t="str">
            <v>COTTON - RIL 122 HY - 450 GM</v>
          </cell>
          <cell r="C1467" t="str">
            <v>2100</v>
          </cell>
          <cell r="D1467" t="str">
            <v>601</v>
          </cell>
          <cell r="E1467" t="str">
            <v>4900095323</v>
          </cell>
          <cell r="F1467">
            <v>38129</v>
          </cell>
          <cell r="G1467">
            <v>-21.6</v>
          </cell>
          <cell r="H1467">
            <v>0</v>
          </cell>
        </row>
        <row r="1468">
          <cell r="A1468" t="str">
            <v>501034</v>
          </cell>
          <cell r="B1468" t="str">
            <v>COTTON - RIL 122 HY - 450 GM</v>
          </cell>
          <cell r="C1468" t="str">
            <v>2100</v>
          </cell>
          <cell r="D1468" t="str">
            <v>601</v>
          </cell>
          <cell r="E1468" t="str">
            <v>4900094050</v>
          </cell>
          <cell r="F1468">
            <v>38127</v>
          </cell>
          <cell r="G1468">
            <v>-21.6</v>
          </cell>
          <cell r="H1468">
            <v>0</v>
          </cell>
        </row>
        <row r="1469">
          <cell r="A1469" t="str">
            <v>501034</v>
          </cell>
          <cell r="B1469" t="str">
            <v>COTTON - RIL 122 HY - 450 GM</v>
          </cell>
          <cell r="C1469" t="str">
            <v>2100</v>
          </cell>
          <cell r="D1469" t="str">
            <v>601</v>
          </cell>
          <cell r="E1469" t="str">
            <v>4900094050</v>
          </cell>
          <cell r="F1469">
            <v>38127</v>
          </cell>
          <cell r="G1469">
            <v>-5.4</v>
          </cell>
          <cell r="H1469">
            <v>0</v>
          </cell>
        </row>
        <row r="1470">
          <cell r="A1470" t="str">
            <v>501034</v>
          </cell>
          <cell r="B1470" t="str">
            <v>COTTON - RIL 122 HY - 450 GM</v>
          </cell>
          <cell r="C1470" t="str">
            <v>2100</v>
          </cell>
          <cell r="D1470" t="str">
            <v>601</v>
          </cell>
          <cell r="E1470" t="str">
            <v>4900094050</v>
          </cell>
          <cell r="F1470">
            <v>38127</v>
          </cell>
          <cell r="G1470">
            <v>-21.6</v>
          </cell>
          <cell r="H1470">
            <v>0</v>
          </cell>
        </row>
        <row r="1471">
          <cell r="A1471" t="str">
            <v>501034</v>
          </cell>
          <cell r="B1471" t="str">
            <v>COTTON - RIL 122 HY - 450 GM</v>
          </cell>
          <cell r="C1471" t="str">
            <v>2100</v>
          </cell>
          <cell r="D1471" t="str">
            <v>601</v>
          </cell>
          <cell r="E1471" t="str">
            <v>4900094050</v>
          </cell>
          <cell r="F1471">
            <v>38127</v>
          </cell>
          <cell r="G1471">
            <v>-16.2</v>
          </cell>
          <cell r="H1471">
            <v>0</v>
          </cell>
        </row>
        <row r="1472">
          <cell r="A1472" t="str">
            <v>501034</v>
          </cell>
          <cell r="B1472" t="str">
            <v>COTTON - RIL 122 HY - 450 GM</v>
          </cell>
          <cell r="C1472" t="str">
            <v>2100</v>
          </cell>
          <cell r="D1472" t="str">
            <v>601</v>
          </cell>
          <cell r="E1472" t="str">
            <v>4900094050</v>
          </cell>
          <cell r="F1472">
            <v>38127</v>
          </cell>
          <cell r="G1472">
            <v>-21.6</v>
          </cell>
          <cell r="H1472">
            <v>0</v>
          </cell>
        </row>
        <row r="1473">
          <cell r="A1473" t="str">
            <v>501034</v>
          </cell>
          <cell r="B1473" t="str">
            <v>COTTON - RIL 122 HY - 450 GM</v>
          </cell>
          <cell r="C1473" t="str">
            <v>2100</v>
          </cell>
          <cell r="D1473" t="str">
            <v>101</v>
          </cell>
          <cell r="E1473" t="str">
            <v>5000010468</v>
          </cell>
          <cell r="F1473">
            <v>38127</v>
          </cell>
          <cell r="G1473">
            <v>637.20000000000005</v>
          </cell>
          <cell r="H1473">
            <v>0</v>
          </cell>
        </row>
        <row r="1474">
          <cell r="A1474" t="str">
            <v>501034</v>
          </cell>
          <cell r="B1474" t="str">
            <v>COTTON - RIL 122 HY - 450 GM</v>
          </cell>
          <cell r="C1474" t="str">
            <v>2100</v>
          </cell>
          <cell r="D1474" t="str">
            <v>101</v>
          </cell>
          <cell r="E1474" t="str">
            <v>5000010471</v>
          </cell>
          <cell r="F1474">
            <v>38127</v>
          </cell>
          <cell r="G1474">
            <v>270</v>
          </cell>
          <cell r="H1474">
            <v>0</v>
          </cell>
        </row>
        <row r="1475">
          <cell r="A1475" t="str">
            <v>501034</v>
          </cell>
          <cell r="B1475" t="str">
            <v>COTTON - RIL 122 HY - 450 GM</v>
          </cell>
          <cell r="C1475" t="str">
            <v>2100</v>
          </cell>
          <cell r="D1475" t="str">
            <v>601</v>
          </cell>
          <cell r="E1475" t="str">
            <v>4900094130</v>
          </cell>
          <cell r="F1475">
            <v>38127</v>
          </cell>
          <cell r="G1475">
            <v>-5.4</v>
          </cell>
          <cell r="H1475">
            <v>0</v>
          </cell>
        </row>
        <row r="1476">
          <cell r="A1476" t="str">
            <v>501034</v>
          </cell>
          <cell r="B1476" t="str">
            <v>COTTON - RIL 122 HY - 450 GM</v>
          </cell>
          <cell r="C1476" t="str">
            <v>2100</v>
          </cell>
          <cell r="D1476" t="str">
            <v>601</v>
          </cell>
          <cell r="E1476" t="str">
            <v>4900094130</v>
          </cell>
          <cell r="F1476">
            <v>38127</v>
          </cell>
          <cell r="G1476">
            <v>-16.2</v>
          </cell>
          <cell r="H1476">
            <v>0</v>
          </cell>
        </row>
        <row r="1477">
          <cell r="A1477" t="str">
            <v>501034</v>
          </cell>
          <cell r="B1477" t="str">
            <v>COTTON - RIL 122 HY - 450 GM</v>
          </cell>
          <cell r="C1477" t="str">
            <v>2100</v>
          </cell>
          <cell r="D1477" t="str">
            <v>601</v>
          </cell>
          <cell r="E1477" t="str">
            <v>4900094130</v>
          </cell>
          <cell r="F1477">
            <v>38127</v>
          </cell>
          <cell r="G1477">
            <v>-16.2</v>
          </cell>
          <cell r="H1477">
            <v>0</v>
          </cell>
        </row>
        <row r="1478">
          <cell r="A1478" t="str">
            <v>501034</v>
          </cell>
          <cell r="B1478" t="str">
            <v>COTTON - RIL 122 HY - 450 GM</v>
          </cell>
          <cell r="C1478" t="str">
            <v>2100</v>
          </cell>
          <cell r="D1478" t="str">
            <v>601</v>
          </cell>
          <cell r="E1478" t="str">
            <v>4900094130</v>
          </cell>
          <cell r="F1478">
            <v>38127</v>
          </cell>
          <cell r="G1478">
            <v>-5.4</v>
          </cell>
          <cell r="H1478">
            <v>0</v>
          </cell>
        </row>
        <row r="1479">
          <cell r="A1479" t="str">
            <v>501034</v>
          </cell>
          <cell r="B1479" t="str">
            <v>COTTON - RIL 122 HY - 450 GM</v>
          </cell>
          <cell r="C1479" t="str">
            <v>2100</v>
          </cell>
          <cell r="D1479" t="str">
            <v>601</v>
          </cell>
          <cell r="E1479" t="str">
            <v>4900094130</v>
          </cell>
          <cell r="F1479">
            <v>38127</v>
          </cell>
          <cell r="G1479">
            <v>-43.2</v>
          </cell>
          <cell r="H1479">
            <v>0</v>
          </cell>
        </row>
        <row r="1480">
          <cell r="A1480" t="str">
            <v>501034</v>
          </cell>
          <cell r="B1480" t="str">
            <v>COTTON - RIL 122 HY - 450 GM</v>
          </cell>
          <cell r="C1480" t="str">
            <v>2100</v>
          </cell>
          <cell r="D1480" t="str">
            <v>601</v>
          </cell>
          <cell r="E1480" t="str">
            <v>4900094139</v>
          </cell>
          <cell r="F1480">
            <v>38127</v>
          </cell>
          <cell r="G1480">
            <v>-16.2</v>
          </cell>
          <cell r="H1480">
            <v>0</v>
          </cell>
        </row>
        <row r="1481">
          <cell r="A1481" t="str">
            <v>501034</v>
          </cell>
          <cell r="B1481" t="str">
            <v>COTTON - RIL 122 HY - 450 GM</v>
          </cell>
          <cell r="C1481" t="str">
            <v>2100</v>
          </cell>
          <cell r="D1481" t="str">
            <v>601</v>
          </cell>
          <cell r="E1481" t="str">
            <v>4900094139</v>
          </cell>
          <cell r="F1481">
            <v>38127</v>
          </cell>
          <cell r="G1481">
            <v>-5.4</v>
          </cell>
          <cell r="H1481">
            <v>0</v>
          </cell>
        </row>
        <row r="1482">
          <cell r="A1482" t="str">
            <v>501034</v>
          </cell>
          <cell r="B1482" t="str">
            <v>COTTON - RIL 122 HY - 450 GM</v>
          </cell>
          <cell r="C1482" t="str">
            <v>2100</v>
          </cell>
          <cell r="D1482" t="str">
            <v>601</v>
          </cell>
          <cell r="E1482" t="str">
            <v>4900094139</v>
          </cell>
          <cell r="F1482">
            <v>38127</v>
          </cell>
          <cell r="G1482">
            <v>-21.6</v>
          </cell>
          <cell r="H1482">
            <v>0</v>
          </cell>
        </row>
        <row r="1483">
          <cell r="A1483" t="str">
            <v>501034</v>
          </cell>
          <cell r="B1483" t="str">
            <v>COTTON - RIL 122 HY - 450 GM</v>
          </cell>
          <cell r="C1483" t="str">
            <v>2100</v>
          </cell>
          <cell r="D1483" t="str">
            <v>601</v>
          </cell>
          <cell r="E1483" t="str">
            <v>4900093445</v>
          </cell>
          <cell r="F1483">
            <v>38126</v>
          </cell>
          <cell r="G1483">
            <v>-21.6</v>
          </cell>
          <cell r="H1483">
            <v>0</v>
          </cell>
        </row>
        <row r="1484">
          <cell r="A1484" t="str">
            <v>501034</v>
          </cell>
          <cell r="B1484" t="str">
            <v>COTTON - RIL 122 HY - 450 GM</v>
          </cell>
          <cell r="C1484" t="str">
            <v>2100</v>
          </cell>
          <cell r="D1484" t="str">
            <v>601</v>
          </cell>
          <cell r="E1484" t="str">
            <v>4900093445</v>
          </cell>
          <cell r="F1484">
            <v>38126</v>
          </cell>
          <cell r="G1484">
            <v>-16.2</v>
          </cell>
          <cell r="H1484">
            <v>0</v>
          </cell>
        </row>
        <row r="1485">
          <cell r="A1485" t="str">
            <v>501034</v>
          </cell>
          <cell r="B1485" t="str">
            <v>COTTON - RIL 122 HY - 450 GM</v>
          </cell>
          <cell r="C1485" t="str">
            <v>2100</v>
          </cell>
          <cell r="D1485" t="str">
            <v>601</v>
          </cell>
          <cell r="E1485" t="str">
            <v>4900093445</v>
          </cell>
          <cell r="F1485">
            <v>38126</v>
          </cell>
          <cell r="G1485">
            <v>-5.4</v>
          </cell>
          <cell r="H1485">
            <v>0</v>
          </cell>
        </row>
        <row r="1486">
          <cell r="A1486" t="str">
            <v>501034</v>
          </cell>
          <cell r="B1486" t="str">
            <v>COTTON - RIL 122 HY - 450 GM</v>
          </cell>
          <cell r="C1486" t="str">
            <v>2100</v>
          </cell>
          <cell r="D1486" t="str">
            <v>601</v>
          </cell>
          <cell r="E1486" t="str">
            <v>4900093445</v>
          </cell>
          <cell r="F1486">
            <v>38126</v>
          </cell>
          <cell r="G1486">
            <v>-10.8</v>
          </cell>
          <cell r="H1486">
            <v>0</v>
          </cell>
        </row>
        <row r="1487">
          <cell r="A1487" t="str">
            <v>501034</v>
          </cell>
          <cell r="B1487" t="str">
            <v>COTTON - RIL 122 HY - 450 GM</v>
          </cell>
          <cell r="C1487" t="str">
            <v>2100</v>
          </cell>
          <cell r="D1487" t="str">
            <v>601</v>
          </cell>
          <cell r="E1487" t="str">
            <v>4900093445</v>
          </cell>
          <cell r="F1487">
            <v>38126</v>
          </cell>
          <cell r="G1487">
            <v>-21.6</v>
          </cell>
          <cell r="H1487">
            <v>0</v>
          </cell>
        </row>
        <row r="1488">
          <cell r="A1488" t="str">
            <v>501034</v>
          </cell>
          <cell r="B1488" t="str">
            <v>COTTON - RIL 122 HY - 450 GM</v>
          </cell>
          <cell r="C1488" t="str">
            <v>2100</v>
          </cell>
          <cell r="D1488" t="str">
            <v>601</v>
          </cell>
          <cell r="E1488" t="str">
            <v>4900093445</v>
          </cell>
          <cell r="F1488">
            <v>38126</v>
          </cell>
          <cell r="G1488">
            <v>-59.4</v>
          </cell>
          <cell r="H1488">
            <v>0</v>
          </cell>
        </row>
        <row r="1489">
          <cell r="A1489" t="str">
            <v>501034</v>
          </cell>
          <cell r="B1489" t="str">
            <v>COTTON - RIL 122 HY - 450 GM</v>
          </cell>
          <cell r="C1489" t="str">
            <v>2100</v>
          </cell>
          <cell r="D1489" t="str">
            <v>601</v>
          </cell>
          <cell r="E1489" t="str">
            <v>4900093445</v>
          </cell>
          <cell r="F1489">
            <v>38126</v>
          </cell>
          <cell r="G1489">
            <v>-27</v>
          </cell>
          <cell r="H1489">
            <v>0</v>
          </cell>
        </row>
        <row r="1490">
          <cell r="A1490" t="str">
            <v>501034</v>
          </cell>
          <cell r="B1490" t="str">
            <v>COTTON - RIL 122 HY - 450 GM</v>
          </cell>
          <cell r="C1490" t="str">
            <v>2100</v>
          </cell>
          <cell r="D1490" t="str">
            <v>601</v>
          </cell>
          <cell r="E1490" t="str">
            <v>4900093420</v>
          </cell>
          <cell r="F1490">
            <v>38126</v>
          </cell>
          <cell r="G1490">
            <v>-21.6</v>
          </cell>
          <cell r="H1490">
            <v>0</v>
          </cell>
        </row>
        <row r="1491">
          <cell r="A1491" t="str">
            <v>501034</v>
          </cell>
          <cell r="B1491" t="str">
            <v>COTTON - RIL 122 HY - 450 GM</v>
          </cell>
          <cell r="C1491" t="str">
            <v>2100</v>
          </cell>
          <cell r="D1491" t="str">
            <v>601</v>
          </cell>
          <cell r="E1491" t="str">
            <v>4900093420</v>
          </cell>
          <cell r="F1491">
            <v>38126</v>
          </cell>
          <cell r="G1491">
            <v>-21.6</v>
          </cell>
          <cell r="H1491">
            <v>0</v>
          </cell>
        </row>
        <row r="1492">
          <cell r="A1492" t="str">
            <v>501034</v>
          </cell>
          <cell r="B1492" t="str">
            <v>COTTON - RIL 122 HY - 450 GM</v>
          </cell>
          <cell r="C1492" t="str">
            <v>2100</v>
          </cell>
          <cell r="D1492" t="str">
            <v>601</v>
          </cell>
          <cell r="E1492" t="str">
            <v>4900093445</v>
          </cell>
          <cell r="F1492">
            <v>38126</v>
          </cell>
          <cell r="G1492">
            <v>-5.4</v>
          </cell>
          <cell r="H1492">
            <v>0</v>
          </cell>
        </row>
        <row r="1493">
          <cell r="A1493" t="str">
            <v>501034</v>
          </cell>
          <cell r="B1493" t="str">
            <v>COTTON - RIL 122 HY - 450 GM</v>
          </cell>
          <cell r="C1493" t="str">
            <v>2100</v>
          </cell>
          <cell r="D1493" t="str">
            <v>601</v>
          </cell>
          <cell r="E1493" t="str">
            <v>4900093445</v>
          </cell>
          <cell r="F1493">
            <v>38126</v>
          </cell>
          <cell r="G1493">
            <v>-5.4</v>
          </cell>
          <cell r="H1493">
            <v>0</v>
          </cell>
        </row>
        <row r="1494">
          <cell r="A1494" t="str">
            <v>501034</v>
          </cell>
          <cell r="B1494" t="str">
            <v>COTTON - RIL 122 HY - 450 GM</v>
          </cell>
          <cell r="C1494" t="str">
            <v>2100</v>
          </cell>
          <cell r="D1494" t="str">
            <v>601</v>
          </cell>
          <cell r="E1494" t="str">
            <v>4900093445</v>
          </cell>
          <cell r="F1494">
            <v>38126</v>
          </cell>
          <cell r="G1494">
            <v>-43.2</v>
          </cell>
          <cell r="H1494">
            <v>0</v>
          </cell>
        </row>
        <row r="1495">
          <cell r="A1495" t="str">
            <v>501034</v>
          </cell>
          <cell r="B1495" t="str">
            <v>COTTON - RIL 122 HY - 450 GM</v>
          </cell>
          <cell r="C1495" t="str">
            <v>2100</v>
          </cell>
          <cell r="D1495" t="str">
            <v>641</v>
          </cell>
          <cell r="E1495" t="str">
            <v>4900093526</v>
          </cell>
          <cell r="F1495">
            <v>38126</v>
          </cell>
          <cell r="G1495">
            <v>637.20000000000005</v>
          </cell>
          <cell r="H1495">
            <v>0</v>
          </cell>
        </row>
        <row r="1496">
          <cell r="A1496" t="str">
            <v>501034</v>
          </cell>
          <cell r="B1496" t="str">
            <v>COTTON - RIL 122 HY - 450 GM</v>
          </cell>
          <cell r="C1496" t="str">
            <v>2100</v>
          </cell>
          <cell r="D1496" t="str">
            <v>641</v>
          </cell>
          <cell r="E1496" t="str">
            <v>4900093526</v>
          </cell>
          <cell r="F1496">
            <v>38126</v>
          </cell>
          <cell r="G1496">
            <v>270</v>
          </cell>
          <cell r="H1496">
            <v>0</v>
          </cell>
        </row>
        <row r="1497">
          <cell r="A1497" t="str">
            <v>501034</v>
          </cell>
          <cell r="B1497" t="str">
            <v>COTTON - RIL 122 HY - 450 GM</v>
          </cell>
          <cell r="C1497" t="str">
            <v>2100</v>
          </cell>
          <cell r="D1497" t="str">
            <v>601</v>
          </cell>
          <cell r="E1497" t="str">
            <v>4900093420</v>
          </cell>
          <cell r="F1497">
            <v>38126</v>
          </cell>
          <cell r="G1497">
            <v>-21.6</v>
          </cell>
          <cell r="H1497">
            <v>0</v>
          </cell>
        </row>
        <row r="1498">
          <cell r="A1498" t="str">
            <v>501034</v>
          </cell>
          <cell r="B1498" t="str">
            <v>COTTON - RIL 122 HY - 450 GM</v>
          </cell>
          <cell r="C1498" t="str">
            <v>2100</v>
          </cell>
          <cell r="D1498" t="str">
            <v>601</v>
          </cell>
          <cell r="E1498" t="str">
            <v>4900093420</v>
          </cell>
          <cell r="F1498">
            <v>38126</v>
          </cell>
          <cell r="G1498">
            <v>-21.6</v>
          </cell>
          <cell r="H1498">
            <v>0</v>
          </cell>
        </row>
        <row r="1499">
          <cell r="A1499" t="str">
            <v>501034</v>
          </cell>
          <cell r="B1499" t="str">
            <v>COTTON - RIL 122 HY - 450 GM</v>
          </cell>
          <cell r="C1499" t="str">
            <v>2100</v>
          </cell>
          <cell r="D1499" t="str">
            <v>601</v>
          </cell>
          <cell r="E1499" t="str">
            <v>4900093120</v>
          </cell>
          <cell r="F1499">
            <v>38126</v>
          </cell>
          <cell r="G1499">
            <v>-21.6</v>
          </cell>
          <cell r="H1499">
            <v>0</v>
          </cell>
        </row>
        <row r="1500">
          <cell r="A1500" t="str">
            <v>501034</v>
          </cell>
          <cell r="B1500" t="str">
            <v>COTTON - RIL 122 HY - 450 GM</v>
          </cell>
          <cell r="C1500" t="str">
            <v>2100</v>
          </cell>
          <cell r="D1500" t="str">
            <v>601</v>
          </cell>
          <cell r="E1500" t="str">
            <v>4900093120</v>
          </cell>
          <cell r="F1500">
            <v>38126</v>
          </cell>
          <cell r="G1500">
            <v>-21.6</v>
          </cell>
          <cell r="H1500">
            <v>0</v>
          </cell>
        </row>
        <row r="1501">
          <cell r="A1501" t="str">
            <v>501034</v>
          </cell>
          <cell r="B1501" t="str">
            <v>COTTON - RIL 122 HY - 450 GM</v>
          </cell>
          <cell r="C1501" t="str">
            <v>2100</v>
          </cell>
          <cell r="D1501" t="str">
            <v>601</v>
          </cell>
          <cell r="E1501" t="str">
            <v>4900093120</v>
          </cell>
          <cell r="F1501">
            <v>38126</v>
          </cell>
          <cell r="G1501">
            <v>-21.6</v>
          </cell>
          <cell r="H1501">
            <v>0</v>
          </cell>
        </row>
        <row r="1502">
          <cell r="A1502" t="str">
            <v>501034</v>
          </cell>
          <cell r="B1502" t="str">
            <v>COTTON - RIL 122 HY - 450 GM</v>
          </cell>
          <cell r="C1502" t="str">
            <v>2100</v>
          </cell>
          <cell r="D1502" t="str">
            <v>601</v>
          </cell>
          <cell r="E1502" t="str">
            <v>4900092817</v>
          </cell>
          <cell r="F1502">
            <v>38125</v>
          </cell>
          <cell r="G1502">
            <v>-5.4</v>
          </cell>
          <cell r="H1502">
            <v>0</v>
          </cell>
        </row>
        <row r="1503">
          <cell r="A1503" t="str">
            <v>501034</v>
          </cell>
          <cell r="B1503" t="str">
            <v>COTTON - RIL 122 HY - 450 GM</v>
          </cell>
          <cell r="C1503" t="str">
            <v>2100</v>
          </cell>
          <cell r="D1503" t="str">
            <v>601</v>
          </cell>
          <cell r="E1503" t="str">
            <v>4900092936</v>
          </cell>
          <cell r="F1503">
            <v>38125</v>
          </cell>
          <cell r="G1503">
            <v>-21.6</v>
          </cell>
          <cell r="H1503">
            <v>0</v>
          </cell>
        </row>
        <row r="1504">
          <cell r="A1504" t="str">
            <v>501034</v>
          </cell>
          <cell r="B1504" t="str">
            <v>COTTON - RIL 122 HY - 450 GM</v>
          </cell>
          <cell r="C1504" t="str">
            <v>2100</v>
          </cell>
          <cell r="D1504" t="str">
            <v>601</v>
          </cell>
          <cell r="E1504" t="str">
            <v>4900092939</v>
          </cell>
          <cell r="F1504">
            <v>38125</v>
          </cell>
          <cell r="G1504">
            <v>-21.6</v>
          </cell>
          <cell r="H1504">
            <v>0</v>
          </cell>
        </row>
        <row r="1505">
          <cell r="A1505" t="str">
            <v>501034</v>
          </cell>
          <cell r="B1505" t="str">
            <v>COTTON - RIL 122 HY - 450 GM</v>
          </cell>
          <cell r="C1505" t="str">
            <v>2100</v>
          </cell>
          <cell r="D1505" t="str">
            <v>601</v>
          </cell>
          <cell r="E1505" t="str">
            <v>4900092941</v>
          </cell>
          <cell r="F1505">
            <v>38125</v>
          </cell>
          <cell r="G1505">
            <v>-5.4</v>
          </cell>
          <cell r="H1505">
            <v>0</v>
          </cell>
        </row>
        <row r="1506">
          <cell r="A1506" t="str">
            <v>501034</v>
          </cell>
          <cell r="B1506" t="str">
            <v>COTTON - RIL 122 HY - 450 GM</v>
          </cell>
          <cell r="C1506" t="str">
            <v>2100</v>
          </cell>
          <cell r="D1506" t="str">
            <v>601</v>
          </cell>
          <cell r="E1506" t="str">
            <v>4900092942</v>
          </cell>
          <cell r="F1506">
            <v>38125</v>
          </cell>
          <cell r="G1506">
            <v>-16.2</v>
          </cell>
          <cell r="H1506">
            <v>0</v>
          </cell>
        </row>
        <row r="1507">
          <cell r="A1507" t="str">
            <v>501034</v>
          </cell>
          <cell r="B1507" t="str">
            <v>COTTON - RIL 122 HY - 450 GM</v>
          </cell>
          <cell r="C1507" t="str">
            <v>2100</v>
          </cell>
          <cell r="D1507" t="str">
            <v>601</v>
          </cell>
          <cell r="E1507" t="str">
            <v>4900092942</v>
          </cell>
          <cell r="F1507">
            <v>38125</v>
          </cell>
          <cell r="G1507">
            <v>-108</v>
          </cell>
          <cell r="H1507">
            <v>0</v>
          </cell>
        </row>
        <row r="1508">
          <cell r="A1508" t="str">
            <v>501034</v>
          </cell>
          <cell r="B1508" t="str">
            <v>COTTON - RIL 122 HY - 450 GM</v>
          </cell>
          <cell r="C1508" t="str">
            <v>2100</v>
          </cell>
          <cell r="D1508" t="str">
            <v>601</v>
          </cell>
          <cell r="E1508" t="str">
            <v>4900092942</v>
          </cell>
          <cell r="F1508">
            <v>38125</v>
          </cell>
          <cell r="G1508">
            <v>-5.4</v>
          </cell>
          <cell r="H1508">
            <v>0</v>
          </cell>
        </row>
        <row r="1509">
          <cell r="A1509" t="str">
            <v>501034</v>
          </cell>
          <cell r="B1509" t="str">
            <v>COTTON - RIL 122 HY - 450 GM</v>
          </cell>
          <cell r="C1509" t="str">
            <v>2100</v>
          </cell>
          <cell r="D1509" t="str">
            <v>601</v>
          </cell>
          <cell r="E1509" t="str">
            <v>4900092942</v>
          </cell>
          <cell r="F1509">
            <v>38125</v>
          </cell>
          <cell r="G1509">
            <v>-43.2</v>
          </cell>
          <cell r="H1509">
            <v>0</v>
          </cell>
        </row>
        <row r="1510">
          <cell r="A1510" t="str">
            <v>501034</v>
          </cell>
          <cell r="B1510" t="str">
            <v>COTTON - RIL 122 HY - 450 GM</v>
          </cell>
          <cell r="C1510" t="str">
            <v>2100</v>
          </cell>
          <cell r="D1510" t="str">
            <v>601</v>
          </cell>
          <cell r="E1510" t="str">
            <v>4900092939</v>
          </cell>
          <cell r="F1510">
            <v>38125</v>
          </cell>
          <cell r="G1510">
            <v>-21.6</v>
          </cell>
          <cell r="H1510">
            <v>0</v>
          </cell>
        </row>
        <row r="1511">
          <cell r="A1511" t="str">
            <v>501034</v>
          </cell>
          <cell r="B1511" t="str">
            <v>COTTON - RIL 122 HY - 450 GM</v>
          </cell>
          <cell r="C1511" t="str">
            <v>2100</v>
          </cell>
          <cell r="D1511" t="str">
            <v>601</v>
          </cell>
          <cell r="E1511" t="str">
            <v>4900092939</v>
          </cell>
          <cell r="F1511">
            <v>38125</v>
          </cell>
          <cell r="G1511">
            <v>-21.6</v>
          </cell>
          <cell r="H1511">
            <v>0</v>
          </cell>
        </row>
        <row r="1512">
          <cell r="A1512" t="str">
            <v>501034</v>
          </cell>
          <cell r="B1512" t="str">
            <v>COTTON - RIL 122 HY - 450 GM</v>
          </cell>
          <cell r="C1512" t="str">
            <v>2100</v>
          </cell>
          <cell r="D1512" t="str">
            <v>601</v>
          </cell>
          <cell r="E1512" t="str">
            <v>4900092941</v>
          </cell>
          <cell r="F1512">
            <v>38125</v>
          </cell>
          <cell r="G1512">
            <v>-21.6</v>
          </cell>
          <cell r="H1512">
            <v>0</v>
          </cell>
        </row>
        <row r="1513">
          <cell r="A1513" t="str">
            <v>501034</v>
          </cell>
          <cell r="B1513" t="str">
            <v>COTTON - RIL 122 HY - 450 GM</v>
          </cell>
          <cell r="C1513" t="str">
            <v>2100</v>
          </cell>
          <cell r="D1513" t="str">
            <v>601</v>
          </cell>
          <cell r="E1513" t="str">
            <v>4900092941</v>
          </cell>
          <cell r="F1513">
            <v>38125</v>
          </cell>
          <cell r="G1513">
            <v>-43.2</v>
          </cell>
          <cell r="H1513">
            <v>0</v>
          </cell>
        </row>
        <row r="1514">
          <cell r="A1514" t="str">
            <v>501034</v>
          </cell>
          <cell r="B1514" t="str">
            <v>COTTON - RIL 122 HY - 450 GM</v>
          </cell>
          <cell r="C1514" t="str">
            <v>2100</v>
          </cell>
          <cell r="D1514" t="str">
            <v>601</v>
          </cell>
          <cell r="E1514" t="str">
            <v>4900092817</v>
          </cell>
          <cell r="F1514">
            <v>38125</v>
          </cell>
          <cell r="G1514">
            <v>-13.95</v>
          </cell>
          <cell r="H1514">
            <v>0</v>
          </cell>
        </row>
        <row r="1515">
          <cell r="A1515" t="str">
            <v>501034</v>
          </cell>
          <cell r="B1515" t="str">
            <v>COTTON - RIL 122 HY - 450 GM</v>
          </cell>
          <cell r="C1515" t="str">
            <v>2100</v>
          </cell>
          <cell r="D1515" t="str">
            <v>601</v>
          </cell>
          <cell r="E1515" t="str">
            <v>4900092817</v>
          </cell>
          <cell r="F1515">
            <v>38125</v>
          </cell>
          <cell r="G1515">
            <v>-10.8</v>
          </cell>
          <cell r="H1515">
            <v>0</v>
          </cell>
        </row>
        <row r="1516">
          <cell r="A1516" t="str">
            <v>501034</v>
          </cell>
          <cell r="B1516" t="str">
            <v>COTTON - RIL 122 HY - 450 GM</v>
          </cell>
          <cell r="C1516" t="str">
            <v>2100</v>
          </cell>
          <cell r="D1516" t="str">
            <v>601</v>
          </cell>
          <cell r="E1516" t="str">
            <v>4900092817</v>
          </cell>
          <cell r="F1516">
            <v>38125</v>
          </cell>
          <cell r="G1516">
            <v>-5.4</v>
          </cell>
          <cell r="H1516">
            <v>0</v>
          </cell>
        </row>
        <row r="1517">
          <cell r="A1517" t="str">
            <v>501034</v>
          </cell>
          <cell r="B1517" t="str">
            <v>COTTON - RIL 122 HY - 450 GM</v>
          </cell>
          <cell r="C1517" t="str">
            <v>2100</v>
          </cell>
          <cell r="D1517" t="str">
            <v>601</v>
          </cell>
          <cell r="E1517" t="str">
            <v>4900092817</v>
          </cell>
          <cell r="F1517">
            <v>38125</v>
          </cell>
          <cell r="G1517">
            <v>-5.4</v>
          </cell>
          <cell r="H1517">
            <v>0</v>
          </cell>
        </row>
        <row r="1518">
          <cell r="A1518" t="str">
            <v>501034</v>
          </cell>
          <cell r="B1518" t="str">
            <v>COTTON - RIL 122 HY - 450 GM</v>
          </cell>
          <cell r="C1518" t="str">
            <v>2100</v>
          </cell>
          <cell r="D1518" t="str">
            <v>601</v>
          </cell>
          <cell r="E1518" t="str">
            <v>4900092817</v>
          </cell>
          <cell r="F1518">
            <v>38125</v>
          </cell>
          <cell r="G1518">
            <v>-18.45</v>
          </cell>
          <cell r="H1518">
            <v>0</v>
          </cell>
        </row>
        <row r="1519">
          <cell r="A1519" t="str">
            <v>501034</v>
          </cell>
          <cell r="B1519" t="str">
            <v>COTTON - RIL 122 HY - 450 GM</v>
          </cell>
          <cell r="C1519" t="str">
            <v>2100</v>
          </cell>
          <cell r="D1519" t="str">
            <v>601</v>
          </cell>
          <cell r="E1519" t="str">
            <v>4900092817</v>
          </cell>
          <cell r="F1519">
            <v>38125</v>
          </cell>
          <cell r="G1519">
            <v>-5.4</v>
          </cell>
          <cell r="H1519">
            <v>0</v>
          </cell>
        </row>
        <row r="1520">
          <cell r="A1520" t="str">
            <v>501034</v>
          </cell>
          <cell r="B1520" t="str">
            <v>COTTON - RIL 122 HY - 450 GM</v>
          </cell>
          <cell r="C1520" t="str">
            <v>2100</v>
          </cell>
          <cell r="D1520" t="str">
            <v>601</v>
          </cell>
          <cell r="E1520" t="str">
            <v>4900092817</v>
          </cell>
          <cell r="F1520">
            <v>38125</v>
          </cell>
          <cell r="G1520">
            <v>-5.4</v>
          </cell>
          <cell r="H1520">
            <v>0</v>
          </cell>
        </row>
        <row r="1521">
          <cell r="A1521" t="str">
            <v>501034</v>
          </cell>
          <cell r="B1521" t="str">
            <v>COTTON - RIL 122 HY - 450 GM</v>
          </cell>
          <cell r="C1521" t="str">
            <v>2100</v>
          </cell>
          <cell r="D1521" t="str">
            <v>601</v>
          </cell>
          <cell r="E1521" t="str">
            <v>4900092817</v>
          </cell>
          <cell r="F1521">
            <v>38125</v>
          </cell>
          <cell r="G1521">
            <v>-5.4</v>
          </cell>
          <cell r="H1521">
            <v>0</v>
          </cell>
        </row>
        <row r="1522">
          <cell r="A1522" t="str">
            <v>501034</v>
          </cell>
          <cell r="B1522" t="str">
            <v>COTTON - RIL 122 HY - 450 GM</v>
          </cell>
          <cell r="C1522" t="str">
            <v>2100</v>
          </cell>
          <cell r="D1522" t="str">
            <v>601</v>
          </cell>
          <cell r="E1522" t="str">
            <v>4900092941</v>
          </cell>
          <cell r="F1522">
            <v>38125</v>
          </cell>
          <cell r="G1522">
            <v>-16.2</v>
          </cell>
          <cell r="H1522">
            <v>0</v>
          </cell>
        </row>
        <row r="1523">
          <cell r="A1523" t="str">
            <v>501034</v>
          </cell>
          <cell r="B1523" t="str">
            <v>COTTON - RIL 122 HY - 450 GM</v>
          </cell>
          <cell r="C1523" t="str">
            <v>2100</v>
          </cell>
          <cell r="D1523" t="str">
            <v>601</v>
          </cell>
          <cell r="E1523" t="str">
            <v>4900092941</v>
          </cell>
          <cell r="F1523">
            <v>38125</v>
          </cell>
          <cell r="G1523">
            <v>-43.2</v>
          </cell>
          <cell r="H1523">
            <v>0</v>
          </cell>
        </row>
        <row r="1524">
          <cell r="A1524" t="str">
            <v>501034</v>
          </cell>
          <cell r="B1524" t="str">
            <v>COTTON - RIL 122 HY - 450 GM</v>
          </cell>
          <cell r="C1524" t="str">
            <v>2100</v>
          </cell>
          <cell r="D1524" t="str">
            <v>601</v>
          </cell>
          <cell r="E1524" t="str">
            <v>4900092817</v>
          </cell>
          <cell r="F1524">
            <v>38125</v>
          </cell>
          <cell r="G1524">
            <v>-5.4</v>
          </cell>
          <cell r="H1524">
            <v>0</v>
          </cell>
        </row>
        <row r="1525">
          <cell r="A1525" t="str">
            <v>501034</v>
          </cell>
          <cell r="B1525" t="str">
            <v>COTTON - RIL 122 HY - 450 GM</v>
          </cell>
          <cell r="C1525" t="str">
            <v>2100</v>
          </cell>
          <cell r="D1525" t="str">
            <v>601</v>
          </cell>
          <cell r="E1525" t="str">
            <v>4900092817</v>
          </cell>
          <cell r="F1525">
            <v>38125</v>
          </cell>
          <cell r="G1525">
            <v>-5.4</v>
          </cell>
          <cell r="H1525">
            <v>0</v>
          </cell>
        </row>
        <row r="1526">
          <cell r="A1526" t="str">
            <v>501034</v>
          </cell>
          <cell r="B1526" t="str">
            <v>COTTON - RIL 122 HY - 450 GM</v>
          </cell>
          <cell r="C1526" t="str">
            <v>2100</v>
          </cell>
          <cell r="D1526" t="str">
            <v>601</v>
          </cell>
          <cell r="E1526" t="str">
            <v>4900092210</v>
          </cell>
          <cell r="F1526">
            <v>38124</v>
          </cell>
          <cell r="G1526">
            <v>-5.4</v>
          </cell>
          <cell r="H1526">
            <v>0</v>
          </cell>
        </row>
        <row r="1527">
          <cell r="A1527" t="str">
            <v>501034</v>
          </cell>
          <cell r="B1527" t="str">
            <v>COTTON - RIL 122 HY - 450 GM</v>
          </cell>
          <cell r="C1527" t="str">
            <v>2100</v>
          </cell>
          <cell r="D1527" t="str">
            <v>601</v>
          </cell>
          <cell r="E1527" t="str">
            <v>4900092210</v>
          </cell>
          <cell r="F1527">
            <v>38124</v>
          </cell>
          <cell r="G1527">
            <v>-5.4</v>
          </cell>
          <cell r="H1527">
            <v>0</v>
          </cell>
        </row>
        <row r="1528">
          <cell r="A1528" t="str">
            <v>501034</v>
          </cell>
          <cell r="B1528" t="str">
            <v>COTTON - RIL 122 HY - 450 GM</v>
          </cell>
          <cell r="C1528" t="str">
            <v>2100</v>
          </cell>
          <cell r="D1528" t="str">
            <v>601</v>
          </cell>
          <cell r="E1528" t="str">
            <v>4900092210</v>
          </cell>
          <cell r="F1528">
            <v>38124</v>
          </cell>
          <cell r="G1528">
            <v>-16.2</v>
          </cell>
          <cell r="H1528">
            <v>0</v>
          </cell>
        </row>
        <row r="1529">
          <cell r="A1529" t="str">
            <v>501034</v>
          </cell>
          <cell r="B1529" t="str">
            <v>COTTON - RIL 122 HY - 450 GM</v>
          </cell>
          <cell r="C1529" t="str">
            <v>2100</v>
          </cell>
          <cell r="D1529" t="str">
            <v>601</v>
          </cell>
          <cell r="E1529" t="str">
            <v>4900092210</v>
          </cell>
          <cell r="F1529">
            <v>38124</v>
          </cell>
          <cell r="G1529">
            <v>-21.6</v>
          </cell>
          <cell r="H1529">
            <v>0</v>
          </cell>
        </row>
        <row r="1530">
          <cell r="A1530" t="str">
            <v>501034</v>
          </cell>
          <cell r="B1530" t="str">
            <v>COTTON - RIL 122 HY - 450 GM</v>
          </cell>
          <cell r="C1530" t="str">
            <v>2100</v>
          </cell>
          <cell r="D1530" t="str">
            <v>601</v>
          </cell>
          <cell r="E1530" t="str">
            <v>4900092210</v>
          </cell>
          <cell r="F1530">
            <v>38124</v>
          </cell>
          <cell r="G1530">
            <v>-64.8</v>
          </cell>
          <cell r="H1530">
            <v>0</v>
          </cell>
        </row>
        <row r="1531">
          <cell r="A1531" t="str">
            <v>501034</v>
          </cell>
          <cell r="B1531" t="str">
            <v>COTTON - RIL 122 HY - 450 GM</v>
          </cell>
          <cell r="C1531" t="str">
            <v>2100</v>
          </cell>
          <cell r="D1531" t="str">
            <v>601</v>
          </cell>
          <cell r="E1531" t="str">
            <v>4900092164</v>
          </cell>
          <cell r="F1531">
            <v>38124</v>
          </cell>
          <cell r="G1531">
            <v>-21.6</v>
          </cell>
          <cell r="H1531">
            <v>0</v>
          </cell>
        </row>
        <row r="1532">
          <cell r="A1532" t="str">
            <v>501034</v>
          </cell>
          <cell r="B1532" t="str">
            <v>COTTON - RIL 122 HY - 450 GM</v>
          </cell>
          <cell r="C1532" t="str">
            <v>2100</v>
          </cell>
          <cell r="D1532" t="str">
            <v>601</v>
          </cell>
          <cell r="E1532" t="str">
            <v>4900092164</v>
          </cell>
          <cell r="F1532">
            <v>38124</v>
          </cell>
          <cell r="G1532">
            <v>-21.6</v>
          </cell>
          <cell r="H1532">
            <v>0</v>
          </cell>
        </row>
        <row r="1533">
          <cell r="A1533" t="str">
            <v>501034</v>
          </cell>
          <cell r="B1533" t="str">
            <v>COTTON - RIL 122 HY - 450 GM</v>
          </cell>
          <cell r="C1533" t="str">
            <v>2100</v>
          </cell>
          <cell r="D1533" t="str">
            <v>601</v>
          </cell>
          <cell r="E1533" t="str">
            <v>4900092164</v>
          </cell>
          <cell r="F1533">
            <v>38124</v>
          </cell>
          <cell r="G1533">
            <v>-16.2</v>
          </cell>
          <cell r="H1533">
            <v>0</v>
          </cell>
        </row>
        <row r="1534">
          <cell r="A1534" t="str">
            <v>501034</v>
          </cell>
          <cell r="B1534" t="str">
            <v>COTTON - RIL 122 HY - 450 GM</v>
          </cell>
          <cell r="C1534" t="str">
            <v>2100</v>
          </cell>
          <cell r="D1534" t="str">
            <v>601</v>
          </cell>
          <cell r="E1534" t="str">
            <v>4900092164</v>
          </cell>
          <cell r="F1534">
            <v>38124</v>
          </cell>
          <cell r="G1534">
            <v>-21.6</v>
          </cell>
          <cell r="H1534">
            <v>0</v>
          </cell>
        </row>
        <row r="1535">
          <cell r="A1535" t="str">
            <v>501034</v>
          </cell>
          <cell r="B1535" t="str">
            <v>COTTON - RIL 122 HY - 450 GM</v>
          </cell>
          <cell r="C1535" t="str">
            <v>2100</v>
          </cell>
          <cell r="D1535" t="str">
            <v>601</v>
          </cell>
          <cell r="E1535" t="str">
            <v>4900092156</v>
          </cell>
          <cell r="F1535">
            <v>38124</v>
          </cell>
          <cell r="G1535">
            <v>-16.2</v>
          </cell>
          <cell r="H1535">
            <v>0</v>
          </cell>
        </row>
        <row r="1536">
          <cell r="A1536" t="str">
            <v>501034</v>
          </cell>
          <cell r="B1536" t="str">
            <v>COTTON - RIL 122 HY - 450 GM</v>
          </cell>
          <cell r="C1536" t="str">
            <v>2100</v>
          </cell>
          <cell r="D1536" t="str">
            <v>601</v>
          </cell>
          <cell r="E1536" t="str">
            <v>4900092224</v>
          </cell>
          <cell r="F1536">
            <v>38124</v>
          </cell>
          <cell r="G1536">
            <v>-5.4</v>
          </cell>
          <cell r="H1536">
            <v>0</v>
          </cell>
        </row>
        <row r="1537">
          <cell r="A1537" t="str">
            <v>501034</v>
          </cell>
          <cell r="B1537" t="str">
            <v>COTTON - RIL 122 HY - 450 GM</v>
          </cell>
          <cell r="C1537" t="str">
            <v>2100</v>
          </cell>
          <cell r="D1537" t="str">
            <v>601</v>
          </cell>
          <cell r="E1537" t="str">
            <v>4900092224</v>
          </cell>
          <cell r="F1537">
            <v>38124</v>
          </cell>
          <cell r="G1537">
            <v>-10.8</v>
          </cell>
          <cell r="H1537">
            <v>0</v>
          </cell>
        </row>
        <row r="1538">
          <cell r="A1538" t="str">
            <v>501034</v>
          </cell>
          <cell r="B1538" t="str">
            <v>COTTON - RIL 122 HY - 450 GM</v>
          </cell>
          <cell r="C1538" t="str">
            <v>2100</v>
          </cell>
          <cell r="D1538" t="str">
            <v>601</v>
          </cell>
          <cell r="E1538" t="str">
            <v>4900092224</v>
          </cell>
          <cell r="F1538">
            <v>38124</v>
          </cell>
          <cell r="G1538">
            <v>-16.2</v>
          </cell>
          <cell r="H1538">
            <v>0</v>
          </cell>
        </row>
        <row r="1539">
          <cell r="A1539" t="str">
            <v>501034</v>
          </cell>
          <cell r="B1539" t="str">
            <v>COTTON - RIL 122 HY - 450 GM</v>
          </cell>
          <cell r="C1539" t="str">
            <v>2100</v>
          </cell>
          <cell r="D1539" t="str">
            <v>601</v>
          </cell>
          <cell r="E1539" t="str">
            <v>4900092156</v>
          </cell>
          <cell r="F1539">
            <v>38124</v>
          </cell>
          <cell r="G1539">
            <v>-5.4</v>
          </cell>
          <cell r="H1539">
            <v>0</v>
          </cell>
        </row>
        <row r="1540">
          <cell r="A1540" t="str">
            <v>501034</v>
          </cell>
          <cell r="B1540" t="str">
            <v>COTTON - RIL 122 HY - 450 GM</v>
          </cell>
          <cell r="C1540" t="str">
            <v>2100</v>
          </cell>
          <cell r="D1540" t="str">
            <v>601</v>
          </cell>
          <cell r="E1540" t="str">
            <v>4900092156</v>
          </cell>
          <cell r="F1540">
            <v>38124</v>
          </cell>
          <cell r="G1540">
            <v>-151.19999999999999</v>
          </cell>
          <cell r="H1540">
            <v>0</v>
          </cell>
        </row>
        <row r="1541">
          <cell r="A1541" t="str">
            <v>501034</v>
          </cell>
          <cell r="B1541" t="str">
            <v>COTTON - RIL 122 HY - 450 GM</v>
          </cell>
          <cell r="C1541" t="str">
            <v>2100</v>
          </cell>
          <cell r="D1541" t="str">
            <v>601</v>
          </cell>
          <cell r="E1541" t="str">
            <v>4900092210</v>
          </cell>
          <cell r="F1541">
            <v>38124</v>
          </cell>
          <cell r="G1541">
            <v>-21.6</v>
          </cell>
          <cell r="H1541">
            <v>0</v>
          </cell>
        </row>
        <row r="1542">
          <cell r="A1542" t="str">
            <v>501034</v>
          </cell>
          <cell r="B1542" t="str">
            <v>COTTON - RIL 122 HY - 450 GM</v>
          </cell>
          <cell r="C1542" t="str">
            <v>2100</v>
          </cell>
          <cell r="D1542" t="str">
            <v>601</v>
          </cell>
          <cell r="E1542" t="str">
            <v>4900092210</v>
          </cell>
          <cell r="F1542">
            <v>38124</v>
          </cell>
          <cell r="G1542">
            <v>-21.6</v>
          </cell>
          <cell r="H1542">
            <v>0</v>
          </cell>
        </row>
        <row r="1543">
          <cell r="A1543" t="str">
            <v>501034</v>
          </cell>
          <cell r="B1543" t="str">
            <v>COTTON - RIL 122 HY - 450 GM</v>
          </cell>
          <cell r="C1543" t="str">
            <v>2100</v>
          </cell>
          <cell r="D1543" t="str">
            <v>601</v>
          </cell>
          <cell r="E1543" t="str">
            <v>4900092210</v>
          </cell>
          <cell r="F1543">
            <v>38124</v>
          </cell>
          <cell r="G1543">
            <v>-5.4</v>
          </cell>
          <cell r="H1543">
            <v>0</v>
          </cell>
        </row>
        <row r="1544">
          <cell r="A1544" t="str">
            <v>501034</v>
          </cell>
          <cell r="B1544" t="str">
            <v>COTTON - RIL 122 HY - 450 GM</v>
          </cell>
          <cell r="C1544" t="str">
            <v>2100</v>
          </cell>
          <cell r="D1544" t="str">
            <v>601</v>
          </cell>
          <cell r="E1544" t="str">
            <v>4900092224</v>
          </cell>
          <cell r="F1544">
            <v>38124</v>
          </cell>
          <cell r="G1544">
            <v>-172.8</v>
          </cell>
          <cell r="H1544">
            <v>0</v>
          </cell>
        </row>
        <row r="1545">
          <cell r="A1545" t="str">
            <v>501034</v>
          </cell>
          <cell r="B1545" t="str">
            <v>COTTON - RIL 122 HY - 450 GM</v>
          </cell>
          <cell r="C1545" t="str">
            <v>2100</v>
          </cell>
          <cell r="D1545" t="str">
            <v>601</v>
          </cell>
          <cell r="E1545" t="str">
            <v>4900092164</v>
          </cell>
          <cell r="F1545">
            <v>38124</v>
          </cell>
          <cell r="G1545">
            <v>-21.6</v>
          </cell>
          <cell r="H1545">
            <v>0</v>
          </cell>
        </row>
        <row r="1546">
          <cell r="A1546" t="str">
            <v>501034</v>
          </cell>
          <cell r="B1546" t="str">
            <v>COTTON - RIL 122 HY - 450 GM</v>
          </cell>
          <cell r="C1546" t="str">
            <v>2100</v>
          </cell>
          <cell r="D1546" t="str">
            <v>601</v>
          </cell>
          <cell r="E1546" t="str">
            <v>4900092164</v>
          </cell>
          <cell r="F1546">
            <v>38124</v>
          </cell>
          <cell r="G1546">
            <v>-5.4</v>
          </cell>
          <cell r="H1546">
            <v>0</v>
          </cell>
        </row>
        <row r="1547">
          <cell r="A1547" t="str">
            <v>501034</v>
          </cell>
          <cell r="B1547" t="str">
            <v>COTTON - RIL 122 HY - 450 GM</v>
          </cell>
          <cell r="C1547" t="str">
            <v>2100</v>
          </cell>
          <cell r="D1547" t="str">
            <v>601</v>
          </cell>
          <cell r="E1547" t="str">
            <v>4900092164</v>
          </cell>
          <cell r="F1547">
            <v>38124</v>
          </cell>
          <cell r="G1547">
            <v>-10.8</v>
          </cell>
          <cell r="H1547">
            <v>0</v>
          </cell>
        </row>
        <row r="1548">
          <cell r="A1548" t="str">
            <v>501034</v>
          </cell>
          <cell r="B1548" t="str">
            <v>COTTON - RIL 122 HY - 450 GM</v>
          </cell>
          <cell r="C1548" t="str">
            <v>2100</v>
          </cell>
          <cell r="D1548" t="str">
            <v>601</v>
          </cell>
          <cell r="E1548" t="str">
            <v>4900092200</v>
          </cell>
          <cell r="F1548">
            <v>38124</v>
          </cell>
          <cell r="G1548">
            <v>-5.4</v>
          </cell>
          <cell r="H1548">
            <v>0</v>
          </cell>
        </row>
        <row r="1549">
          <cell r="A1549" t="str">
            <v>501034</v>
          </cell>
          <cell r="B1549" t="str">
            <v>COTTON - RIL 122 HY - 450 GM</v>
          </cell>
          <cell r="C1549" t="str">
            <v>2100</v>
          </cell>
          <cell r="D1549" t="str">
            <v>601</v>
          </cell>
          <cell r="E1549" t="str">
            <v>4900092200</v>
          </cell>
          <cell r="F1549">
            <v>38124</v>
          </cell>
          <cell r="G1549">
            <v>-5.4</v>
          </cell>
          <cell r="H1549">
            <v>0</v>
          </cell>
        </row>
        <row r="1550">
          <cell r="A1550" t="str">
            <v>501034</v>
          </cell>
          <cell r="B1550" t="str">
            <v>COTTON - RIL 122 HY - 450 GM</v>
          </cell>
          <cell r="C1550" t="str">
            <v>2100</v>
          </cell>
          <cell r="D1550" t="str">
            <v>601</v>
          </cell>
          <cell r="E1550" t="str">
            <v>4900092200</v>
          </cell>
          <cell r="F1550">
            <v>38124</v>
          </cell>
          <cell r="G1550">
            <v>-10.8</v>
          </cell>
          <cell r="H1550">
            <v>0</v>
          </cell>
        </row>
        <row r="1551">
          <cell r="A1551" t="str">
            <v>501034</v>
          </cell>
          <cell r="B1551" t="str">
            <v>COTTON - RIL 122 HY - 450 GM</v>
          </cell>
          <cell r="C1551" t="str">
            <v>2100</v>
          </cell>
          <cell r="D1551" t="str">
            <v>601</v>
          </cell>
          <cell r="E1551" t="str">
            <v>4900092200</v>
          </cell>
          <cell r="F1551">
            <v>38124</v>
          </cell>
          <cell r="G1551">
            <v>-13.95</v>
          </cell>
          <cell r="H1551">
            <v>0</v>
          </cell>
        </row>
        <row r="1552">
          <cell r="A1552" t="str">
            <v>501034</v>
          </cell>
          <cell r="B1552" t="str">
            <v>COTTON - RIL 122 HY - 450 GM</v>
          </cell>
          <cell r="C1552" t="str">
            <v>2100</v>
          </cell>
          <cell r="D1552" t="str">
            <v>601</v>
          </cell>
          <cell r="E1552" t="str">
            <v>4900092200</v>
          </cell>
          <cell r="F1552">
            <v>38124</v>
          </cell>
          <cell r="G1552">
            <v>-5.4</v>
          </cell>
          <cell r="H1552">
            <v>0</v>
          </cell>
        </row>
        <row r="1553">
          <cell r="A1553" t="str">
            <v>501034</v>
          </cell>
          <cell r="B1553" t="str">
            <v>COTTON - RIL 122 HY - 450 GM</v>
          </cell>
          <cell r="C1553" t="str">
            <v>2100</v>
          </cell>
          <cell r="D1553" t="str">
            <v>601</v>
          </cell>
          <cell r="E1553" t="str">
            <v>4900092200</v>
          </cell>
          <cell r="F1553">
            <v>38124</v>
          </cell>
          <cell r="G1553">
            <v>-5.4</v>
          </cell>
          <cell r="H1553">
            <v>0</v>
          </cell>
        </row>
        <row r="1554">
          <cell r="A1554" t="str">
            <v>501034</v>
          </cell>
          <cell r="B1554" t="str">
            <v>COTTON - RIL 122 HY - 450 GM</v>
          </cell>
          <cell r="C1554" t="str">
            <v>2100</v>
          </cell>
          <cell r="D1554" t="str">
            <v>601</v>
          </cell>
          <cell r="E1554" t="str">
            <v>4900092200</v>
          </cell>
          <cell r="F1554">
            <v>38124</v>
          </cell>
          <cell r="G1554">
            <v>-5.4</v>
          </cell>
          <cell r="H1554">
            <v>0</v>
          </cell>
        </row>
        <row r="1555">
          <cell r="A1555" t="str">
            <v>501034</v>
          </cell>
          <cell r="B1555" t="str">
            <v>COTTON - RIL 122 HY - 450 GM</v>
          </cell>
          <cell r="C1555" t="str">
            <v>2100</v>
          </cell>
          <cell r="D1555" t="str">
            <v>601</v>
          </cell>
          <cell r="E1555" t="str">
            <v>4900092200</v>
          </cell>
          <cell r="F1555">
            <v>38124</v>
          </cell>
          <cell r="G1555">
            <v>-5.4</v>
          </cell>
          <cell r="H1555">
            <v>0</v>
          </cell>
        </row>
        <row r="1556">
          <cell r="A1556" t="str">
            <v>501034</v>
          </cell>
          <cell r="B1556" t="str">
            <v>COTTON - RIL 122 HY - 450 GM</v>
          </cell>
          <cell r="C1556" t="str">
            <v>2100</v>
          </cell>
          <cell r="D1556" t="str">
            <v>601</v>
          </cell>
          <cell r="E1556" t="str">
            <v>4900092200</v>
          </cell>
          <cell r="F1556">
            <v>38124</v>
          </cell>
          <cell r="G1556">
            <v>-18.45</v>
          </cell>
          <cell r="H1556">
            <v>0</v>
          </cell>
        </row>
        <row r="1557">
          <cell r="A1557" t="str">
            <v>501034</v>
          </cell>
          <cell r="B1557" t="str">
            <v>COTTON - RIL 122 HY - 450 GM</v>
          </cell>
          <cell r="C1557" t="str">
            <v>2100</v>
          </cell>
          <cell r="D1557" t="str">
            <v>601</v>
          </cell>
          <cell r="E1557" t="str">
            <v>4900092164</v>
          </cell>
          <cell r="F1557">
            <v>38124</v>
          </cell>
          <cell r="G1557">
            <v>-10.8</v>
          </cell>
          <cell r="H1557">
            <v>0</v>
          </cell>
        </row>
        <row r="1558">
          <cell r="A1558" t="str">
            <v>501034</v>
          </cell>
          <cell r="B1558" t="str">
            <v>COTTON - RIL 122 HY - 450 GM</v>
          </cell>
          <cell r="C1558" t="str">
            <v>2100</v>
          </cell>
          <cell r="D1558" t="str">
            <v>601</v>
          </cell>
          <cell r="E1558" t="str">
            <v>4900092200</v>
          </cell>
          <cell r="F1558">
            <v>38124</v>
          </cell>
          <cell r="G1558">
            <v>-5.4</v>
          </cell>
          <cell r="H1558">
            <v>0</v>
          </cell>
        </row>
        <row r="1559">
          <cell r="A1559" t="str">
            <v>501034</v>
          </cell>
          <cell r="B1559" t="str">
            <v>COTTON - RIL 122 HY - 450 GM</v>
          </cell>
          <cell r="C1559" t="str">
            <v>2100</v>
          </cell>
          <cell r="D1559" t="str">
            <v>601</v>
          </cell>
          <cell r="E1559" t="str">
            <v>4900092200</v>
          </cell>
          <cell r="F1559">
            <v>38124</v>
          </cell>
          <cell r="G1559">
            <v>-5.4</v>
          </cell>
          <cell r="H1559">
            <v>0</v>
          </cell>
        </row>
        <row r="1560">
          <cell r="A1560" t="str">
            <v>501034</v>
          </cell>
          <cell r="B1560" t="str">
            <v>COTTON - RIL 122 HY - 450 GM</v>
          </cell>
          <cell r="C1560" t="str">
            <v>2100</v>
          </cell>
          <cell r="D1560" t="str">
            <v>601</v>
          </cell>
          <cell r="E1560" t="str">
            <v>4900092210</v>
          </cell>
          <cell r="F1560">
            <v>38124</v>
          </cell>
          <cell r="G1560">
            <v>-21.6</v>
          </cell>
          <cell r="H1560">
            <v>0</v>
          </cell>
        </row>
        <row r="1561">
          <cell r="A1561" t="str">
            <v>501034</v>
          </cell>
          <cell r="B1561" t="str">
            <v>COTTON - RIL 122 HY - 450 GM</v>
          </cell>
          <cell r="C1561" t="str">
            <v>2100</v>
          </cell>
          <cell r="D1561" t="str">
            <v>601</v>
          </cell>
          <cell r="E1561" t="str">
            <v>4900092210</v>
          </cell>
          <cell r="F1561">
            <v>38124</v>
          </cell>
          <cell r="G1561">
            <v>-5.4</v>
          </cell>
          <cell r="H1561">
            <v>0</v>
          </cell>
        </row>
        <row r="1562">
          <cell r="A1562" t="str">
            <v>501034</v>
          </cell>
          <cell r="B1562" t="str">
            <v>COTTON - RIL 122 HY - 450 GM</v>
          </cell>
          <cell r="C1562" t="str">
            <v>2100</v>
          </cell>
          <cell r="D1562" t="str">
            <v>601</v>
          </cell>
          <cell r="E1562" t="str">
            <v>4900092164</v>
          </cell>
          <cell r="F1562">
            <v>38124</v>
          </cell>
          <cell r="G1562">
            <v>-16.2</v>
          </cell>
          <cell r="H1562">
            <v>0</v>
          </cell>
        </row>
        <row r="1563">
          <cell r="A1563" t="str">
            <v>501034</v>
          </cell>
          <cell r="B1563" t="str">
            <v>COTTON - RIL 122 HY - 450 GM</v>
          </cell>
          <cell r="C1563" t="str">
            <v>2100</v>
          </cell>
          <cell r="D1563" t="str">
            <v>601</v>
          </cell>
          <cell r="E1563" t="str">
            <v>4900092164</v>
          </cell>
          <cell r="F1563">
            <v>38124</v>
          </cell>
          <cell r="G1563">
            <v>-5.4</v>
          </cell>
          <cell r="H1563">
            <v>0</v>
          </cell>
        </row>
        <row r="1564">
          <cell r="A1564" t="str">
            <v>501034</v>
          </cell>
          <cell r="B1564" t="str">
            <v>COTTON - RIL 122 HY - 450 GM</v>
          </cell>
          <cell r="C1564" t="str">
            <v>2100</v>
          </cell>
          <cell r="D1564" t="str">
            <v>601</v>
          </cell>
          <cell r="E1564" t="str">
            <v>4900092164</v>
          </cell>
          <cell r="F1564">
            <v>38124</v>
          </cell>
          <cell r="G1564">
            <v>-43.2</v>
          </cell>
          <cell r="H1564">
            <v>0</v>
          </cell>
        </row>
        <row r="1565">
          <cell r="A1565" t="str">
            <v>501034</v>
          </cell>
          <cell r="B1565" t="str">
            <v>COTTON - RIL 122 HY - 450 GM</v>
          </cell>
          <cell r="C1565" t="str">
            <v>2100</v>
          </cell>
          <cell r="D1565" t="str">
            <v>601</v>
          </cell>
          <cell r="E1565" t="str">
            <v>4900092210</v>
          </cell>
          <cell r="F1565">
            <v>38124</v>
          </cell>
          <cell r="G1565">
            <v>-5.4</v>
          </cell>
          <cell r="H1565">
            <v>0</v>
          </cell>
        </row>
        <row r="1566">
          <cell r="A1566" t="str">
            <v>501034</v>
          </cell>
          <cell r="B1566" t="str">
            <v>COTTON - RIL 122 HY - 450 GM</v>
          </cell>
          <cell r="C1566" t="str">
            <v>2100</v>
          </cell>
          <cell r="D1566" t="str">
            <v>601</v>
          </cell>
          <cell r="E1566" t="str">
            <v>4900092210</v>
          </cell>
          <cell r="F1566">
            <v>38124</v>
          </cell>
          <cell r="G1566">
            <v>-5.4</v>
          </cell>
          <cell r="H1566">
            <v>0</v>
          </cell>
        </row>
        <row r="1567">
          <cell r="A1567" t="str">
            <v>501034</v>
          </cell>
          <cell r="B1567" t="str">
            <v>COTTON - RIL 122 HY - 450 GM</v>
          </cell>
          <cell r="C1567" t="str">
            <v>2100</v>
          </cell>
          <cell r="D1567" t="str">
            <v>601</v>
          </cell>
          <cell r="E1567" t="str">
            <v>4900092210</v>
          </cell>
          <cell r="F1567">
            <v>38124</v>
          </cell>
          <cell r="G1567">
            <v>-16.2</v>
          </cell>
          <cell r="H1567">
            <v>0</v>
          </cell>
        </row>
        <row r="1568">
          <cell r="A1568" t="str">
            <v>501034</v>
          </cell>
          <cell r="B1568" t="str">
            <v>COTTON - RIL 122 HY - 450 GM</v>
          </cell>
          <cell r="C1568" t="str">
            <v>2100</v>
          </cell>
          <cell r="D1568" t="str">
            <v>651</v>
          </cell>
          <cell r="E1568" t="str">
            <v>4900092331</v>
          </cell>
          <cell r="F1568">
            <v>38124</v>
          </cell>
          <cell r="G1568">
            <v>5.4</v>
          </cell>
          <cell r="H1568">
            <v>0</v>
          </cell>
        </row>
        <row r="1569">
          <cell r="A1569" t="str">
            <v>501034</v>
          </cell>
          <cell r="B1569" t="str">
            <v>COTTON - RIL 122 HY - 450 GM</v>
          </cell>
          <cell r="C1569" t="str">
            <v>2100</v>
          </cell>
          <cell r="D1569" t="str">
            <v>453</v>
          </cell>
          <cell r="E1569" t="str">
            <v>4900092354</v>
          </cell>
          <cell r="F1569">
            <v>38124</v>
          </cell>
          <cell r="G1569">
            <v>-5.4</v>
          </cell>
          <cell r="H1569">
            <v>0</v>
          </cell>
        </row>
        <row r="1570">
          <cell r="A1570" t="str">
            <v>501034</v>
          </cell>
          <cell r="B1570" t="str">
            <v>COTTON - RIL 122 HY - 450 GM</v>
          </cell>
          <cell r="C1570" t="str">
            <v>2100</v>
          </cell>
          <cell r="D1570" t="str">
            <v>453</v>
          </cell>
          <cell r="E1570" t="str">
            <v>4900092354</v>
          </cell>
          <cell r="F1570">
            <v>38124</v>
          </cell>
          <cell r="G1570">
            <v>-5.4</v>
          </cell>
          <cell r="H1570">
            <v>0</v>
          </cell>
        </row>
        <row r="1571">
          <cell r="A1571" t="str">
            <v>501034</v>
          </cell>
          <cell r="B1571" t="str">
            <v>COTTON - RIL 122 HY - 450 GM</v>
          </cell>
          <cell r="C1571" t="str">
            <v>2100</v>
          </cell>
          <cell r="D1571" t="str">
            <v>453</v>
          </cell>
          <cell r="E1571" t="str">
            <v>4900092354</v>
          </cell>
          <cell r="F1571">
            <v>38124</v>
          </cell>
          <cell r="G1571">
            <v>5.4</v>
          </cell>
          <cell r="H1571">
            <v>0</v>
          </cell>
        </row>
        <row r="1572">
          <cell r="A1572" t="str">
            <v>501034</v>
          </cell>
          <cell r="B1572" t="str">
            <v>COTTON - RIL 122 HY - 450 GM</v>
          </cell>
          <cell r="C1572" t="str">
            <v>2100</v>
          </cell>
          <cell r="D1572" t="str">
            <v>651</v>
          </cell>
          <cell r="E1572" t="str">
            <v>4900092331</v>
          </cell>
          <cell r="F1572">
            <v>38124</v>
          </cell>
          <cell r="G1572">
            <v>5.4</v>
          </cell>
          <cell r="H1572">
            <v>0</v>
          </cell>
        </row>
        <row r="1573">
          <cell r="A1573" t="str">
            <v>501034</v>
          </cell>
          <cell r="B1573" t="str">
            <v>COTTON - RIL 122 HY - 450 GM</v>
          </cell>
          <cell r="C1573" t="str">
            <v>2100</v>
          </cell>
          <cell r="D1573" t="str">
            <v>651</v>
          </cell>
          <cell r="E1573" t="str">
            <v>4900092331</v>
          </cell>
          <cell r="F1573">
            <v>38124</v>
          </cell>
          <cell r="G1573">
            <v>18.45</v>
          </cell>
          <cell r="H1573">
            <v>0</v>
          </cell>
        </row>
        <row r="1574">
          <cell r="A1574" t="str">
            <v>501034</v>
          </cell>
          <cell r="B1574" t="str">
            <v>COTTON - RIL 122 HY - 450 GM</v>
          </cell>
          <cell r="C1574" t="str">
            <v>2100</v>
          </cell>
          <cell r="D1574" t="str">
            <v>651</v>
          </cell>
          <cell r="E1574" t="str">
            <v>4900092331</v>
          </cell>
          <cell r="F1574">
            <v>38124</v>
          </cell>
          <cell r="G1574">
            <v>5.4</v>
          </cell>
          <cell r="H1574">
            <v>0</v>
          </cell>
        </row>
        <row r="1575">
          <cell r="A1575" t="str">
            <v>501034</v>
          </cell>
          <cell r="B1575" t="str">
            <v>COTTON - RIL 122 HY - 450 GM</v>
          </cell>
          <cell r="C1575" t="str">
            <v>2100</v>
          </cell>
          <cell r="D1575" t="str">
            <v>453</v>
          </cell>
          <cell r="E1575" t="str">
            <v>4900092354</v>
          </cell>
          <cell r="F1575">
            <v>38124</v>
          </cell>
          <cell r="G1575">
            <v>-5.4</v>
          </cell>
          <cell r="H1575">
            <v>0</v>
          </cell>
        </row>
        <row r="1576">
          <cell r="A1576" t="str">
            <v>501034</v>
          </cell>
          <cell r="B1576" t="str">
            <v>COTTON - RIL 122 HY - 450 GM</v>
          </cell>
          <cell r="C1576" t="str">
            <v>2100</v>
          </cell>
          <cell r="D1576" t="str">
            <v>453</v>
          </cell>
          <cell r="E1576" t="str">
            <v>4900092354</v>
          </cell>
          <cell r="F1576">
            <v>38124</v>
          </cell>
          <cell r="G1576">
            <v>10.8</v>
          </cell>
          <cell r="H1576">
            <v>0</v>
          </cell>
        </row>
        <row r="1577">
          <cell r="A1577" t="str">
            <v>501034</v>
          </cell>
          <cell r="B1577" t="str">
            <v>COTTON - RIL 122 HY - 450 GM</v>
          </cell>
          <cell r="C1577" t="str">
            <v>2100</v>
          </cell>
          <cell r="D1577" t="str">
            <v>453</v>
          </cell>
          <cell r="E1577" t="str">
            <v>4900092354</v>
          </cell>
          <cell r="F1577">
            <v>38124</v>
          </cell>
          <cell r="G1577">
            <v>5.4</v>
          </cell>
          <cell r="H1577">
            <v>0</v>
          </cell>
        </row>
        <row r="1578">
          <cell r="A1578" t="str">
            <v>501034</v>
          </cell>
          <cell r="B1578" t="str">
            <v>COTTON - RIL 122 HY - 450 GM</v>
          </cell>
          <cell r="C1578" t="str">
            <v>2100</v>
          </cell>
          <cell r="D1578" t="str">
            <v>453</v>
          </cell>
          <cell r="E1578" t="str">
            <v>4900092354</v>
          </cell>
          <cell r="F1578">
            <v>38124</v>
          </cell>
          <cell r="G1578">
            <v>-5.4</v>
          </cell>
          <cell r="H1578">
            <v>0</v>
          </cell>
        </row>
        <row r="1579">
          <cell r="A1579" t="str">
            <v>501034</v>
          </cell>
          <cell r="B1579" t="str">
            <v>COTTON - RIL 122 HY - 450 GM</v>
          </cell>
          <cell r="C1579" t="str">
            <v>2100</v>
          </cell>
          <cell r="D1579" t="str">
            <v>453</v>
          </cell>
          <cell r="E1579" t="str">
            <v>4900092354</v>
          </cell>
          <cell r="F1579">
            <v>38124</v>
          </cell>
          <cell r="G1579">
            <v>5.4</v>
          </cell>
          <cell r="H1579">
            <v>0</v>
          </cell>
        </row>
        <row r="1580">
          <cell r="A1580" t="str">
            <v>501034</v>
          </cell>
          <cell r="B1580" t="str">
            <v>COTTON - RIL 122 HY - 450 GM</v>
          </cell>
          <cell r="C1580" t="str">
            <v>2100</v>
          </cell>
          <cell r="D1580" t="str">
            <v>453</v>
          </cell>
          <cell r="E1580" t="str">
            <v>4900092354</v>
          </cell>
          <cell r="F1580">
            <v>38124</v>
          </cell>
          <cell r="G1580">
            <v>-5.4</v>
          </cell>
          <cell r="H1580">
            <v>0</v>
          </cell>
        </row>
        <row r="1581">
          <cell r="A1581" t="str">
            <v>501034</v>
          </cell>
          <cell r="B1581" t="str">
            <v>COTTON - RIL 122 HY - 450 GM</v>
          </cell>
          <cell r="C1581" t="str">
            <v>2100</v>
          </cell>
          <cell r="D1581" t="str">
            <v>453</v>
          </cell>
          <cell r="E1581" t="str">
            <v>4900092354</v>
          </cell>
          <cell r="F1581">
            <v>38124</v>
          </cell>
          <cell r="G1581">
            <v>5.4</v>
          </cell>
          <cell r="H1581">
            <v>0</v>
          </cell>
        </row>
        <row r="1582">
          <cell r="A1582" t="str">
            <v>501034</v>
          </cell>
          <cell r="B1582" t="str">
            <v>COTTON - RIL 122 HY - 450 GM</v>
          </cell>
          <cell r="C1582" t="str">
            <v>2100</v>
          </cell>
          <cell r="D1582" t="str">
            <v>651</v>
          </cell>
          <cell r="E1582" t="str">
            <v>4900092331</v>
          </cell>
          <cell r="F1582">
            <v>38124</v>
          </cell>
          <cell r="G1582">
            <v>5.4</v>
          </cell>
          <cell r="H1582">
            <v>0</v>
          </cell>
        </row>
        <row r="1583">
          <cell r="A1583" t="str">
            <v>501034</v>
          </cell>
          <cell r="B1583" t="str">
            <v>COTTON - RIL 122 HY - 450 GM</v>
          </cell>
          <cell r="C1583" t="str">
            <v>2100</v>
          </cell>
          <cell r="D1583" t="str">
            <v>453</v>
          </cell>
          <cell r="E1583" t="str">
            <v>4900092354</v>
          </cell>
          <cell r="F1583">
            <v>38124</v>
          </cell>
          <cell r="G1583">
            <v>-18.45</v>
          </cell>
          <cell r="H1583">
            <v>0</v>
          </cell>
        </row>
        <row r="1584">
          <cell r="A1584" t="str">
            <v>501034</v>
          </cell>
          <cell r="B1584" t="str">
            <v>COTTON - RIL 122 HY - 450 GM</v>
          </cell>
          <cell r="C1584" t="str">
            <v>2100</v>
          </cell>
          <cell r="D1584" t="str">
            <v>453</v>
          </cell>
          <cell r="E1584" t="str">
            <v>4900092354</v>
          </cell>
          <cell r="F1584">
            <v>38124</v>
          </cell>
          <cell r="G1584">
            <v>18.45</v>
          </cell>
          <cell r="H1584">
            <v>0</v>
          </cell>
        </row>
        <row r="1585">
          <cell r="A1585" t="str">
            <v>501034</v>
          </cell>
          <cell r="B1585" t="str">
            <v>COTTON - RIL 122 HY - 450 GM</v>
          </cell>
          <cell r="C1585" t="str">
            <v>2100</v>
          </cell>
          <cell r="D1585" t="str">
            <v>453</v>
          </cell>
          <cell r="E1585" t="str">
            <v>4900092354</v>
          </cell>
          <cell r="F1585">
            <v>38124</v>
          </cell>
          <cell r="G1585">
            <v>-5.4</v>
          </cell>
          <cell r="H1585">
            <v>0</v>
          </cell>
        </row>
        <row r="1586">
          <cell r="A1586" t="str">
            <v>501034</v>
          </cell>
          <cell r="B1586" t="str">
            <v>COTTON - RIL 122 HY - 450 GM</v>
          </cell>
          <cell r="C1586" t="str">
            <v>2100</v>
          </cell>
          <cell r="D1586" t="str">
            <v>453</v>
          </cell>
          <cell r="E1586" t="str">
            <v>4900092354</v>
          </cell>
          <cell r="F1586">
            <v>38124</v>
          </cell>
          <cell r="G1586">
            <v>5.4</v>
          </cell>
          <cell r="H1586">
            <v>0</v>
          </cell>
        </row>
        <row r="1587">
          <cell r="A1587" t="str">
            <v>501034</v>
          </cell>
          <cell r="B1587" t="str">
            <v>COTTON - RIL 122 HY - 450 GM</v>
          </cell>
          <cell r="C1587" t="str">
            <v>2100</v>
          </cell>
          <cell r="D1587" t="str">
            <v>453</v>
          </cell>
          <cell r="E1587" t="str">
            <v>4900092354</v>
          </cell>
          <cell r="F1587">
            <v>38124</v>
          </cell>
          <cell r="G1587">
            <v>-5.4</v>
          </cell>
          <cell r="H1587">
            <v>0</v>
          </cell>
        </row>
        <row r="1588">
          <cell r="A1588" t="str">
            <v>501034</v>
          </cell>
          <cell r="B1588" t="str">
            <v>COTTON - RIL 122 HY - 450 GM</v>
          </cell>
          <cell r="C1588" t="str">
            <v>2100</v>
          </cell>
          <cell r="D1588" t="str">
            <v>453</v>
          </cell>
          <cell r="E1588" t="str">
            <v>4900092354</v>
          </cell>
          <cell r="F1588">
            <v>38124</v>
          </cell>
          <cell r="G1588">
            <v>5.4</v>
          </cell>
          <cell r="H1588">
            <v>0</v>
          </cell>
        </row>
        <row r="1589">
          <cell r="A1589" t="str">
            <v>501034</v>
          </cell>
          <cell r="B1589" t="str">
            <v>COTTON - RIL 122 HY - 450 GM</v>
          </cell>
          <cell r="C1589" t="str">
            <v>2100</v>
          </cell>
          <cell r="D1589" t="str">
            <v>453</v>
          </cell>
          <cell r="E1589" t="str">
            <v>4900092354</v>
          </cell>
          <cell r="F1589">
            <v>38124</v>
          </cell>
          <cell r="G1589">
            <v>-21.6</v>
          </cell>
          <cell r="H1589">
            <v>0</v>
          </cell>
        </row>
        <row r="1590">
          <cell r="A1590" t="str">
            <v>501034</v>
          </cell>
          <cell r="B1590" t="str">
            <v>COTTON - RIL 122 HY - 450 GM</v>
          </cell>
          <cell r="C1590" t="str">
            <v>2100</v>
          </cell>
          <cell r="D1590" t="str">
            <v>453</v>
          </cell>
          <cell r="E1590" t="str">
            <v>4900092354</v>
          </cell>
          <cell r="F1590">
            <v>38124</v>
          </cell>
          <cell r="G1590">
            <v>43.2</v>
          </cell>
          <cell r="H1590">
            <v>0</v>
          </cell>
        </row>
        <row r="1591">
          <cell r="A1591" t="str">
            <v>501034</v>
          </cell>
          <cell r="B1591" t="str">
            <v>COTTON - RIL 122 HY - 450 GM</v>
          </cell>
          <cell r="C1591" t="str">
            <v>2100</v>
          </cell>
          <cell r="D1591" t="str">
            <v>651</v>
          </cell>
          <cell r="E1591" t="str">
            <v>4900092332</v>
          </cell>
          <cell r="F1591">
            <v>38124</v>
          </cell>
          <cell r="G1591">
            <v>21.6</v>
          </cell>
          <cell r="H1591">
            <v>0</v>
          </cell>
        </row>
        <row r="1592">
          <cell r="A1592" t="str">
            <v>501034</v>
          </cell>
          <cell r="B1592" t="str">
            <v>COTTON - RIL 122 HY - 450 GM</v>
          </cell>
          <cell r="C1592" t="str">
            <v>2100</v>
          </cell>
          <cell r="D1592" t="str">
            <v>651</v>
          </cell>
          <cell r="E1592" t="str">
            <v>4900092332</v>
          </cell>
          <cell r="F1592">
            <v>38124</v>
          </cell>
          <cell r="G1592">
            <v>21.6</v>
          </cell>
          <cell r="H1592">
            <v>0</v>
          </cell>
        </row>
        <row r="1593">
          <cell r="A1593" t="str">
            <v>501034</v>
          </cell>
          <cell r="B1593" t="str">
            <v>COTTON - RIL 122 HY - 450 GM</v>
          </cell>
          <cell r="C1593" t="str">
            <v>2100</v>
          </cell>
          <cell r="D1593" t="str">
            <v>651</v>
          </cell>
          <cell r="E1593" t="str">
            <v>4900092332</v>
          </cell>
          <cell r="F1593">
            <v>38124</v>
          </cell>
          <cell r="G1593">
            <v>21.6</v>
          </cell>
          <cell r="H1593">
            <v>0</v>
          </cell>
        </row>
        <row r="1594">
          <cell r="A1594" t="str">
            <v>501034</v>
          </cell>
          <cell r="B1594" t="str">
            <v>COTTON - RIL 122 HY - 450 GM</v>
          </cell>
          <cell r="C1594" t="str">
            <v>2100</v>
          </cell>
          <cell r="D1594" t="str">
            <v>651</v>
          </cell>
          <cell r="E1594" t="str">
            <v>4900092332</v>
          </cell>
          <cell r="F1594">
            <v>38124</v>
          </cell>
          <cell r="G1594">
            <v>21.6</v>
          </cell>
          <cell r="H1594">
            <v>0</v>
          </cell>
        </row>
        <row r="1595">
          <cell r="A1595" t="str">
            <v>501034</v>
          </cell>
          <cell r="B1595" t="str">
            <v>COTTON - RIL 122 HY - 450 GM</v>
          </cell>
          <cell r="C1595" t="str">
            <v>2100</v>
          </cell>
          <cell r="D1595" t="str">
            <v>651</v>
          </cell>
          <cell r="E1595" t="str">
            <v>4900092332</v>
          </cell>
          <cell r="F1595">
            <v>38124</v>
          </cell>
          <cell r="G1595">
            <v>43.2</v>
          </cell>
          <cell r="H1595">
            <v>0</v>
          </cell>
        </row>
        <row r="1596">
          <cell r="A1596" t="str">
            <v>501034</v>
          </cell>
          <cell r="B1596" t="str">
            <v>COTTON - RIL 122 HY - 450 GM</v>
          </cell>
          <cell r="C1596" t="str">
            <v>2100</v>
          </cell>
          <cell r="D1596" t="str">
            <v>651</v>
          </cell>
          <cell r="E1596" t="str">
            <v>4900092331</v>
          </cell>
          <cell r="F1596">
            <v>38124</v>
          </cell>
          <cell r="G1596">
            <v>5.4</v>
          </cell>
          <cell r="H1596">
            <v>0</v>
          </cell>
        </row>
        <row r="1597">
          <cell r="A1597" t="str">
            <v>501034</v>
          </cell>
          <cell r="B1597" t="str">
            <v>COTTON - RIL 122 HY - 450 GM</v>
          </cell>
          <cell r="C1597" t="str">
            <v>2100</v>
          </cell>
          <cell r="D1597" t="str">
            <v>601</v>
          </cell>
          <cell r="E1597" t="str">
            <v>4900092224</v>
          </cell>
          <cell r="F1597">
            <v>38124</v>
          </cell>
          <cell r="G1597">
            <v>-5.4</v>
          </cell>
          <cell r="H1597">
            <v>0</v>
          </cell>
        </row>
        <row r="1598">
          <cell r="A1598" t="str">
            <v>501034</v>
          </cell>
          <cell r="B1598" t="str">
            <v>COTTON - RIL 122 HY - 450 GM</v>
          </cell>
          <cell r="C1598" t="str">
            <v>2100</v>
          </cell>
          <cell r="D1598" t="str">
            <v>601</v>
          </cell>
          <cell r="E1598" t="str">
            <v>4900092224</v>
          </cell>
          <cell r="F1598">
            <v>38124</v>
          </cell>
          <cell r="G1598">
            <v>-5.4</v>
          </cell>
          <cell r="H1598">
            <v>0</v>
          </cell>
        </row>
        <row r="1599">
          <cell r="A1599" t="str">
            <v>501034</v>
          </cell>
          <cell r="B1599" t="str">
            <v>COTTON - RIL 122 HY - 450 GM</v>
          </cell>
          <cell r="C1599" t="str">
            <v>2100</v>
          </cell>
          <cell r="D1599" t="str">
            <v>651</v>
          </cell>
          <cell r="E1599" t="str">
            <v>4900092331</v>
          </cell>
          <cell r="F1599">
            <v>38124</v>
          </cell>
          <cell r="G1599">
            <v>5.4</v>
          </cell>
          <cell r="H1599">
            <v>0</v>
          </cell>
        </row>
        <row r="1600">
          <cell r="A1600" t="str">
            <v>501034</v>
          </cell>
          <cell r="B1600" t="str">
            <v>COTTON - RIL 122 HY - 450 GM</v>
          </cell>
          <cell r="C1600" t="str">
            <v>2100</v>
          </cell>
          <cell r="D1600" t="str">
            <v>651</v>
          </cell>
          <cell r="E1600" t="str">
            <v>4900092331</v>
          </cell>
          <cell r="F1600">
            <v>38124</v>
          </cell>
          <cell r="G1600">
            <v>10.8</v>
          </cell>
          <cell r="H1600">
            <v>0</v>
          </cell>
        </row>
        <row r="1601">
          <cell r="A1601" t="str">
            <v>501034</v>
          </cell>
          <cell r="B1601" t="str">
            <v>COTTON - RIL 122 HY - 450 GM</v>
          </cell>
          <cell r="C1601" t="str">
            <v>2100</v>
          </cell>
          <cell r="D1601" t="str">
            <v>651</v>
          </cell>
          <cell r="E1601" t="str">
            <v>4900092331</v>
          </cell>
          <cell r="F1601">
            <v>38124</v>
          </cell>
          <cell r="G1601">
            <v>13.95</v>
          </cell>
          <cell r="H1601">
            <v>0</v>
          </cell>
        </row>
        <row r="1602">
          <cell r="A1602" t="str">
            <v>501034</v>
          </cell>
          <cell r="B1602" t="str">
            <v>COTTON - RIL 122 HY - 450 GM</v>
          </cell>
          <cell r="C1602" t="str">
            <v>2100</v>
          </cell>
          <cell r="D1602" t="str">
            <v>651</v>
          </cell>
          <cell r="E1602" t="str">
            <v>4900092331</v>
          </cell>
          <cell r="F1602">
            <v>38124</v>
          </cell>
          <cell r="G1602">
            <v>5.4</v>
          </cell>
          <cell r="H1602">
            <v>0</v>
          </cell>
        </row>
        <row r="1603">
          <cell r="A1603" t="str">
            <v>501034</v>
          </cell>
          <cell r="B1603" t="str">
            <v>COTTON - RIL 122 HY - 450 GM</v>
          </cell>
          <cell r="C1603" t="str">
            <v>2100</v>
          </cell>
          <cell r="D1603" t="str">
            <v>651</v>
          </cell>
          <cell r="E1603" t="str">
            <v>4900092331</v>
          </cell>
          <cell r="F1603">
            <v>38124</v>
          </cell>
          <cell r="G1603">
            <v>5.4</v>
          </cell>
          <cell r="H1603">
            <v>0</v>
          </cell>
        </row>
        <row r="1604">
          <cell r="A1604" t="str">
            <v>501034</v>
          </cell>
          <cell r="B1604" t="str">
            <v>COTTON - RIL 122 HY - 450 GM</v>
          </cell>
          <cell r="C1604" t="str">
            <v>2100</v>
          </cell>
          <cell r="D1604" t="str">
            <v>453</v>
          </cell>
          <cell r="E1604" t="str">
            <v>4900092354</v>
          </cell>
          <cell r="F1604">
            <v>38124</v>
          </cell>
          <cell r="G1604">
            <v>-10.8</v>
          </cell>
          <cell r="H1604">
            <v>0</v>
          </cell>
        </row>
        <row r="1605">
          <cell r="A1605" t="str">
            <v>501034</v>
          </cell>
          <cell r="B1605" t="str">
            <v>COTTON - RIL 122 HY - 450 GM</v>
          </cell>
          <cell r="C1605" t="str">
            <v>2100</v>
          </cell>
          <cell r="D1605" t="str">
            <v>453</v>
          </cell>
          <cell r="E1605" t="str">
            <v>4900092354</v>
          </cell>
          <cell r="F1605">
            <v>38124</v>
          </cell>
          <cell r="G1605">
            <v>5.4</v>
          </cell>
          <cell r="H1605">
            <v>0</v>
          </cell>
        </row>
        <row r="1606">
          <cell r="A1606" t="str">
            <v>501034</v>
          </cell>
          <cell r="B1606" t="str">
            <v>COTTON - RIL 122 HY - 450 GM</v>
          </cell>
          <cell r="C1606" t="str">
            <v>2100</v>
          </cell>
          <cell r="D1606" t="str">
            <v>453</v>
          </cell>
          <cell r="E1606" t="str">
            <v>4900092354</v>
          </cell>
          <cell r="F1606">
            <v>38124</v>
          </cell>
          <cell r="G1606">
            <v>-5.4</v>
          </cell>
          <cell r="H1606">
            <v>0</v>
          </cell>
        </row>
        <row r="1607">
          <cell r="A1607" t="str">
            <v>501034</v>
          </cell>
          <cell r="B1607" t="str">
            <v>COTTON - RIL 122 HY - 450 GM</v>
          </cell>
          <cell r="C1607" t="str">
            <v>2100</v>
          </cell>
          <cell r="D1607" t="str">
            <v>453</v>
          </cell>
          <cell r="E1607" t="str">
            <v>4900092354</v>
          </cell>
          <cell r="F1607">
            <v>38124</v>
          </cell>
          <cell r="G1607">
            <v>21.6</v>
          </cell>
          <cell r="H1607">
            <v>0</v>
          </cell>
        </row>
        <row r="1608">
          <cell r="A1608" t="str">
            <v>501034</v>
          </cell>
          <cell r="B1608" t="str">
            <v>COTTON - RIL 122 HY - 450 GM</v>
          </cell>
          <cell r="C1608" t="str">
            <v>2100</v>
          </cell>
          <cell r="D1608" t="str">
            <v>453</v>
          </cell>
          <cell r="E1608" t="str">
            <v>4900092354</v>
          </cell>
          <cell r="F1608">
            <v>38124</v>
          </cell>
          <cell r="G1608">
            <v>-13.95</v>
          </cell>
          <cell r="H1608">
            <v>0</v>
          </cell>
        </row>
        <row r="1609">
          <cell r="A1609" t="str">
            <v>501034</v>
          </cell>
          <cell r="B1609" t="str">
            <v>COTTON - RIL 122 HY - 450 GM</v>
          </cell>
          <cell r="C1609" t="str">
            <v>2100</v>
          </cell>
          <cell r="D1609" t="str">
            <v>453</v>
          </cell>
          <cell r="E1609" t="str">
            <v>4900092354</v>
          </cell>
          <cell r="F1609">
            <v>38124</v>
          </cell>
          <cell r="G1609">
            <v>13.95</v>
          </cell>
          <cell r="H1609">
            <v>0</v>
          </cell>
        </row>
        <row r="1610">
          <cell r="A1610" t="str">
            <v>501034</v>
          </cell>
          <cell r="B1610" t="str">
            <v>COTTON - RIL 122 HY - 450 GM</v>
          </cell>
          <cell r="C1610" t="str">
            <v>2100</v>
          </cell>
          <cell r="D1610" t="str">
            <v>453</v>
          </cell>
          <cell r="E1610" t="str">
            <v>4900092354</v>
          </cell>
          <cell r="F1610">
            <v>38124</v>
          </cell>
          <cell r="G1610">
            <v>21.6</v>
          </cell>
          <cell r="H1610">
            <v>0</v>
          </cell>
        </row>
        <row r="1611">
          <cell r="A1611" t="str">
            <v>501034</v>
          </cell>
          <cell r="B1611" t="str">
            <v>COTTON - RIL 122 HY - 450 GM</v>
          </cell>
          <cell r="C1611" t="str">
            <v>2100</v>
          </cell>
          <cell r="D1611" t="str">
            <v>453</v>
          </cell>
          <cell r="E1611" t="str">
            <v>4900092354</v>
          </cell>
          <cell r="F1611">
            <v>38124</v>
          </cell>
          <cell r="G1611">
            <v>-43.2</v>
          </cell>
          <cell r="H1611">
            <v>0</v>
          </cell>
        </row>
        <row r="1612">
          <cell r="A1612" t="str">
            <v>501034</v>
          </cell>
          <cell r="B1612" t="str">
            <v>COTTON - RIL 122 HY - 450 GM</v>
          </cell>
          <cell r="C1612" t="str">
            <v>2100</v>
          </cell>
          <cell r="D1612" t="str">
            <v>453</v>
          </cell>
          <cell r="E1612" t="str">
            <v>4900092354</v>
          </cell>
          <cell r="F1612">
            <v>38124</v>
          </cell>
          <cell r="G1612">
            <v>-21.6</v>
          </cell>
          <cell r="H1612">
            <v>0</v>
          </cell>
        </row>
        <row r="1613">
          <cell r="A1613" t="str">
            <v>501034</v>
          </cell>
          <cell r="B1613" t="str">
            <v>COTTON - RIL 122 HY - 450 GM</v>
          </cell>
          <cell r="C1613" t="str">
            <v>2100</v>
          </cell>
          <cell r="D1613" t="str">
            <v>453</v>
          </cell>
          <cell r="E1613" t="str">
            <v>4900092354</v>
          </cell>
          <cell r="F1613">
            <v>38124</v>
          </cell>
          <cell r="G1613">
            <v>5.4</v>
          </cell>
          <cell r="H1613">
            <v>0</v>
          </cell>
        </row>
        <row r="1614">
          <cell r="A1614" t="str">
            <v>501034</v>
          </cell>
          <cell r="B1614" t="str">
            <v>COTTON - RIL 122 HY - 450 GM</v>
          </cell>
          <cell r="C1614" t="str">
            <v>2100</v>
          </cell>
          <cell r="D1614" t="str">
            <v>453</v>
          </cell>
          <cell r="E1614" t="str">
            <v>4900092354</v>
          </cell>
          <cell r="F1614">
            <v>38124</v>
          </cell>
          <cell r="G1614">
            <v>-21.6</v>
          </cell>
          <cell r="H1614">
            <v>0</v>
          </cell>
        </row>
        <row r="1615">
          <cell r="A1615" t="str">
            <v>501034</v>
          </cell>
          <cell r="B1615" t="str">
            <v>COTTON - RIL 122 HY - 450 GM</v>
          </cell>
          <cell r="C1615" t="str">
            <v>2100</v>
          </cell>
          <cell r="D1615" t="str">
            <v>453</v>
          </cell>
          <cell r="E1615" t="str">
            <v>4900092354</v>
          </cell>
          <cell r="F1615">
            <v>38124</v>
          </cell>
          <cell r="G1615">
            <v>21.6</v>
          </cell>
          <cell r="H1615">
            <v>0</v>
          </cell>
        </row>
        <row r="1616">
          <cell r="A1616" t="str">
            <v>501034</v>
          </cell>
          <cell r="B1616" t="str">
            <v>COTTON - RIL 122 HY - 450 GM</v>
          </cell>
          <cell r="C1616" t="str">
            <v>2100</v>
          </cell>
          <cell r="D1616" t="str">
            <v>453</v>
          </cell>
          <cell r="E1616" t="str">
            <v>4900092354</v>
          </cell>
          <cell r="F1616">
            <v>38124</v>
          </cell>
          <cell r="G1616">
            <v>-21.6</v>
          </cell>
          <cell r="H1616">
            <v>0</v>
          </cell>
        </row>
        <row r="1617">
          <cell r="A1617" t="str">
            <v>501034</v>
          </cell>
          <cell r="B1617" t="str">
            <v>COTTON - RIL 122 HY - 450 GM</v>
          </cell>
          <cell r="C1617" t="str">
            <v>2100</v>
          </cell>
          <cell r="D1617" t="str">
            <v>453</v>
          </cell>
          <cell r="E1617" t="str">
            <v>4900092354</v>
          </cell>
          <cell r="F1617">
            <v>38124</v>
          </cell>
          <cell r="G1617">
            <v>21.6</v>
          </cell>
          <cell r="H1617">
            <v>0</v>
          </cell>
        </row>
        <row r="1618">
          <cell r="A1618" t="str">
            <v>501034</v>
          </cell>
          <cell r="B1618" t="str">
            <v>COTTON - RIL 122 HY - 450 GM</v>
          </cell>
          <cell r="C1618" t="str">
            <v>2100</v>
          </cell>
          <cell r="D1618" t="str">
            <v>601</v>
          </cell>
          <cell r="E1618" t="str">
            <v>4900091373</v>
          </cell>
          <cell r="F1618">
            <v>38122</v>
          </cell>
          <cell r="G1618">
            <v>-21.6</v>
          </cell>
          <cell r="H1618">
            <v>0</v>
          </cell>
        </row>
        <row r="1619">
          <cell r="A1619" t="str">
            <v>501034</v>
          </cell>
          <cell r="B1619" t="str">
            <v>COTTON - RIL 122 HY - 450 GM</v>
          </cell>
          <cell r="C1619" t="str">
            <v>2100</v>
          </cell>
          <cell r="D1619" t="str">
            <v>601</v>
          </cell>
          <cell r="E1619" t="str">
            <v>4900091373</v>
          </cell>
          <cell r="F1619">
            <v>38122</v>
          </cell>
          <cell r="G1619">
            <v>-5.4</v>
          </cell>
          <cell r="H1619">
            <v>0</v>
          </cell>
        </row>
        <row r="1620">
          <cell r="A1620" t="str">
            <v>501034</v>
          </cell>
          <cell r="B1620" t="str">
            <v>COTTON - RIL 122 HY - 450 GM</v>
          </cell>
          <cell r="C1620" t="str">
            <v>2100</v>
          </cell>
          <cell r="D1620" t="str">
            <v>601</v>
          </cell>
          <cell r="E1620" t="str">
            <v>4900091373</v>
          </cell>
          <cell r="F1620">
            <v>38122</v>
          </cell>
          <cell r="G1620">
            <v>-21.6</v>
          </cell>
          <cell r="H1620">
            <v>0</v>
          </cell>
        </row>
        <row r="1621">
          <cell r="A1621" t="str">
            <v>501034</v>
          </cell>
          <cell r="B1621" t="str">
            <v>COTTON - RIL 122 HY - 450 GM</v>
          </cell>
          <cell r="C1621" t="str">
            <v>2100</v>
          </cell>
          <cell r="D1621" t="str">
            <v>601</v>
          </cell>
          <cell r="E1621" t="str">
            <v>4900091373</v>
          </cell>
          <cell r="F1621">
            <v>38122</v>
          </cell>
          <cell r="G1621">
            <v>-21.6</v>
          </cell>
          <cell r="H1621">
            <v>0</v>
          </cell>
        </row>
        <row r="1622">
          <cell r="A1622" t="str">
            <v>501034</v>
          </cell>
          <cell r="B1622" t="str">
            <v>COTTON - RIL 122 HY - 450 GM</v>
          </cell>
          <cell r="C1622" t="str">
            <v>2100</v>
          </cell>
          <cell r="D1622" t="str">
            <v>601</v>
          </cell>
          <cell r="E1622" t="str">
            <v>4900091373</v>
          </cell>
          <cell r="F1622">
            <v>38122</v>
          </cell>
          <cell r="G1622">
            <v>-21.6</v>
          </cell>
          <cell r="H1622">
            <v>0</v>
          </cell>
        </row>
        <row r="1623">
          <cell r="A1623" t="str">
            <v>501034</v>
          </cell>
          <cell r="B1623" t="str">
            <v>COTTON - RIL 122 HY - 450 GM</v>
          </cell>
          <cell r="C1623" t="str">
            <v>2100</v>
          </cell>
          <cell r="D1623" t="str">
            <v>601</v>
          </cell>
          <cell r="E1623" t="str">
            <v>4900091373</v>
          </cell>
          <cell r="F1623">
            <v>38122</v>
          </cell>
          <cell r="G1623">
            <v>-21.6</v>
          </cell>
          <cell r="H1623">
            <v>0</v>
          </cell>
        </row>
        <row r="1624">
          <cell r="A1624" t="str">
            <v>501034</v>
          </cell>
          <cell r="B1624" t="str">
            <v>COTTON - RIL 122 HY - 450 GM</v>
          </cell>
          <cell r="C1624" t="str">
            <v>2100</v>
          </cell>
          <cell r="D1624" t="str">
            <v>601</v>
          </cell>
          <cell r="E1624" t="str">
            <v>4900091373</v>
          </cell>
          <cell r="F1624">
            <v>38122</v>
          </cell>
          <cell r="G1624">
            <v>-5.4</v>
          </cell>
          <cell r="H1624">
            <v>0</v>
          </cell>
        </row>
        <row r="1625">
          <cell r="A1625" t="str">
            <v>501034</v>
          </cell>
          <cell r="B1625" t="str">
            <v>COTTON - RIL 122 HY - 450 GM</v>
          </cell>
          <cell r="C1625" t="str">
            <v>2100</v>
          </cell>
          <cell r="D1625" t="str">
            <v>601</v>
          </cell>
          <cell r="E1625" t="str">
            <v>4900091232</v>
          </cell>
          <cell r="F1625">
            <v>38122</v>
          </cell>
          <cell r="G1625">
            <v>-21.6</v>
          </cell>
          <cell r="H1625">
            <v>0</v>
          </cell>
        </row>
        <row r="1626">
          <cell r="A1626" t="str">
            <v>501034</v>
          </cell>
          <cell r="B1626" t="str">
            <v>COTTON - RIL 122 HY - 450 GM</v>
          </cell>
          <cell r="C1626" t="str">
            <v>2100</v>
          </cell>
          <cell r="D1626" t="str">
            <v>601</v>
          </cell>
          <cell r="E1626" t="str">
            <v>4900091348</v>
          </cell>
          <cell r="F1626">
            <v>38122</v>
          </cell>
          <cell r="G1626">
            <v>-21.6</v>
          </cell>
          <cell r="H1626">
            <v>0</v>
          </cell>
        </row>
        <row r="1627">
          <cell r="A1627" t="str">
            <v>501034</v>
          </cell>
          <cell r="B1627" t="str">
            <v>COTTON - RIL 122 HY - 450 GM</v>
          </cell>
          <cell r="C1627" t="str">
            <v>2100</v>
          </cell>
          <cell r="D1627" t="str">
            <v>601</v>
          </cell>
          <cell r="E1627" t="str">
            <v>4900091232</v>
          </cell>
          <cell r="F1627">
            <v>38122</v>
          </cell>
          <cell r="G1627">
            <v>-1.8</v>
          </cell>
          <cell r="H1627">
            <v>0</v>
          </cell>
        </row>
        <row r="1628">
          <cell r="A1628" t="str">
            <v>501034</v>
          </cell>
          <cell r="B1628" t="str">
            <v>COTTON - RIL 122 HY - 450 GM</v>
          </cell>
          <cell r="C1628" t="str">
            <v>2100</v>
          </cell>
          <cell r="D1628" t="str">
            <v>601</v>
          </cell>
          <cell r="E1628" t="str">
            <v>4900091348</v>
          </cell>
          <cell r="F1628">
            <v>38122</v>
          </cell>
          <cell r="G1628">
            <v>-21.6</v>
          </cell>
          <cell r="H1628">
            <v>0</v>
          </cell>
        </row>
        <row r="1629">
          <cell r="A1629" t="str">
            <v>501034</v>
          </cell>
          <cell r="B1629" t="str">
            <v>COTTON - RIL 122 HY - 450 GM</v>
          </cell>
          <cell r="C1629" t="str">
            <v>2100</v>
          </cell>
          <cell r="D1629" t="str">
            <v>601</v>
          </cell>
          <cell r="E1629" t="str">
            <v>4900091232</v>
          </cell>
          <cell r="F1629">
            <v>38122</v>
          </cell>
          <cell r="G1629">
            <v>-18.899999999999999</v>
          </cell>
          <cell r="H1629">
            <v>0</v>
          </cell>
        </row>
        <row r="1630">
          <cell r="A1630" t="str">
            <v>501034</v>
          </cell>
          <cell r="B1630" t="str">
            <v>COTTON - RIL 122 HY - 450 GM</v>
          </cell>
          <cell r="C1630" t="str">
            <v>2100</v>
          </cell>
          <cell r="D1630" t="str">
            <v>601</v>
          </cell>
          <cell r="E1630" t="str">
            <v>4900091232</v>
          </cell>
          <cell r="F1630">
            <v>38122</v>
          </cell>
          <cell r="G1630">
            <v>-27.45</v>
          </cell>
          <cell r="H1630">
            <v>0</v>
          </cell>
        </row>
        <row r="1631">
          <cell r="A1631" t="str">
            <v>501034</v>
          </cell>
          <cell r="B1631" t="str">
            <v>COTTON - RIL 122 HY - 450 GM</v>
          </cell>
          <cell r="C1631" t="str">
            <v>2100</v>
          </cell>
          <cell r="D1631" t="str">
            <v>601</v>
          </cell>
          <cell r="E1631" t="str">
            <v>4900091348</v>
          </cell>
          <cell r="F1631">
            <v>38122</v>
          </cell>
          <cell r="G1631">
            <v>-21.6</v>
          </cell>
          <cell r="H1631">
            <v>0</v>
          </cell>
        </row>
        <row r="1632">
          <cell r="A1632" t="str">
            <v>501034</v>
          </cell>
          <cell r="B1632" t="str">
            <v>COTTON - RIL 122 HY - 450 GM</v>
          </cell>
          <cell r="C1632" t="str">
            <v>2100</v>
          </cell>
          <cell r="D1632" t="str">
            <v>601</v>
          </cell>
          <cell r="E1632" t="str">
            <v>4900091348</v>
          </cell>
          <cell r="F1632">
            <v>38122</v>
          </cell>
          <cell r="G1632">
            <v>-43.2</v>
          </cell>
          <cell r="H1632">
            <v>0</v>
          </cell>
        </row>
        <row r="1633">
          <cell r="A1633" t="str">
            <v>501034</v>
          </cell>
          <cell r="B1633" t="str">
            <v>COTTON - RIL 122 HY - 450 GM</v>
          </cell>
          <cell r="C1633" t="str">
            <v>2100</v>
          </cell>
          <cell r="D1633" t="str">
            <v>601</v>
          </cell>
          <cell r="E1633" t="str">
            <v>4900091232</v>
          </cell>
          <cell r="F1633">
            <v>38122</v>
          </cell>
          <cell r="G1633">
            <v>-21.6</v>
          </cell>
          <cell r="H1633">
            <v>0</v>
          </cell>
        </row>
        <row r="1634">
          <cell r="A1634" t="str">
            <v>501034</v>
          </cell>
          <cell r="B1634" t="str">
            <v>COTTON - RIL 122 HY - 450 GM</v>
          </cell>
          <cell r="C1634" t="str">
            <v>2100</v>
          </cell>
          <cell r="D1634" t="str">
            <v>601</v>
          </cell>
          <cell r="E1634" t="str">
            <v>4900091232</v>
          </cell>
          <cell r="F1634">
            <v>38122</v>
          </cell>
          <cell r="G1634">
            <v>-15.75</v>
          </cell>
          <cell r="H1634">
            <v>0</v>
          </cell>
        </row>
        <row r="1635">
          <cell r="A1635" t="str">
            <v>501034</v>
          </cell>
          <cell r="B1635" t="str">
            <v>COTTON - RIL 122 HY - 450 GM</v>
          </cell>
          <cell r="C1635" t="str">
            <v>2100</v>
          </cell>
          <cell r="D1635" t="str">
            <v>601</v>
          </cell>
          <cell r="E1635" t="str">
            <v>4900091373</v>
          </cell>
          <cell r="F1635">
            <v>38122</v>
          </cell>
          <cell r="G1635">
            <v>-21.6</v>
          </cell>
          <cell r="H1635">
            <v>0</v>
          </cell>
        </row>
        <row r="1636">
          <cell r="A1636" t="str">
            <v>501034</v>
          </cell>
          <cell r="B1636" t="str">
            <v>COTTON - RIL 122 HY - 450 GM</v>
          </cell>
          <cell r="C1636" t="str">
            <v>2100</v>
          </cell>
          <cell r="D1636" t="str">
            <v>601</v>
          </cell>
          <cell r="E1636" t="str">
            <v>4900091373</v>
          </cell>
          <cell r="F1636">
            <v>38122</v>
          </cell>
          <cell r="G1636">
            <v>-21.6</v>
          </cell>
          <cell r="H1636">
            <v>0</v>
          </cell>
        </row>
        <row r="1637">
          <cell r="A1637" t="str">
            <v>501034</v>
          </cell>
          <cell r="B1637" t="str">
            <v>COTTON - RIL 122 HY - 450 GM</v>
          </cell>
          <cell r="C1637" t="str">
            <v>2100</v>
          </cell>
          <cell r="D1637" t="str">
            <v>601</v>
          </cell>
          <cell r="E1637" t="str">
            <v>4900091232</v>
          </cell>
          <cell r="F1637">
            <v>38122</v>
          </cell>
          <cell r="G1637">
            <v>-19.8</v>
          </cell>
          <cell r="H1637">
            <v>0</v>
          </cell>
        </row>
        <row r="1638">
          <cell r="A1638" t="str">
            <v>501034</v>
          </cell>
          <cell r="B1638" t="str">
            <v>COTTON - RIL 122 HY - 450 GM</v>
          </cell>
          <cell r="C1638" t="str">
            <v>2100</v>
          </cell>
          <cell r="D1638" t="str">
            <v>601</v>
          </cell>
          <cell r="E1638" t="str">
            <v>4900091373</v>
          </cell>
          <cell r="F1638">
            <v>38122</v>
          </cell>
          <cell r="G1638">
            <v>-16.2</v>
          </cell>
          <cell r="H1638">
            <v>0</v>
          </cell>
        </row>
        <row r="1639">
          <cell r="A1639" t="str">
            <v>501034</v>
          </cell>
          <cell r="B1639" t="str">
            <v>COTTON - RIL 122 HY - 450 GM</v>
          </cell>
          <cell r="C1639" t="str">
            <v>2100</v>
          </cell>
          <cell r="D1639" t="str">
            <v>601</v>
          </cell>
          <cell r="E1639" t="str">
            <v>4900091373</v>
          </cell>
          <cell r="F1639">
            <v>38122</v>
          </cell>
          <cell r="G1639">
            <v>-21.6</v>
          </cell>
          <cell r="H1639">
            <v>0</v>
          </cell>
        </row>
        <row r="1640">
          <cell r="A1640" t="str">
            <v>501034</v>
          </cell>
          <cell r="B1640" t="str">
            <v>COTTON - RIL 122 HY - 450 GM</v>
          </cell>
          <cell r="C1640" t="str">
            <v>2100</v>
          </cell>
          <cell r="D1640" t="str">
            <v>601</v>
          </cell>
          <cell r="E1640" t="str">
            <v>4900091373</v>
          </cell>
          <cell r="F1640">
            <v>38122</v>
          </cell>
          <cell r="G1640">
            <v>-5.4</v>
          </cell>
          <cell r="H1640">
            <v>0</v>
          </cell>
        </row>
        <row r="1641">
          <cell r="A1641" t="str">
            <v>501034</v>
          </cell>
          <cell r="B1641" t="str">
            <v>COTTON - RIL 122 HY - 450 GM</v>
          </cell>
          <cell r="C1641" t="str">
            <v>2100</v>
          </cell>
          <cell r="D1641" t="str">
            <v>601</v>
          </cell>
          <cell r="E1641" t="str">
            <v>4900091373</v>
          </cell>
          <cell r="F1641">
            <v>38122</v>
          </cell>
          <cell r="G1641">
            <v>-5.4</v>
          </cell>
          <cell r="H1641">
            <v>0</v>
          </cell>
        </row>
        <row r="1642">
          <cell r="A1642" t="str">
            <v>501034</v>
          </cell>
          <cell r="B1642" t="str">
            <v>COTTON - RIL 122 HY - 450 GM</v>
          </cell>
          <cell r="C1642" t="str">
            <v>2100</v>
          </cell>
          <cell r="D1642" t="str">
            <v>601</v>
          </cell>
          <cell r="E1642" t="str">
            <v>4900091232</v>
          </cell>
          <cell r="F1642">
            <v>38122</v>
          </cell>
          <cell r="G1642">
            <v>-5.4</v>
          </cell>
          <cell r="H1642">
            <v>0</v>
          </cell>
        </row>
        <row r="1643">
          <cell r="A1643" t="str">
            <v>501034</v>
          </cell>
          <cell r="B1643" t="str">
            <v>COTTON - RIL 122 HY - 450 GM</v>
          </cell>
          <cell r="C1643" t="str">
            <v>2100</v>
          </cell>
          <cell r="D1643" t="str">
            <v>601</v>
          </cell>
          <cell r="E1643" t="str">
            <v>4900091232</v>
          </cell>
          <cell r="F1643">
            <v>38122</v>
          </cell>
          <cell r="G1643">
            <v>-64.8</v>
          </cell>
          <cell r="H1643">
            <v>0</v>
          </cell>
        </row>
        <row r="1644">
          <cell r="A1644" t="str">
            <v>501034</v>
          </cell>
          <cell r="B1644" t="str">
            <v>COTTON - RIL 122 HY - 450 GM</v>
          </cell>
          <cell r="C1644" t="str">
            <v>2100</v>
          </cell>
          <cell r="D1644" t="str">
            <v>601</v>
          </cell>
          <cell r="E1644" t="str">
            <v>4900091192</v>
          </cell>
          <cell r="F1644">
            <v>38122</v>
          </cell>
          <cell r="G1644">
            <v>-43.2</v>
          </cell>
          <cell r="H1644">
            <v>0</v>
          </cell>
        </row>
        <row r="1645">
          <cell r="A1645" t="str">
            <v>501034</v>
          </cell>
          <cell r="B1645" t="str">
            <v>COTTON - RIL 122 HY - 450 GM</v>
          </cell>
          <cell r="C1645" t="str">
            <v>2100</v>
          </cell>
          <cell r="D1645" t="str">
            <v>601</v>
          </cell>
          <cell r="E1645" t="str">
            <v>4900091192</v>
          </cell>
          <cell r="F1645">
            <v>38122</v>
          </cell>
          <cell r="G1645">
            <v>-21.6</v>
          </cell>
          <cell r="H1645">
            <v>0</v>
          </cell>
        </row>
        <row r="1646">
          <cell r="A1646" t="str">
            <v>501034</v>
          </cell>
          <cell r="B1646" t="str">
            <v>COTTON - RIL 122 HY - 450 GM</v>
          </cell>
          <cell r="C1646" t="str">
            <v>2100</v>
          </cell>
          <cell r="D1646" t="str">
            <v>601</v>
          </cell>
          <cell r="E1646" t="str">
            <v>4900091192</v>
          </cell>
          <cell r="F1646">
            <v>38122</v>
          </cell>
          <cell r="G1646">
            <v>-21.6</v>
          </cell>
          <cell r="H1646">
            <v>0</v>
          </cell>
        </row>
        <row r="1647">
          <cell r="A1647" t="str">
            <v>501034</v>
          </cell>
          <cell r="B1647" t="str">
            <v>COTTON - RIL 122 HY - 450 GM</v>
          </cell>
          <cell r="C1647" t="str">
            <v>2100</v>
          </cell>
          <cell r="D1647" t="str">
            <v>601</v>
          </cell>
          <cell r="E1647" t="str">
            <v>4900091199</v>
          </cell>
          <cell r="F1647">
            <v>38122</v>
          </cell>
          <cell r="G1647">
            <v>-1.35</v>
          </cell>
          <cell r="H1647">
            <v>0</v>
          </cell>
        </row>
        <row r="1648">
          <cell r="A1648" t="str">
            <v>501034</v>
          </cell>
          <cell r="B1648" t="str">
            <v>COTTON - RIL 122 HY - 450 GM</v>
          </cell>
          <cell r="C1648" t="str">
            <v>2100</v>
          </cell>
          <cell r="D1648" t="str">
            <v>601</v>
          </cell>
          <cell r="E1648" t="str">
            <v>4900091199</v>
          </cell>
          <cell r="F1648">
            <v>38122</v>
          </cell>
          <cell r="G1648">
            <v>-43.2</v>
          </cell>
          <cell r="H1648">
            <v>0</v>
          </cell>
        </row>
        <row r="1649">
          <cell r="A1649" t="str">
            <v>501034</v>
          </cell>
          <cell r="B1649" t="str">
            <v>COTTON - RIL 122 HY - 450 GM</v>
          </cell>
          <cell r="C1649" t="str">
            <v>2100</v>
          </cell>
          <cell r="D1649" t="str">
            <v>601</v>
          </cell>
          <cell r="E1649" t="str">
            <v>4900091199</v>
          </cell>
          <cell r="F1649">
            <v>38122</v>
          </cell>
          <cell r="G1649">
            <v>-20.25</v>
          </cell>
          <cell r="H1649">
            <v>0</v>
          </cell>
        </row>
        <row r="1650">
          <cell r="A1650" t="str">
            <v>501034</v>
          </cell>
          <cell r="B1650" t="str">
            <v>COTTON - RIL 122 HY - 450 GM</v>
          </cell>
          <cell r="C1650" t="str">
            <v>2100</v>
          </cell>
          <cell r="D1650" t="str">
            <v>601</v>
          </cell>
          <cell r="E1650" t="str">
            <v>4900091232</v>
          </cell>
          <cell r="F1650">
            <v>38122</v>
          </cell>
          <cell r="G1650">
            <v>-21.6</v>
          </cell>
          <cell r="H1650">
            <v>0</v>
          </cell>
        </row>
        <row r="1651">
          <cell r="A1651" t="str">
            <v>501034</v>
          </cell>
          <cell r="B1651" t="str">
            <v>COTTON - RIL 122 HY - 450 GM</v>
          </cell>
          <cell r="C1651" t="str">
            <v>2100</v>
          </cell>
          <cell r="D1651" t="str">
            <v>601</v>
          </cell>
          <cell r="E1651" t="str">
            <v>4900091232</v>
          </cell>
          <cell r="F1651">
            <v>38122</v>
          </cell>
          <cell r="G1651">
            <v>-21.6</v>
          </cell>
          <cell r="H1651">
            <v>0</v>
          </cell>
        </row>
        <row r="1652">
          <cell r="A1652" t="str">
            <v>501034</v>
          </cell>
          <cell r="B1652" t="str">
            <v>COTTON - RIL 122 HY - 450 GM</v>
          </cell>
          <cell r="C1652" t="str">
            <v>2100</v>
          </cell>
          <cell r="D1652" t="str">
            <v>601</v>
          </cell>
          <cell r="E1652" t="str">
            <v>4900091199</v>
          </cell>
          <cell r="F1652">
            <v>38122</v>
          </cell>
          <cell r="G1652">
            <v>-10.8</v>
          </cell>
          <cell r="H1652">
            <v>0</v>
          </cell>
        </row>
        <row r="1653">
          <cell r="A1653" t="str">
            <v>501034</v>
          </cell>
          <cell r="B1653" t="str">
            <v>COTTON - RIL 122 HY - 450 GM</v>
          </cell>
          <cell r="C1653" t="str">
            <v>2100</v>
          </cell>
          <cell r="D1653" t="str">
            <v>601</v>
          </cell>
          <cell r="E1653" t="str">
            <v>4900091199</v>
          </cell>
          <cell r="F1653">
            <v>38122</v>
          </cell>
          <cell r="G1653">
            <v>-10.8</v>
          </cell>
          <cell r="H1653">
            <v>0</v>
          </cell>
        </row>
        <row r="1654">
          <cell r="A1654" t="str">
            <v>501034</v>
          </cell>
          <cell r="B1654" t="str">
            <v>COTTON - RIL 122 HY - 450 GM</v>
          </cell>
          <cell r="C1654" t="str">
            <v>2100</v>
          </cell>
          <cell r="D1654" t="str">
            <v>601</v>
          </cell>
          <cell r="E1654" t="str">
            <v>4900091199</v>
          </cell>
          <cell r="F1654">
            <v>38122</v>
          </cell>
          <cell r="G1654">
            <v>-10.8</v>
          </cell>
          <cell r="H1654">
            <v>0</v>
          </cell>
        </row>
        <row r="1655">
          <cell r="A1655" t="str">
            <v>501034</v>
          </cell>
          <cell r="B1655" t="str">
            <v>COTTON - RIL 122 HY - 450 GM</v>
          </cell>
          <cell r="C1655" t="str">
            <v>2100</v>
          </cell>
          <cell r="D1655" t="str">
            <v>601</v>
          </cell>
          <cell r="E1655" t="str">
            <v>4900091192</v>
          </cell>
          <cell r="F1655">
            <v>38122</v>
          </cell>
          <cell r="G1655">
            <v>-21.6</v>
          </cell>
          <cell r="H1655">
            <v>0</v>
          </cell>
        </row>
        <row r="1656">
          <cell r="A1656" t="str">
            <v>501034</v>
          </cell>
          <cell r="B1656" t="str">
            <v>COTTON - RIL 122 HY - 450 GM</v>
          </cell>
          <cell r="C1656" t="str">
            <v>2100</v>
          </cell>
          <cell r="D1656" t="str">
            <v>601</v>
          </cell>
          <cell r="E1656" t="str">
            <v>4900091192</v>
          </cell>
          <cell r="F1656">
            <v>38122</v>
          </cell>
          <cell r="G1656">
            <v>-21.6</v>
          </cell>
          <cell r="H1656">
            <v>0</v>
          </cell>
        </row>
        <row r="1657">
          <cell r="A1657" t="str">
            <v>501034</v>
          </cell>
          <cell r="B1657" t="str">
            <v>COTTON - RIL 122 HY - 450 GM</v>
          </cell>
          <cell r="C1657" t="str">
            <v>2100</v>
          </cell>
          <cell r="D1657" t="str">
            <v>601</v>
          </cell>
          <cell r="E1657" t="str">
            <v>4900091199</v>
          </cell>
          <cell r="F1657">
            <v>38122</v>
          </cell>
          <cell r="G1657">
            <v>-21.6</v>
          </cell>
          <cell r="H1657">
            <v>0</v>
          </cell>
        </row>
        <row r="1658">
          <cell r="A1658" t="str">
            <v>501034</v>
          </cell>
          <cell r="B1658" t="str">
            <v>COTTON - RIL 122 HY - 450 GM</v>
          </cell>
          <cell r="C1658" t="str">
            <v>2100</v>
          </cell>
          <cell r="D1658" t="str">
            <v>601</v>
          </cell>
          <cell r="E1658" t="str">
            <v>4900091232</v>
          </cell>
          <cell r="F1658">
            <v>38122</v>
          </cell>
          <cell r="G1658">
            <v>-2.7</v>
          </cell>
          <cell r="H1658">
            <v>0</v>
          </cell>
        </row>
        <row r="1659">
          <cell r="A1659" t="str">
            <v>501034</v>
          </cell>
          <cell r="B1659" t="str">
            <v>COTTON - RIL 122 HY - 450 GM</v>
          </cell>
          <cell r="C1659" t="str">
            <v>2100</v>
          </cell>
          <cell r="D1659" t="str">
            <v>601</v>
          </cell>
          <cell r="E1659" t="str">
            <v>4900091199</v>
          </cell>
          <cell r="F1659">
            <v>38122</v>
          </cell>
          <cell r="G1659">
            <v>-10.8</v>
          </cell>
          <cell r="H1659">
            <v>0</v>
          </cell>
        </row>
        <row r="1660">
          <cell r="A1660" t="str">
            <v>501034</v>
          </cell>
          <cell r="B1660" t="str">
            <v>COTTON - RIL 122 HY - 450 GM</v>
          </cell>
          <cell r="C1660" t="str">
            <v>2100</v>
          </cell>
          <cell r="D1660" t="str">
            <v>601</v>
          </cell>
          <cell r="E1660" t="str">
            <v>4900091232</v>
          </cell>
          <cell r="F1660">
            <v>38122</v>
          </cell>
          <cell r="G1660">
            <v>-21.6</v>
          </cell>
          <cell r="H1660">
            <v>0</v>
          </cell>
        </row>
        <row r="1661">
          <cell r="A1661" t="str">
            <v>501034</v>
          </cell>
          <cell r="B1661" t="str">
            <v>COTTON - RIL 122 HY - 450 GM</v>
          </cell>
          <cell r="C1661" t="str">
            <v>2100</v>
          </cell>
          <cell r="D1661" t="str">
            <v>601</v>
          </cell>
          <cell r="E1661" t="str">
            <v>4900091232</v>
          </cell>
          <cell r="F1661">
            <v>38122</v>
          </cell>
          <cell r="G1661">
            <v>-21.6</v>
          </cell>
          <cell r="H1661">
            <v>0</v>
          </cell>
        </row>
        <row r="1662">
          <cell r="A1662" t="str">
            <v>501034</v>
          </cell>
          <cell r="B1662" t="str">
            <v>COTTON - RIL 122 HY - 450 GM</v>
          </cell>
          <cell r="C1662" t="str">
            <v>2100</v>
          </cell>
          <cell r="D1662" t="str">
            <v>601</v>
          </cell>
          <cell r="E1662" t="str">
            <v>4900091232</v>
          </cell>
          <cell r="F1662">
            <v>38122</v>
          </cell>
          <cell r="G1662">
            <v>-37.799999999999997</v>
          </cell>
          <cell r="H1662">
            <v>0</v>
          </cell>
        </row>
        <row r="1663">
          <cell r="A1663" t="str">
            <v>501034</v>
          </cell>
          <cell r="B1663" t="str">
            <v>COTTON - RIL 122 HY - 450 GM</v>
          </cell>
          <cell r="C1663" t="str">
            <v>2100</v>
          </cell>
          <cell r="D1663" t="str">
            <v>601</v>
          </cell>
          <cell r="E1663" t="str">
            <v>4900091199</v>
          </cell>
          <cell r="F1663">
            <v>38122</v>
          </cell>
          <cell r="G1663">
            <v>-64.8</v>
          </cell>
          <cell r="H1663">
            <v>0</v>
          </cell>
        </row>
        <row r="1664">
          <cell r="A1664" t="str">
            <v>501034</v>
          </cell>
          <cell r="B1664" t="str">
            <v>COTTON - RIL 122 HY - 450 GM</v>
          </cell>
          <cell r="C1664" t="str">
            <v>2100</v>
          </cell>
          <cell r="D1664" t="str">
            <v>601</v>
          </cell>
          <cell r="E1664" t="str">
            <v>4900091232</v>
          </cell>
          <cell r="F1664">
            <v>38122</v>
          </cell>
          <cell r="G1664">
            <v>-21.6</v>
          </cell>
          <cell r="H1664">
            <v>0</v>
          </cell>
        </row>
        <row r="1665">
          <cell r="A1665" t="str">
            <v>501034</v>
          </cell>
          <cell r="B1665" t="str">
            <v>COTTON - RIL 122 HY - 450 GM</v>
          </cell>
          <cell r="C1665" t="str">
            <v>2100</v>
          </cell>
          <cell r="D1665" t="str">
            <v>601</v>
          </cell>
          <cell r="E1665" t="str">
            <v>4900091232</v>
          </cell>
          <cell r="F1665">
            <v>38122</v>
          </cell>
          <cell r="G1665">
            <v>-21.6</v>
          </cell>
          <cell r="H1665">
            <v>0</v>
          </cell>
        </row>
        <row r="1666">
          <cell r="A1666" t="str">
            <v>501034</v>
          </cell>
          <cell r="B1666" t="str">
            <v>COTTON - RIL 122 HY - 450 GM</v>
          </cell>
          <cell r="C1666" t="str">
            <v>2100</v>
          </cell>
          <cell r="D1666" t="str">
            <v>601</v>
          </cell>
          <cell r="E1666" t="str">
            <v>4900091232</v>
          </cell>
          <cell r="F1666">
            <v>38122</v>
          </cell>
          <cell r="G1666">
            <v>-21.6</v>
          </cell>
          <cell r="H1666">
            <v>0</v>
          </cell>
        </row>
        <row r="1667">
          <cell r="A1667" t="str">
            <v>501034</v>
          </cell>
          <cell r="B1667" t="str">
            <v>COTTON - RIL 122 HY - 450 GM</v>
          </cell>
          <cell r="C1667" t="str">
            <v>2100</v>
          </cell>
          <cell r="D1667" t="str">
            <v>601</v>
          </cell>
          <cell r="E1667" t="str">
            <v>4900091378</v>
          </cell>
          <cell r="F1667">
            <v>38122</v>
          </cell>
          <cell r="G1667">
            <v>-216</v>
          </cell>
          <cell r="H1667">
            <v>0</v>
          </cell>
        </row>
        <row r="1668">
          <cell r="A1668" t="str">
            <v>501034</v>
          </cell>
          <cell r="B1668" t="str">
            <v>COTTON - RIL 122 HY - 450 GM</v>
          </cell>
          <cell r="C1668" t="str">
            <v>2100</v>
          </cell>
          <cell r="D1668" t="str">
            <v>601</v>
          </cell>
          <cell r="E1668" t="str">
            <v>4900091373</v>
          </cell>
          <cell r="F1668">
            <v>38122</v>
          </cell>
          <cell r="G1668">
            <v>-5.4</v>
          </cell>
          <cell r="H1668">
            <v>0</v>
          </cell>
        </row>
        <row r="1669">
          <cell r="A1669" t="str">
            <v>501034</v>
          </cell>
          <cell r="B1669" t="str">
            <v>COTTON - RIL 122 HY - 450 GM</v>
          </cell>
          <cell r="C1669" t="str">
            <v>2100</v>
          </cell>
          <cell r="D1669" t="str">
            <v>101</v>
          </cell>
          <cell r="E1669" t="str">
            <v>5000010104</v>
          </cell>
          <cell r="F1669">
            <v>38121</v>
          </cell>
          <cell r="G1669">
            <v>16.2</v>
          </cell>
          <cell r="H1669">
            <v>0</v>
          </cell>
        </row>
        <row r="1670">
          <cell r="A1670" t="str">
            <v>501034</v>
          </cell>
          <cell r="B1670" t="str">
            <v>COTTON - RIL 122 HY - 450 GM</v>
          </cell>
          <cell r="C1670" t="str">
            <v>2100</v>
          </cell>
          <cell r="D1670" t="str">
            <v>101</v>
          </cell>
          <cell r="E1670" t="str">
            <v>5000010105</v>
          </cell>
          <cell r="F1670">
            <v>38121</v>
          </cell>
          <cell r="G1670">
            <v>216</v>
          </cell>
          <cell r="H1670">
            <v>0</v>
          </cell>
        </row>
        <row r="1671">
          <cell r="A1671" t="str">
            <v>501034</v>
          </cell>
          <cell r="B1671" t="str">
            <v>COTTON - RIL 122 HY - 450 GM</v>
          </cell>
          <cell r="C1671" t="str">
            <v>2100</v>
          </cell>
          <cell r="D1671" t="str">
            <v>101</v>
          </cell>
          <cell r="E1671" t="str">
            <v>5000010103</v>
          </cell>
          <cell r="F1671">
            <v>38121</v>
          </cell>
          <cell r="G1671">
            <v>5.4</v>
          </cell>
          <cell r="H1671">
            <v>0</v>
          </cell>
        </row>
        <row r="1672">
          <cell r="A1672" t="str">
            <v>501034</v>
          </cell>
          <cell r="B1672" t="str">
            <v>COTTON - RIL 122 HY - 450 GM</v>
          </cell>
          <cell r="C1672" t="str">
            <v>2100</v>
          </cell>
          <cell r="D1672" t="str">
            <v>101</v>
          </cell>
          <cell r="E1672" t="str">
            <v>5000010103</v>
          </cell>
          <cell r="F1672">
            <v>38121</v>
          </cell>
          <cell r="G1672">
            <v>16.2</v>
          </cell>
          <cell r="H1672">
            <v>0</v>
          </cell>
        </row>
        <row r="1673">
          <cell r="A1673" t="str">
            <v>501034</v>
          </cell>
          <cell r="B1673" t="str">
            <v>COTTON - RIL 122 HY - 450 GM</v>
          </cell>
          <cell r="C1673" t="str">
            <v>2100</v>
          </cell>
          <cell r="D1673" t="str">
            <v>101</v>
          </cell>
          <cell r="E1673" t="str">
            <v>5000010103</v>
          </cell>
          <cell r="F1673">
            <v>38121</v>
          </cell>
          <cell r="G1673">
            <v>10.8</v>
          </cell>
          <cell r="H1673">
            <v>0</v>
          </cell>
        </row>
        <row r="1674">
          <cell r="A1674" t="str">
            <v>501034</v>
          </cell>
          <cell r="B1674" t="str">
            <v>COTTON - RIL 122 HY - 450 GM</v>
          </cell>
          <cell r="C1674" t="str">
            <v>2100</v>
          </cell>
          <cell r="D1674" t="str">
            <v>101</v>
          </cell>
          <cell r="E1674" t="str">
            <v>5000010103</v>
          </cell>
          <cell r="F1674">
            <v>38121</v>
          </cell>
          <cell r="G1674">
            <v>5.4</v>
          </cell>
          <cell r="H1674">
            <v>0</v>
          </cell>
        </row>
        <row r="1675">
          <cell r="A1675" t="str">
            <v>501034</v>
          </cell>
          <cell r="B1675" t="str">
            <v>COTTON - RIL 122 HY - 450 GM</v>
          </cell>
          <cell r="C1675" t="str">
            <v>2100</v>
          </cell>
          <cell r="D1675" t="str">
            <v>101</v>
          </cell>
          <cell r="E1675" t="str">
            <v>5000010103</v>
          </cell>
          <cell r="F1675">
            <v>38121</v>
          </cell>
          <cell r="G1675">
            <v>10.8</v>
          </cell>
          <cell r="H1675">
            <v>0</v>
          </cell>
        </row>
        <row r="1676">
          <cell r="A1676" t="str">
            <v>501034</v>
          </cell>
          <cell r="B1676" t="str">
            <v>COTTON - RIL 122 HY - 450 GM</v>
          </cell>
          <cell r="C1676" t="str">
            <v>2100</v>
          </cell>
          <cell r="D1676" t="str">
            <v>101</v>
          </cell>
          <cell r="E1676" t="str">
            <v>5000010103</v>
          </cell>
          <cell r="F1676">
            <v>38121</v>
          </cell>
          <cell r="G1676">
            <v>16.2</v>
          </cell>
          <cell r="H1676">
            <v>0</v>
          </cell>
        </row>
        <row r="1677">
          <cell r="A1677" t="str">
            <v>501034</v>
          </cell>
          <cell r="B1677" t="str">
            <v>COTTON - RIL 122 HY - 450 GM</v>
          </cell>
          <cell r="C1677" t="str">
            <v>2100</v>
          </cell>
          <cell r="D1677" t="str">
            <v>101</v>
          </cell>
          <cell r="E1677" t="str">
            <v>5000010103</v>
          </cell>
          <cell r="F1677">
            <v>38121</v>
          </cell>
          <cell r="G1677">
            <v>10.8</v>
          </cell>
          <cell r="H1677">
            <v>0</v>
          </cell>
        </row>
        <row r="1678">
          <cell r="A1678" t="str">
            <v>501034</v>
          </cell>
          <cell r="B1678" t="str">
            <v>COTTON - RIL 122 HY - 450 GM</v>
          </cell>
          <cell r="C1678" t="str">
            <v>2100</v>
          </cell>
          <cell r="D1678" t="str">
            <v>101</v>
          </cell>
          <cell r="E1678" t="str">
            <v>5000010103</v>
          </cell>
          <cell r="F1678">
            <v>38121</v>
          </cell>
          <cell r="G1678">
            <v>27</v>
          </cell>
          <cell r="H1678">
            <v>0</v>
          </cell>
        </row>
        <row r="1679">
          <cell r="A1679" t="str">
            <v>501034</v>
          </cell>
          <cell r="B1679" t="str">
            <v>COTTON - RIL 122 HY - 450 GM</v>
          </cell>
          <cell r="C1679" t="str">
            <v>2100</v>
          </cell>
          <cell r="D1679" t="str">
            <v>101</v>
          </cell>
          <cell r="E1679" t="str">
            <v>5000010103</v>
          </cell>
          <cell r="F1679">
            <v>38121</v>
          </cell>
          <cell r="G1679">
            <v>16.2</v>
          </cell>
          <cell r="H1679">
            <v>0</v>
          </cell>
        </row>
        <row r="1680">
          <cell r="A1680" t="str">
            <v>501034</v>
          </cell>
          <cell r="B1680" t="str">
            <v>COTTON - RIL 122 HY - 450 GM</v>
          </cell>
          <cell r="C1680" t="str">
            <v>2100</v>
          </cell>
          <cell r="D1680" t="str">
            <v>101</v>
          </cell>
          <cell r="E1680" t="str">
            <v>5000010103</v>
          </cell>
          <cell r="F1680">
            <v>38121</v>
          </cell>
          <cell r="G1680">
            <v>5.4</v>
          </cell>
          <cell r="H1680">
            <v>0</v>
          </cell>
        </row>
        <row r="1681">
          <cell r="A1681" t="str">
            <v>501034</v>
          </cell>
          <cell r="B1681" t="str">
            <v>COTTON - RIL 122 HY - 450 GM</v>
          </cell>
          <cell r="C1681" t="str">
            <v>2100</v>
          </cell>
          <cell r="D1681" t="str">
            <v>101</v>
          </cell>
          <cell r="E1681" t="str">
            <v>5000010103</v>
          </cell>
          <cell r="F1681">
            <v>38121</v>
          </cell>
          <cell r="G1681">
            <v>5.4</v>
          </cell>
          <cell r="H1681">
            <v>0</v>
          </cell>
        </row>
        <row r="1682">
          <cell r="A1682" t="str">
            <v>501034</v>
          </cell>
          <cell r="B1682" t="str">
            <v>COTTON - RIL 122 HY - 450 GM</v>
          </cell>
          <cell r="C1682" t="str">
            <v>2100</v>
          </cell>
          <cell r="D1682" t="str">
            <v>101</v>
          </cell>
          <cell r="E1682" t="str">
            <v>5000010103</v>
          </cell>
          <cell r="F1682">
            <v>38121</v>
          </cell>
          <cell r="G1682">
            <v>5.4</v>
          </cell>
          <cell r="H1682">
            <v>0</v>
          </cell>
        </row>
        <row r="1683">
          <cell r="A1683" t="str">
            <v>501034</v>
          </cell>
          <cell r="B1683" t="str">
            <v>COTTON - RIL 122 HY - 450 GM</v>
          </cell>
          <cell r="C1683" t="str">
            <v>2100</v>
          </cell>
          <cell r="D1683" t="str">
            <v>101</v>
          </cell>
          <cell r="E1683" t="str">
            <v>5000010103</v>
          </cell>
          <cell r="F1683">
            <v>38121</v>
          </cell>
          <cell r="G1683">
            <v>275.39999999999998</v>
          </cell>
          <cell r="H1683">
            <v>0</v>
          </cell>
        </row>
        <row r="1684">
          <cell r="A1684" t="str">
            <v>501034</v>
          </cell>
          <cell r="B1684" t="str">
            <v>COTTON - RIL 122 HY - 450 GM</v>
          </cell>
          <cell r="C1684" t="str">
            <v>2100</v>
          </cell>
          <cell r="D1684" t="str">
            <v>101</v>
          </cell>
          <cell r="E1684" t="str">
            <v>5000010103</v>
          </cell>
          <cell r="F1684">
            <v>38121</v>
          </cell>
          <cell r="G1684">
            <v>5.4</v>
          </cell>
          <cell r="H1684">
            <v>0</v>
          </cell>
        </row>
        <row r="1685">
          <cell r="A1685" t="str">
            <v>501034</v>
          </cell>
          <cell r="B1685" t="str">
            <v>COTTON - RIL 122 HY - 450 GM</v>
          </cell>
          <cell r="C1685" t="str">
            <v>2100</v>
          </cell>
          <cell r="D1685" t="str">
            <v>101</v>
          </cell>
          <cell r="E1685" t="str">
            <v>5000010103</v>
          </cell>
          <cell r="F1685">
            <v>38121</v>
          </cell>
          <cell r="G1685">
            <v>5.4</v>
          </cell>
          <cell r="H1685">
            <v>0</v>
          </cell>
        </row>
        <row r="1686">
          <cell r="A1686" t="str">
            <v>501034</v>
          </cell>
          <cell r="B1686" t="str">
            <v>COTTON - RIL 122 HY - 450 GM</v>
          </cell>
          <cell r="C1686" t="str">
            <v>2100</v>
          </cell>
          <cell r="D1686" t="str">
            <v>101</v>
          </cell>
          <cell r="E1686" t="str">
            <v>5000010103</v>
          </cell>
          <cell r="F1686">
            <v>38121</v>
          </cell>
          <cell r="G1686">
            <v>16.2</v>
          </cell>
          <cell r="H1686">
            <v>0</v>
          </cell>
        </row>
        <row r="1687">
          <cell r="A1687" t="str">
            <v>501034</v>
          </cell>
          <cell r="B1687" t="str">
            <v>COTTON - RIL 122 HY - 450 GM</v>
          </cell>
          <cell r="C1687" t="str">
            <v>2100</v>
          </cell>
          <cell r="D1687" t="str">
            <v>101</v>
          </cell>
          <cell r="E1687" t="str">
            <v>5000010103</v>
          </cell>
          <cell r="F1687">
            <v>38121</v>
          </cell>
          <cell r="G1687">
            <v>10.8</v>
          </cell>
          <cell r="H1687">
            <v>0</v>
          </cell>
        </row>
        <row r="1688">
          <cell r="A1688" t="str">
            <v>501034</v>
          </cell>
          <cell r="B1688" t="str">
            <v>COTTON - RIL 122 HY - 450 GM</v>
          </cell>
          <cell r="C1688" t="str">
            <v>2100</v>
          </cell>
          <cell r="D1688" t="str">
            <v>101</v>
          </cell>
          <cell r="E1688" t="str">
            <v>5000010103</v>
          </cell>
          <cell r="F1688">
            <v>38121</v>
          </cell>
          <cell r="G1688">
            <v>16.2</v>
          </cell>
          <cell r="H1688">
            <v>0</v>
          </cell>
        </row>
        <row r="1689">
          <cell r="A1689" t="str">
            <v>501034</v>
          </cell>
          <cell r="B1689" t="str">
            <v>COTTON - RIL 122 HY - 450 GM</v>
          </cell>
          <cell r="C1689" t="str">
            <v>2100</v>
          </cell>
          <cell r="D1689" t="str">
            <v>101</v>
          </cell>
          <cell r="E1689" t="str">
            <v>5000010103</v>
          </cell>
          <cell r="F1689">
            <v>38121</v>
          </cell>
          <cell r="G1689">
            <v>145.80000000000001</v>
          </cell>
          <cell r="H1689">
            <v>0</v>
          </cell>
        </row>
        <row r="1690">
          <cell r="A1690" t="str">
            <v>501034</v>
          </cell>
          <cell r="B1690" t="str">
            <v>COTTON - RIL 122 HY - 450 GM</v>
          </cell>
          <cell r="C1690" t="str">
            <v>2100</v>
          </cell>
          <cell r="D1690" t="str">
            <v>101</v>
          </cell>
          <cell r="E1690" t="str">
            <v>5000010103</v>
          </cell>
          <cell r="F1690">
            <v>38121</v>
          </cell>
          <cell r="G1690">
            <v>16.2</v>
          </cell>
          <cell r="H1690">
            <v>0</v>
          </cell>
        </row>
        <row r="1691">
          <cell r="A1691" t="str">
            <v>501034</v>
          </cell>
          <cell r="B1691" t="str">
            <v>COTTON - RIL 122 HY - 450 GM</v>
          </cell>
          <cell r="C1691" t="str">
            <v>2100</v>
          </cell>
          <cell r="D1691" t="str">
            <v>101</v>
          </cell>
          <cell r="E1691" t="str">
            <v>5000010103</v>
          </cell>
          <cell r="F1691">
            <v>38121</v>
          </cell>
          <cell r="G1691">
            <v>64.8</v>
          </cell>
          <cell r="H1691">
            <v>0</v>
          </cell>
        </row>
        <row r="1692">
          <cell r="A1692" t="str">
            <v>501034</v>
          </cell>
          <cell r="B1692" t="str">
            <v>COTTON - RIL 122 HY - 450 GM</v>
          </cell>
          <cell r="C1692" t="str">
            <v>2100</v>
          </cell>
          <cell r="D1692" t="str">
            <v>101</v>
          </cell>
          <cell r="E1692" t="str">
            <v>5000010103</v>
          </cell>
          <cell r="F1692">
            <v>38121</v>
          </cell>
          <cell r="G1692">
            <v>59.4</v>
          </cell>
          <cell r="H1692">
            <v>0</v>
          </cell>
        </row>
        <row r="1693">
          <cell r="A1693" t="str">
            <v>501034</v>
          </cell>
          <cell r="B1693" t="str">
            <v>COTTON - RIL 122 HY - 450 GM</v>
          </cell>
          <cell r="C1693" t="str">
            <v>2100</v>
          </cell>
          <cell r="D1693" t="str">
            <v>101</v>
          </cell>
          <cell r="E1693" t="str">
            <v>5000010103</v>
          </cell>
          <cell r="F1693">
            <v>38121</v>
          </cell>
          <cell r="G1693">
            <v>5.4</v>
          </cell>
          <cell r="H1693">
            <v>0</v>
          </cell>
        </row>
        <row r="1694">
          <cell r="A1694" t="str">
            <v>501034</v>
          </cell>
          <cell r="B1694" t="str">
            <v>COTTON - RIL 122 HY - 450 GM</v>
          </cell>
          <cell r="C1694" t="str">
            <v>2100</v>
          </cell>
          <cell r="D1694" t="str">
            <v>101</v>
          </cell>
          <cell r="E1694" t="str">
            <v>5000010103</v>
          </cell>
          <cell r="F1694">
            <v>38121</v>
          </cell>
          <cell r="G1694">
            <v>5.4</v>
          </cell>
          <cell r="H1694">
            <v>0</v>
          </cell>
        </row>
        <row r="1695">
          <cell r="A1695" t="str">
            <v>501034</v>
          </cell>
          <cell r="B1695" t="str">
            <v>COTTON - RIL 122 HY - 450 GM</v>
          </cell>
          <cell r="C1695" t="str">
            <v>2100</v>
          </cell>
          <cell r="D1695" t="str">
            <v>101</v>
          </cell>
          <cell r="E1695" t="str">
            <v>5000010103</v>
          </cell>
          <cell r="F1695">
            <v>38121</v>
          </cell>
          <cell r="G1695">
            <v>5.4</v>
          </cell>
          <cell r="H1695">
            <v>0</v>
          </cell>
        </row>
        <row r="1696">
          <cell r="A1696" t="str">
            <v>501034</v>
          </cell>
          <cell r="B1696" t="str">
            <v>COTTON - RIL 122 HY - 450 GM</v>
          </cell>
          <cell r="C1696" t="str">
            <v>2100</v>
          </cell>
          <cell r="D1696" t="str">
            <v>101</v>
          </cell>
          <cell r="E1696" t="str">
            <v>5000010103</v>
          </cell>
          <cell r="F1696">
            <v>38121</v>
          </cell>
          <cell r="G1696">
            <v>37.799999999999997</v>
          </cell>
          <cell r="H1696">
            <v>0</v>
          </cell>
        </row>
        <row r="1697">
          <cell r="A1697" t="str">
            <v>501034</v>
          </cell>
          <cell r="B1697" t="str">
            <v>COTTON - RIL 122 HY - 450 GM</v>
          </cell>
          <cell r="C1697" t="str">
            <v>2100</v>
          </cell>
          <cell r="D1697" t="str">
            <v>101</v>
          </cell>
          <cell r="E1697" t="str">
            <v>5000010103</v>
          </cell>
          <cell r="F1697">
            <v>38121</v>
          </cell>
          <cell r="G1697">
            <v>43.2</v>
          </cell>
          <cell r="H1697">
            <v>0</v>
          </cell>
        </row>
        <row r="1698">
          <cell r="A1698" t="str">
            <v>501034</v>
          </cell>
          <cell r="B1698" t="str">
            <v>COTTON - RIL 122 HY - 450 GM</v>
          </cell>
          <cell r="C1698" t="str">
            <v>2100</v>
          </cell>
          <cell r="D1698" t="str">
            <v>101</v>
          </cell>
          <cell r="E1698" t="str">
            <v>5000010103</v>
          </cell>
          <cell r="F1698">
            <v>38121</v>
          </cell>
          <cell r="G1698">
            <v>64.8</v>
          </cell>
          <cell r="H1698">
            <v>0</v>
          </cell>
        </row>
        <row r="1699">
          <cell r="A1699" t="str">
            <v>501034</v>
          </cell>
          <cell r="B1699" t="str">
            <v>COTTON - RIL 122 HY - 450 GM</v>
          </cell>
          <cell r="C1699" t="str">
            <v>2100</v>
          </cell>
          <cell r="D1699" t="str">
            <v>101</v>
          </cell>
          <cell r="E1699" t="str">
            <v>5000010103</v>
          </cell>
          <cell r="F1699">
            <v>38121</v>
          </cell>
          <cell r="G1699">
            <v>64.8</v>
          </cell>
          <cell r="H1699">
            <v>0</v>
          </cell>
        </row>
        <row r="1700">
          <cell r="A1700" t="str">
            <v>501034</v>
          </cell>
          <cell r="B1700" t="str">
            <v>COTTON - RIL 122 HY - 450 GM</v>
          </cell>
          <cell r="C1700" t="str">
            <v>2100</v>
          </cell>
          <cell r="D1700" t="str">
            <v>101</v>
          </cell>
          <cell r="E1700" t="str">
            <v>5000010103</v>
          </cell>
          <cell r="F1700">
            <v>38121</v>
          </cell>
          <cell r="G1700">
            <v>16.2</v>
          </cell>
          <cell r="H1700">
            <v>0</v>
          </cell>
        </row>
        <row r="1701">
          <cell r="A1701" t="str">
            <v>501034</v>
          </cell>
          <cell r="B1701" t="str">
            <v>COTTON - RIL 122 HY - 450 GM</v>
          </cell>
          <cell r="C1701" t="str">
            <v>2100</v>
          </cell>
          <cell r="D1701" t="str">
            <v>101</v>
          </cell>
          <cell r="E1701" t="str">
            <v>5000010103</v>
          </cell>
          <cell r="F1701">
            <v>38121</v>
          </cell>
          <cell r="G1701">
            <v>16.2</v>
          </cell>
          <cell r="H1701">
            <v>0</v>
          </cell>
        </row>
        <row r="1702">
          <cell r="A1702" t="str">
            <v>501034</v>
          </cell>
          <cell r="B1702" t="str">
            <v>COTTON - RIL 122 HY - 450 GM</v>
          </cell>
          <cell r="C1702" t="str">
            <v>2100</v>
          </cell>
          <cell r="D1702" t="str">
            <v>101</v>
          </cell>
          <cell r="E1702" t="str">
            <v>5000010103</v>
          </cell>
          <cell r="F1702">
            <v>38121</v>
          </cell>
          <cell r="G1702">
            <v>16.2</v>
          </cell>
          <cell r="H1702">
            <v>0</v>
          </cell>
        </row>
        <row r="1703">
          <cell r="A1703" t="str">
            <v>501034</v>
          </cell>
          <cell r="B1703" t="str">
            <v>COTTON - RIL 122 HY - 450 GM</v>
          </cell>
          <cell r="C1703" t="str">
            <v>2100</v>
          </cell>
          <cell r="D1703" t="str">
            <v>101</v>
          </cell>
          <cell r="E1703" t="str">
            <v>5000010103</v>
          </cell>
          <cell r="F1703">
            <v>38121</v>
          </cell>
          <cell r="G1703">
            <v>10.8</v>
          </cell>
          <cell r="H1703">
            <v>0</v>
          </cell>
        </row>
        <row r="1704">
          <cell r="A1704" t="str">
            <v>501034</v>
          </cell>
          <cell r="B1704" t="str">
            <v>COTTON - RIL 122 HY - 450 GM</v>
          </cell>
          <cell r="C1704" t="str">
            <v>2100</v>
          </cell>
          <cell r="D1704" t="str">
            <v>101</v>
          </cell>
          <cell r="E1704" t="str">
            <v>5000010103</v>
          </cell>
          <cell r="F1704">
            <v>38121</v>
          </cell>
          <cell r="G1704">
            <v>5.4</v>
          </cell>
          <cell r="H1704">
            <v>0</v>
          </cell>
        </row>
        <row r="1705">
          <cell r="A1705" t="str">
            <v>501034</v>
          </cell>
          <cell r="B1705" t="str">
            <v>COTTON - RIL 122 HY - 450 GM</v>
          </cell>
          <cell r="C1705" t="str">
            <v>2100</v>
          </cell>
          <cell r="D1705" t="str">
            <v>101</v>
          </cell>
          <cell r="E1705" t="str">
            <v>5000010103</v>
          </cell>
          <cell r="F1705">
            <v>38121</v>
          </cell>
          <cell r="G1705">
            <v>10.8</v>
          </cell>
          <cell r="H1705">
            <v>0</v>
          </cell>
        </row>
        <row r="1706">
          <cell r="A1706" t="str">
            <v>501034</v>
          </cell>
          <cell r="B1706" t="str">
            <v>COTTON - RIL 122 HY - 450 GM</v>
          </cell>
          <cell r="C1706" t="str">
            <v>2100</v>
          </cell>
          <cell r="D1706" t="str">
            <v>101</v>
          </cell>
          <cell r="E1706" t="str">
            <v>5000010103</v>
          </cell>
          <cell r="F1706">
            <v>38121</v>
          </cell>
          <cell r="G1706">
            <v>5.4</v>
          </cell>
          <cell r="H1706">
            <v>0</v>
          </cell>
        </row>
        <row r="1707">
          <cell r="A1707" t="str">
            <v>501034</v>
          </cell>
          <cell r="B1707" t="str">
            <v>COTTON - RIL 122 HY - 450 GM</v>
          </cell>
          <cell r="C1707" t="str">
            <v>2100</v>
          </cell>
          <cell r="D1707" t="str">
            <v>101</v>
          </cell>
          <cell r="E1707" t="str">
            <v>5000010103</v>
          </cell>
          <cell r="F1707">
            <v>38121</v>
          </cell>
          <cell r="G1707">
            <v>16.2</v>
          </cell>
          <cell r="H1707">
            <v>0</v>
          </cell>
        </row>
        <row r="1708">
          <cell r="A1708" t="str">
            <v>501034</v>
          </cell>
          <cell r="B1708" t="str">
            <v>COTTON - RIL 122 HY - 450 GM</v>
          </cell>
          <cell r="C1708" t="str">
            <v>2100</v>
          </cell>
          <cell r="D1708" t="str">
            <v>101</v>
          </cell>
          <cell r="E1708" t="str">
            <v>5000010103</v>
          </cell>
          <cell r="F1708">
            <v>38121</v>
          </cell>
          <cell r="G1708">
            <v>453.6</v>
          </cell>
          <cell r="H1708">
            <v>0</v>
          </cell>
        </row>
        <row r="1709">
          <cell r="A1709" t="str">
            <v>501034</v>
          </cell>
          <cell r="B1709" t="str">
            <v>COTTON - RIL 122 HY - 450 GM</v>
          </cell>
          <cell r="C1709" t="str">
            <v>2100</v>
          </cell>
          <cell r="D1709" t="str">
            <v>101</v>
          </cell>
          <cell r="E1709" t="str">
            <v>5000010103</v>
          </cell>
          <cell r="F1709">
            <v>38121</v>
          </cell>
          <cell r="G1709">
            <v>70.2</v>
          </cell>
          <cell r="H1709">
            <v>0</v>
          </cell>
        </row>
        <row r="1710">
          <cell r="A1710" t="str">
            <v>501034</v>
          </cell>
          <cell r="B1710" t="str">
            <v>COTTON - RIL 122 HY - 450 GM</v>
          </cell>
          <cell r="C1710" t="str">
            <v>2100</v>
          </cell>
          <cell r="D1710" t="str">
            <v>101</v>
          </cell>
          <cell r="E1710" t="str">
            <v>5000010103</v>
          </cell>
          <cell r="F1710">
            <v>38121</v>
          </cell>
          <cell r="G1710">
            <v>16.2</v>
          </cell>
          <cell r="H1710">
            <v>0</v>
          </cell>
        </row>
        <row r="1711">
          <cell r="A1711" t="str">
            <v>501034</v>
          </cell>
          <cell r="B1711" t="str">
            <v>COTTON - RIL 122 HY - 450 GM</v>
          </cell>
          <cell r="C1711" t="str">
            <v>2100</v>
          </cell>
          <cell r="D1711" t="str">
            <v>101</v>
          </cell>
          <cell r="E1711" t="str">
            <v>5000010103</v>
          </cell>
          <cell r="F1711">
            <v>38121</v>
          </cell>
          <cell r="G1711">
            <v>16.2</v>
          </cell>
          <cell r="H1711">
            <v>0</v>
          </cell>
        </row>
        <row r="1712">
          <cell r="A1712" t="str">
            <v>501034</v>
          </cell>
          <cell r="B1712" t="str">
            <v>COTTON - RIL 122 HY - 450 GM</v>
          </cell>
          <cell r="C1712" t="str">
            <v>2100</v>
          </cell>
          <cell r="D1712" t="str">
            <v>101</v>
          </cell>
          <cell r="E1712" t="str">
            <v>5000010103</v>
          </cell>
          <cell r="F1712">
            <v>38121</v>
          </cell>
          <cell r="G1712">
            <v>216</v>
          </cell>
          <cell r="H1712">
            <v>0</v>
          </cell>
        </row>
        <row r="1713">
          <cell r="A1713" t="str">
            <v>501034</v>
          </cell>
          <cell r="B1713" t="str">
            <v>COTTON - RIL 122 HY - 450 GM</v>
          </cell>
          <cell r="C1713" t="str">
            <v>2100</v>
          </cell>
          <cell r="D1713" t="str">
            <v>101</v>
          </cell>
          <cell r="E1713" t="str">
            <v>5000010103</v>
          </cell>
          <cell r="F1713">
            <v>38121</v>
          </cell>
          <cell r="G1713">
            <v>16.2</v>
          </cell>
          <cell r="H1713">
            <v>0</v>
          </cell>
        </row>
        <row r="1714">
          <cell r="A1714" t="str">
            <v>501034</v>
          </cell>
          <cell r="B1714" t="str">
            <v>COTTON - RIL 122 HY - 450 GM</v>
          </cell>
          <cell r="C1714" t="str">
            <v>2100</v>
          </cell>
          <cell r="D1714" t="str">
            <v>101</v>
          </cell>
          <cell r="E1714" t="str">
            <v>5000010103</v>
          </cell>
          <cell r="F1714">
            <v>38121</v>
          </cell>
          <cell r="G1714">
            <v>32.4</v>
          </cell>
          <cell r="H1714">
            <v>0</v>
          </cell>
        </row>
        <row r="1715">
          <cell r="A1715" t="str">
            <v>501034</v>
          </cell>
          <cell r="B1715" t="str">
            <v>COTTON - RIL 122 HY - 450 GM</v>
          </cell>
          <cell r="C1715" t="str">
            <v>2100</v>
          </cell>
          <cell r="D1715" t="str">
            <v>101</v>
          </cell>
          <cell r="E1715" t="str">
            <v>5000010103</v>
          </cell>
          <cell r="F1715">
            <v>38121</v>
          </cell>
          <cell r="G1715">
            <v>286.2</v>
          </cell>
          <cell r="H1715">
            <v>0</v>
          </cell>
        </row>
        <row r="1716">
          <cell r="A1716" t="str">
            <v>501034</v>
          </cell>
          <cell r="B1716" t="str">
            <v>COTTON - RIL 122 HY - 450 GM</v>
          </cell>
          <cell r="C1716" t="str">
            <v>2100</v>
          </cell>
          <cell r="D1716" t="str">
            <v>101</v>
          </cell>
          <cell r="E1716" t="str">
            <v>5000010103</v>
          </cell>
          <cell r="F1716">
            <v>38121</v>
          </cell>
          <cell r="G1716">
            <v>10.8</v>
          </cell>
          <cell r="H1716">
            <v>0</v>
          </cell>
        </row>
        <row r="1717">
          <cell r="A1717" t="str">
            <v>501034</v>
          </cell>
          <cell r="B1717" t="str">
            <v>COTTON - RIL 122 HY - 450 GM</v>
          </cell>
          <cell r="C1717" t="str">
            <v>2100</v>
          </cell>
          <cell r="D1717" t="str">
            <v>101</v>
          </cell>
          <cell r="E1717" t="str">
            <v>5000010103</v>
          </cell>
          <cell r="F1717">
            <v>38121</v>
          </cell>
          <cell r="G1717">
            <v>5.4</v>
          </cell>
          <cell r="H1717">
            <v>0</v>
          </cell>
        </row>
        <row r="1718">
          <cell r="A1718" t="str">
            <v>501034</v>
          </cell>
          <cell r="B1718" t="str">
            <v>COTTON - RIL 122 HY - 450 GM</v>
          </cell>
          <cell r="C1718" t="str">
            <v>2100</v>
          </cell>
          <cell r="D1718" t="str">
            <v>101</v>
          </cell>
          <cell r="E1718" t="str">
            <v>5000010103</v>
          </cell>
          <cell r="F1718">
            <v>38121</v>
          </cell>
          <cell r="G1718">
            <v>5.4</v>
          </cell>
          <cell r="H1718">
            <v>0</v>
          </cell>
        </row>
        <row r="1719">
          <cell r="A1719" t="str">
            <v>501034</v>
          </cell>
          <cell r="B1719" t="str">
            <v>COTTON - RIL 122 HY - 450 GM</v>
          </cell>
          <cell r="C1719" t="str">
            <v>2100</v>
          </cell>
          <cell r="D1719" t="str">
            <v>101</v>
          </cell>
          <cell r="E1719" t="str">
            <v>5000010103</v>
          </cell>
          <cell r="F1719">
            <v>38121</v>
          </cell>
          <cell r="G1719">
            <v>5.4</v>
          </cell>
          <cell r="H1719">
            <v>0</v>
          </cell>
        </row>
        <row r="1720">
          <cell r="A1720" t="str">
            <v>501034</v>
          </cell>
          <cell r="B1720" t="str">
            <v>COTTON - RIL 122 HY - 450 GM</v>
          </cell>
          <cell r="C1720" t="str">
            <v>2100</v>
          </cell>
          <cell r="D1720" t="str">
            <v>101</v>
          </cell>
          <cell r="E1720" t="str">
            <v>5000010103</v>
          </cell>
          <cell r="F1720">
            <v>38121</v>
          </cell>
          <cell r="G1720">
            <v>5.4</v>
          </cell>
          <cell r="H1720">
            <v>0</v>
          </cell>
        </row>
        <row r="1721">
          <cell r="A1721" t="str">
            <v>501034</v>
          </cell>
          <cell r="B1721" t="str">
            <v>COTTON - RIL 122 HY - 450 GM</v>
          </cell>
          <cell r="C1721" t="str">
            <v>2100</v>
          </cell>
          <cell r="D1721" t="str">
            <v>101</v>
          </cell>
          <cell r="E1721" t="str">
            <v>5000010103</v>
          </cell>
          <cell r="F1721">
            <v>38121</v>
          </cell>
          <cell r="G1721">
            <v>10.8</v>
          </cell>
          <cell r="H1721">
            <v>0</v>
          </cell>
        </row>
        <row r="1722">
          <cell r="A1722" t="str">
            <v>501034</v>
          </cell>
          <cell r="B1722" t="str">
            <v>COTTON - RIL 122 HY - 450 GM</v>
          </cell>
          <cell r="C1722" t="str">
            <v>2100</v>
          </cell>
          <cell r="D1722" t="str">
            <v>101</v>
          </cell>
          <cell r="E1722" t="str">
            <v>5000010103</v>
          </cell>
          <cell r="F1722">
            <v>38121</v>
          </cell>
          <cell r="G1722">
            <v>5.4</v>
          </cell>
          <cell r="H1722">
            <v>0</v>
          </cell>
        </row>
        <row r="1723">
          <cell r="A1723" t="str">
            <v>501034</v>
          </cell>
          <cell r="B1723" t="str">
            <v>COTTON - RIL 122 HY - 450 GM</v>
          </cell>
          <cell r="C1723" t="str">
            <v>2100</v>
          </cell>
          <cell r="D1723" t="str">
            <v>641</v>
          </cell>
          <cell r="E1723" t="str">
            <v>4900090094</v>
          </cell>
          <cell r="F1723">
            <v>38120</v>
          </cell>
          <cell r="G1723">
            <v>16.2</v>
          </cell>
          <cell r="H1723">
            <v>0</v>
          </cell>
        </row>
        <row r="1724">
          <cell r="A1724" t="str">
            <v>501034</v>
          </cell>
          <cell r="B1724" t="str">
            <v>COTTON - RIL 122 HY - 450 GM</v>
          </cell>
          <cell r="C1724" t="str">
            <v>2100</v>
          </cell>
          <cell r="D1724" t="str">
            <v>641</v>
          </cell>
          <cell r="E1724" t="str">
            <v>4900090094</v>
          </cell>
          <cell r="F1724">
            <v>38120</v>
          </cell>
          <cell r="G1724">
            <v>16.2</v>
          </cell>
          <cell r="H1724">
            <v>0</v>
          </cell>
        </row>
        <row r="1725">
          <cell r="A1725" t="str">
            <v>501034</v>
          </cell>
          <cell r="B1725" t="str">
            <v>COTTON - RIL 122 HY - 450 GM</v>
          </cell>
          <cell r="C1725" t="str">
            <v>2100</v>
          </cell>
          <cell r="D1725" t="str">
            <v>641</v>
          </cell>
          <cell r="E1725" t="str">
            <v>4900090094</v>
          </cell>
          <cell r="F1725">
            <v>38120</v>
          </cell>
          <cell r="G1725">
            <v>5.4</v>
          </cell>
          <cell r="H1725">
            <v>0</v>
          </cell>
        </row>
        <row r="1726">
          <cell r="A1726" t="str">
            <v>501034</v>
          </cell>
          <cell r="B1726" t="str">
            <v>COTTON - RIL 122 HY - 450 GM</v>
          </cell>
          <cell r="C1726" t="str">
            <v>2100</v>
          </cell>
          <cell r="D1726" t="str">
            <v>641</v>
          </cell>
          <cell r="E1726" t="str">
            <v>4900090094</v>
          </cell>
          <cell r="F1726">
            <v>38120</v>
          </cell>
          <cell r="G1726">
            <v>16.2</v>
          </cell>
          <cell r="H1726">
            <v>0</v>
          </cell>
        </row>
        <row r="1727">
          <cell r="A1727" t="str">
            <v>501034</v>
          </cell>
          <cell r="B1727" t="str">
            <v>COTTON - RIL 122 HY - 450 GM</v>
          </cell>
          <cell r="C1727" t="str">
            <v>2100</v>
          </cell>
          <cell r="D1727" t="str">
            <v>641</v>
          </cell>
          <cell r="E1727" t="str">
            <v>4900090094</v>
          </cell>
          <cell r="F1727">
            <v>38120</v>
          </cell>
          <cell r="G1727">
            <v>5.4</v>
          </cell>
          <cell r="H1727">
            <v>0</v>
          </cell>
        </row>
        <row r="1728">
          <cell r="A1728" t="str">
            <v>501034</v>
          </cell>
          <cell r="B1728" t="str">
            <v>COTTON - RIL 122 HY - 450 GM</v>
          </cell>
          <cell r="C1728" t="str">
            <v>2100</v>
          </cell>
          <cell r="D1728" t="str">
            <v>641</v>
          </cell>
          <cell r="E1728" t="str">
            <v>4900090094</v>
          </cell>
          <cell r="F1728">
            <v>38120</v>
          </cell>
          <cell r="G1728">
            <v>5.4</v>
          </cell>
          <cell r="H1728">
            <v>0</v>
          </cell>
        </row>
        <row r="1729">
          <cell r="A1729" t="str">
            <v>501034</v>
          </cell>
          <cell r="B1729" t="str">
            <v>COTTON - RIL 122 HY - 450 GM</v>
          </cell>
          <cell r="C1729" t="str">
            <v>2100</v>
          </cell>
          <cell r="D1729" t="str">
            <v>641</v>
          </cell>
          <cell r="E1729" t="str">
            <v>4900090094</v>
          </cell>
          <cell r="F1729">
            <v>38120</v>
          </cell>
          <cell r="G1729">
            <v>5.4</v>
          </cell>
          <cell r="H1729">
            <v>0</v>
          </cell>
        </row>
        <row r="1730">
          <cell r="A1730" t="str">
            <v>501034</v>
          </cell>
          <cell r="B1730" t="str">
            <v>COTTON - RIL 122 HY - 450 GM</v>
          </cell>
          <cell r="C1730" t="str">
            <v>2100</v>
          </cell>
          <cell r="D1730" t="str">
            <v>641</v>
          </cell>
          <cell r="E1730" t="str">
            <v>4900090094</v>
          </cell>
          <cell r="F1730">
            <v>38120</v>
          </cell>
          <cell r="G1730">
            <v>5.4</v>
          </cell>
          <cell r="H1730">
            <v>0</v>
          </cell>
        </row>
        <row r="1731">
          <cell r="A1731" t="str">
            <v>501034</v>
          </cell>
          <cell r="B1731" t="str">
            <v>COTTON - RIL 122 HY - 450 GM</v>
          </cell>
          <cell r="C1731" t="str">
            <v>2100</v>
          </cell>
          <cell r="D1731" t="str">
            <v>641</v>
          </cell>
          <cell r="E1731" t="str">
            <v>4900090094</v>
          </cell>
          <cell r="F1731">
            <v>38120</v>
          </cell>
          <cell r="G1731">
            <v>5.4</v>
          </cell>
          <cell r="H1731">
            <v>0</v>
          </cell>
        </row>
        <row r="1732">
          <cell r="A1732" t="str">
            <v>501034</v>
          </cell>
          <cell r="B1732" t="str">
            <v>COTTON - RIL 122 HY - 450 GM</v>
          </cell>
          <cell r="C1732" t="str">
            <v>2100</v>
          </cell>
          <cell r="D1732" t="str">
            <v>641</v>
          </cell>
          <cell r="E1732" t="str">
            <v>4900090094</v>
          </cell>
          <cell r="F1732">
            <v>38120</v>
          </cell>
          <cell r="G1732">
            <v>5.4</v>
          </cell>
          <cell r="H1732">
            <v>0</v>
          </cell>
        </row>
        <row r="1733">
          <cell r="A1733" t="str">
            <v>501034</v>
          </cell>
          <cell r="B1733" t="str">
            <v>COTTON - RIL 122 HY - 450 GM</v>
          </cell>
          <cell r="C1733" t="str">
            <v>2100</v>
          </cell>
          <cell r="D1733" t="str">
            <v>641</v>
          </cell>
          <cell r="E1733" t="str">
            <v>4900090094</v>
          </cell>
          <cell r="F1733">
            <v>38120</v>
          </cell>
          <cell r="G1733">
            <v>10.8</v>
          </cell>
          <cell r="H1733">
            <v>0</v>
          </cell>
        </row>
        <row r="1734">
          <cell r="A1734" t="str">
            <v>501034</v>
          </cell>
          <cell r="B1734" t="str">
            <v>COTTON - RIL 122 HY - 450 GM</v>
          </cell>
          <cell r="C1734" t="str">
            <v>2100</v>
          </cell>
          <cell r="D1734" t="str">
            <v>641</v>
          </cell>
          <cell r="E1734" t="str">
            <v>4900090094</v>
          </cell>
          <cell r="F1734">
            <v>38120</v>
          </cell>
          <cell r="G1734">
            <v>286.2</v>
          </cell>
          <cell r="H1734">
            <v>0</v>
          </cell>
        </row>
        <row r="1735">
          <cell r="A1735" t="str">
            <v>501034</v>
          </cell>
          <cell r="B1735" t="str">
            <v>COTTON - RIL 122 HY - 450 GM</v>
          </cell>
          <cell r="C1735" t="str">
            <v>2100</v>
          </cell>
          <cell r="D1735" t="str">
            <v>641</v>
          </cell>
          <cell r="E1735" t="str">
            <v>4900090094</v>
          </cell>
          <cell r="F1735">
            <v>38120</v>
          </cell>
          <cell r="G1735">
            <v>32.4</v>
          </cell>
          <cell r="H1735">
            <v>0</v>
          </cell>
        </row>
        <row r="1736">
          <cell r="A1736" t="str">
            <v>501034</v>
          </cell>
          <cell r="B1736" t="str">
            <v>COTTON - RIL 122 HY - 450 GM</v>
          </cell>
          <cell r="C1736" t="str">
            <v>2100</v>
          </cell>
          <cell r="D1736" t="str">
            <v>641</v>
          </cell>
          <cell r="E1736" t="str">
            <v>4900090094</v>
          </cell>
          <cell r="F1736">
            <v>38120</v>
          </cell>
          <cell r="G1736">
            <v>16.2</v>
          </cell>
          <cell r="H1736">
            <v>0</v>
          </cell>
        </row>
        <row r="1737">
          <cell r="A1737" t="str">
            <v>501034</v>
          </cell>
          <cell r="B1737" t="str">
            <v>COTTON - RIL 122 HY - 450 GM</v>
          </cell>
          <cell r="C1737" t="str">
            <v>2100</v>
          </cell>
          <cell r="D1737" t="str">
            <v>641</v>
          </cell>
          <cell r="E1737" t="str">
            <v>4900090094</v>
          </cell>
          <cell r="F1737">
            <v>38120</v>
          </cell>
          <cell r="G1737">
            <v>16.2</v>
          </cell>
          <cell r="H1737">
            <v>0</v>
          </cell>
        </row>
        <row r="1738">
          <cell r="A1738" t="str">
            <v>501034</v>
          </cell>
          <cell r="B1738" t="str">
            <v>COTTON - RIL 122 HY - 450 GM</v>
          </cell>
          <cell r="C1738" t="str">
            <v>2100</v>
          </cell>
          <cell r="D1738" t="str">
            <v>641</v>
          </cell>
          <cell r="E1738" t="str">
            <v>4900090094</v>
          </cell>
          <cell r="F1738">
            <v>38120</v>
          </cell>
          <cell r="G1738">
            <v>5.4</v>
          </cell>
          <cell r="H1738">
            <v>0</v>
          </cell>
        </row>
        <row r="1739">
          <cell r="A1739" t="str">
            <v>501034</v>
          </cell>
          <cell r="B1739" t="str">
            <v>COTTON - RIL 122 HY - 450 GM</v>
          </cell>
          <cell r="C1739" t="str">
            <v>2100</v>
          </cell>
          <cell r="D1739" t="str">
            <v>641</v>
          </cell>
          <cell r="E1739" t="str">
            <v>4900090094</v>
          </cell>
          <cell r="F1739">
            <v>38120</v>
          </cell>
          <cell r="G1739">
            <v>5.4</v>
          </cell>
          <cell r="H1739">
            <v>0</v>
          </cell>
        </row>
        <row r="1740">
          <cell r="A1740" t="str">
            <v>501034</v>
          </cell>
          <cell r="B1740" t="str">
            <v>COTTON - RIL 122 HY - 450 GM</v>
          </cell>
          <cell r="C1740" t="str">
            <v>2100</v>
          </cell>
          <cell r="D1740" t="str">
            <v>641</v>
          </cell>
          <cell r="E1740" t="str">
            <v>4900090094</v>
          </cell>
          <cell r="F1740">
            <v>38120</v>
          </cell>
          <cell r="G1740">
            <v>275.39999999999998</v>
          </cell>
          <cell r="H1740">
            <v>0</v>
          </cell>
        </row>
        <row r="1741">
          <cell r="A1741" t="str">
            <v>501034</v>
          </cell>
          <cell r="B1741" t="str">
            <v>COTTON - RIL 122 HY - 450 GM</v>
          </cell>
          <cell r="C1741" t="str">
            <v>2100</v>
          </cell>
          <cell r="D1741" t="str">
            <v>641</v>
          </cell>
          <cell r="E1741" t="str">
            <v>4900090094</v>
          </cell>
          <cell r="F1741">
            <v>38120</v>
          </cell>
          <cell r="G1741">
            <v>5.4</v>
          </cell>
          <cell r="H1741">
            <v>0</v>
          </cell>
        </row>
        <row r="1742">
          <cell r="A1742" t="str">
            <v>501034</v>
          </cell>
          <cell r="B1742" t="str">
            <v>COTTON - RIL 122 HY - 450 GM</v>
          </cell>
          <cell r="C1742" t="str">
            <v>2100</v>
          </cell>
          <cell r="D1742" t="str">
            <v>641</v>
          </cell>
          <cell r="E1742" t="str">
            <v>4900090094</v>
          </cell>
          <cell r="F1742">
            <v>38120</v>
          </cell>
          <cell r="G1742">
            <v>10.8</v>
          </cell>
          <cell r="H1742">
            <v>0</v>
          </cell>
        </row>
        <row r="1743">
          <cell r="A1743" t="str">
            <v>501034</v>
          </cell>
          <cell r="B1743" t="str">
            <v>COTTON - RIL 122 HY - 450 GM</v>
          </cell>
          <cell r="C1743" t="str">
            <v>2100</v>
          </cell>
          <cell r="D1743" t="str">
            <v>641</v>
          </cell>
          <cell r="E1743" t="str">
            <v>4900090094</v>
          </cell>
          <cell r="F1743">
            <v>38120</v>
          </cell>
          <cell r="G1743">
            <v>10.8</v>
          </cell>
          <cell r="H1743">
            <v>0</v>
          </cell>
        </row>
        <row r="1744">
          <cell r="A1744" t="str">
            <v>501034</v>
          </cell>
          <cell r="B1744" t="str">
            <v>COTTON - RIL 122 HY - 450 GM</v>
          </cell>
          <cell r="C1744" t="str">
            <v>2100</v>
          </cell>
          <cell r="D1744" t="str">
            <v>641</v>
          </cell>
          <cell r="E1744" t="str">
            <v>4900090094</v>
          </cell>
          <cell r="F1744">
            <v>38120</v>
          </cell>
          <cell r="G1744">
            <v>5.4</v>
          </cell>
          <cell r="H1744">
            <v>0</v>
          </cell>
        </row>
        <row r="1745">
          <cell r="A1745" t="str">
            <v>501034</v>
          </cell>
          <cell r="B1745" t="str">
            <v>COTTON - RIL 122 HY - 450 GM</v>
          </cell>
          <cell r="C1745" t="str">
            <v>2100</v>
          </cell>
          <cell r="D1745" t="str">
            <v>641</v>
          </cell>
          <cell r="E1745" t="str">
            <v>4900090094</v>
          </cell>
          <cell r="F1745">
            <v>38120</v>
          </cell>
          <cell r="G1745">
            <v>216</v>
          </cell>
          <cell r="H1745">
            <v>0</v>
          </cell>
        </row>
        <row r="1746">
          <cell r="A1746" t="str">
            <v>501034</v>
          </cell>
          <cell r="B1746" t="str">
            <v>COTTON - RIL 122 HY - 450 GM</v>
          </cell>
          <cell r="C1746" t="str">
            <v>2100</v>
          </cell>
          <cell r="D1746" t="str">
            <v>641</v>
          </cell>
          <cell r="E1746" t="str">
            <v>4900090094</v>
          </cell>
          <cell r="F1746">
            <v>38120</v>
          </cell>
          <cell r="G1746">
            <v>145.80000000000001</v>
          </cell>
          <cell r="H1746">
            <v>0</v>
          </cell>
        </row>
        <row r="1747">
          <cell r="A1747" t="str">
            <v>501034</v>
          </cell>
          <cell r="B1747" t="str">
            <v>COTTON - RIL 122 HY - 450 GM</v>
          </cell>
          <cell r="C1747" t="str">
            <v>2100</v>
          </cell>
          <cell r="D1747" t="str">
            <v>641</v>
          </cell>
          <cell r="E1747" t="str">
            <v>4900090094</v>
          </cell>
          <cell r="F1747">
            <v>38120</v>
          </cell>
          <cell r="G1747">
            <v>16.2</v>
          </cell>
          <cell r="H1747">
            <v>0</v>
          </cell>
        </row>
        <row r="1748">
          <cell r="A1748" t="str">
            <v>501034</v>
          </cell>
          <cell r="B1748" t="str">
            <v>COTTON - RIL 122 HY - 450 GM</v>
          </cell>
          <cell r="C1748" t="str">
            <v>2100</v>
          </cell>
          <cell r="D1748" t="str">
            <v>641</v>
          </cell>
          <cell r="E1748" t="str">
            <v>4900090094</v>
          </cell>
          <cell r="F1748">
            <v>38120</v>
          </cell>
          <cell r="G1748">
            <v>16.2</v>
          </cell>
          <cell r="H1748">
            <v>0</v>
          </cell>
        </row>
        <row r="1749">
          <cell r="A1749" t="str">
            <v>501034</v>
          </cell>
          <cell r="B1749" t="str">
            <v>COTTON - RIL 122 HY - 450 GM</v>
          </cell>
          <cell r="C1749" t="str">
            <v>2100</v>
          </cell>
          <cell r="D1749" t="str">
            <v>641</v>
          </cell>
          <cell r="E1749" t="str">
            <v>4900090094</v>
          </cell>
          <cell r="F1749">
            <v>38120</v>
          </cell>
          <cell r="G1749">
            <v>10.8</v>
          </cell>
          <cell r="H1749">
            <v>0</v>
          </cell>
        </row>
        <row r="1750">
          <cell r="A1750" t="str">
            <v>501034</v>
          </cell>
          <cell r="B1750" t="str">
            <v>COTTON - RIL 122 HY - 450 GM</v>
          </cell>
          <cell r="C1750" t="str">
            <v>2100</v>
          </cell>
          <cell r="D1750" t="str">
            <v>641</v>
          </cell>
          <cell r="E1750" t="str">
            <v>4900090094</v>
          </cell>
          <cell r="F1750">
            <v>38120</v>
          </cell>
          <cell r="G1750">
            <v>16.2</v>
          </cell>
          <cell r="H1750">
            <v>0</v>
          </cell>
        </row>
        <row r="1751">
          <cell r="A1751" t="str">
            <v>501034</v>
          </cell>
          <cell r="B1751" t="str">
            <v>COTTON - RIL 122 HY - 450 GM</v>
          </cell>
          <cell r="C1751" t="str">
            <v>2100</v>
          </cell>
          <cell r="D1751" t="str">
            <v>641</v>
          </cell>
          <cell r="E1751" t="str">
            <v>4900090094</v>
          </cell>
          <cell r="F1751">
            <v>38120</v>
          </cell>
          <cell r="G1751">
            <v>16.2</v>
          </cell>
          <cell r="H1751">
            <v>0</v>
          </cell>
        </row>
        <row r="1752">
          <cell r="A1752" t="str">
            <v>501034</v>
          </cell>
          <cell r="B1752" t="str">
            <v>COTTON - RIL 122 HY - 450 GM</v>
          </cell>
          <cell r="C1752" t="str">
            <v>2100</v>
          </cell>
          <cell r="D1752" t="str">
            <v>641</v>
          </cell>
          <cell r="E1752" t="str">
            <v>4900090094</v>
          </cell>
          <cell r="F1752">
            <v>38120</v>
          </cell>
          <cell r="G1752">
            <v>16.2</v>
          </cell>
          <cell r="H1752">
            <v>0</v>
          </cell>
        </row>
        <row r="1753">
          <cell r="A1753" t="str">
            <v>501034</v>
          </cell>
          <cell r="B1753" t="str">
            <v>COTTON - RIL 122 HY - 450 GM</v>
          </cell>
          <cell r="C1753" t="str">
            <v>2100</v>
          </cell>
          <cell r="D1753" t="str">
            <v>641</v>
          </cell>
          <cell r="E1753" t="str">
            <v>4900090094</v>
          </cell>
          <cell r="F1753">
            <v>38120</v>
          </cell>
          <cell r="G1753">
            <v>5.4</v>
          </cell>
          <cell r="H1753">
            <v>0</v>
          </cell>
        </row>
        <row r="1754">
          <cell r="A1754" t="str">
            <v>501034</v>
          </cell>
          <cell r="B1754" t="str">
            <v>COTTON - RIL 122 HY - 450 GM</v>
          </cell>
          <cell r="C1754" t="str">
            <v>2100</v>
          </cell>
          <cell r="D1754" t="str">
            <v>641</v>
          </cell>
          <cell r="E1754" t="str">
            <v>4900090094</v>
          </cell>
          <cell r="F1754">
            <v>38120</v>
          </cell>
          <cell r="G1754">
            <v>10.8</v>
          </cell>
          <cell r="H1754">
            <v>0</v>
          </cell>
        </row>
        <row r="1755">
          <cell r="A1755" t="str">
            <v>501034</v>
          </cell>
          <cell r="B1755" t="str">
            <v>COTTON - RIL 122 HY - 450 GM</v>
          </cell>
          <cell r="C1755" t="str">
            <v>2100</v>
          </cell>
          <cell r="D1755" t="str">
            <v>641</v>
          </cell>
          <cell r="E1755" t="str">
            <v>4900090061</v>
          </cell>
          <cell r="F1755">
            <v>38120</v>
          </cell>
          <cell r="G1755">
            <v>216</v>
          </cell>
          <cell r="H1755">
            <v>0</v>
          </cell>
        </row>
        <row r="1756">
          <cell r="A1756" t="str">
            <v>501034</v>
          </cell>
          <cell r="B1756" t="str">
            <v>COTTON - RIL 122 HY - 450 GM</v>
          </cell>
          <cell r="C1756" t="str">
            <v>2100</v>
          </cell>
          <cell r="D1756" t="str">
            <v>641</v>
          </cell>
          <cell r="E1756" t="str">
            <v>4900090094</v>
          </cell>
          <cell r="F1756">
            <v>38120</v>
          </cell>
          <cell r="G1756">
            <v>16.2</v>
          </cell>
          <cell r="H1756">
            <v>0</v>
          </cell>
        </row>
        <row r="1757">
          <cell r="A1757" t="str">
            <v>501034</v>
          </cell>
          <cell r="B1757" t="str">
            <v>COTTON - RIL 122 HY - 450 GM</v>
          </cell>
          <cell r="C1757" t="str">
            <v>2100</v>
          </cell>
          <cell r="D1757" t="str">
            <v>641</v>
          </cell>
          <cell r="E1757" t="str">
            <v>4900090094</v>
          </cell>
          <cell r="F1757">
            <v>38120</v>
          </cell>
          <cell r="G1757">
            <v>16.2</v>
          </cell>
          <cell r="H1757">
            <v>0</v>
          </cell>
        </row>
        <row r="1758">
          <cell r="A1758" t="str">
            <v>501034</v>
          </cell>
          <cell r="B1758" t="str">
            <v>COTTON - RIL 122 HY - 450 GM</v>
          </cell>
          <cell r="C1758" t="str">
            <v>2100</v>
          </cell>
          <cell r="D1758" t="str">
            <v>641</v>
          </cell>
          <cell r="E1758" t="str">
            <v>4900090094</v>
          </cell>
          <cell r="F1758">
            <v>38120</v>
          </cell>
          <cell r="G1758">
            <v>10.8</v>
          </cell>
          <cell r="H1758">
            <v>0</v>
          </cell>
        </row>
        <row r="1759">
          <cell r="A1759" t="str">
            <v>501034</v>
          </cell>
          <cell r="B1759" t="str">
            <v>COTTON - RIL 122 HY - 450 GM</v>
          </cell>
          <cell r="C1759" t="str">
            <v>2100</v>
          </cell>
          <cell r="D1759" t="str">
            <v>641</v>
          </cell>
          <cell r="E1759" t="str">
            <v>4900090094</v>
          </cell>
          <cell r="F1759">
            <v>38120</v>
          </cell>
          <cell r="G1759">
            <v>16.2</v>
          </cell>
          <cell r="H1759">
            <v>0</v>
          </cell>
        </row>
        <row r="1760">
          <cell r="A1760" t="str">
            <v>501034</v>
          </cell>
          <cell r="B1760" t="str">
            <v>COTTON - RIL 122 HY - 450 GM</v>
          </cell>
          <cell r="C1760" t="str">
            <v>2100</v>
          </cell>
          <cell r="D1760" t="str">
            <v>641</v>
          </cell>
          <cell r="E1760" t="str">
            <v>4900090094</v>
          </cell>
          <cell r="F1760">
            <v>38120</v>
          </cell>
          <cell r="G1760">
            <v>5.4</v>
          </cell>
          <cell r="H1760">
            <v>0</v>
          </cell>
        </row>
        <row r="1761">
          <cell r="A1761" t="str">
            <v>501034</v>
          </cell>
          <cell r="B1761" t="str">
            <v>COTTON - RIL 122 HY - 450 GM</v>
          </cell>
          <cell r="C1761" t="str">
            <v>2100</v>
          </cell>
          <cell r="D1761" t="str">
            <v>641</v>
          </cell>
          <cell r="E1761" t="str">
            <v>4900090094</v>
          </cell>
          <cell r="F1761">
            <v>38120</v>
          </cell>
          <cell r="G1761">
            <v>10.8</v>
          </cell>
          <cell r="H1761">
            <v>0</v>
          </cell>
        </row>
        <row r="1762">
          <cell r="A1762" t="str">
            <v>501034</v>
          </cell>
          <cell r="B1762" t="str">
            <v>COTTON - RIL 122 HY - 450 GM</v>
          </cell>
          <cell r="C1762" t="str">
            <v>2100</v>
          </cell>
          <cell r="D1762" t="str">
            <v>641</v>
          </cell>
          <cell r="E1762" t="str">
            <v>4900090094</v>
          </cell>
          <cell r="F1762">
            <v>38120</v>
          </cell>
          <cell r="G1762">
            <v>16.2</v>
          </cell>
          <cell r="H1762">
            <v>0</v>
          </cell>
        </row>
        <row r="1763">
          <cell r="A1763" t="str">
            <v>501034</v>
          </cell>
          <cell r="B1763" t="str">
            <v>COTTON - RIL 122 HY - 450 GM</v>
          </cell>
          <cell r="C1763" t="str">
            <v>2100</v>
          </cell>
          <cell r="D1763" t="str">
            <v>641</v>
          </cell>
          <cell r="E1763" t="str">
            <v>4900090094</v>
          </cell>
          <cell r="F1763">
            <v>38120</v>
          </cell>
          <cell r="G1763">
            <v>5.4</v>
          </cell>
          <cell r="H1763">
            <v>0</v>
          </cell>
        </row>
        <row r="1764">
          <cell r="A1764" t="str">
            <v>501034</v>
          </cell>
          <cell r="B1764" t="str">
            <v>COTTON - RIL 122 HY - 450 GM</v>
          </cell>
          <cell r="C1764" t="str">
            <v>2100</v>
          </cell>
          <cell r="D1764" t="str">
            <v>641</v>
          </cell>
          <cell r="E1764" t="str">
            <v>4900090094</v>
          </cell>
          <cell r="F1764">
            <v>38120</v>
          </cell>
          <cell r="G1764">
            <v>5.4</v>
          </cell>
          <cell r="H1764">
            <v>0</v>
          </cell>
        </row>
        <row r="1765">
          <cell r="A1765" t="str">
            <v>501034</v>
          </cell>
          <cell r="B1765" t="str">
            <v>COTTON - RIL 122 HY - 450 GM</v>
          </cell>
          <cell r="C1765" t="str">
            <v>2100</v>
          </cell>
          <cell r="D1765" t="str">
            <v>641</v>
          </cell>
          <cell r="E1765" t="str">
            <v>4900090094</v>
          </cell>
          <cell r="F1765">
            <v>38120</v>
          </cell>
          <cell r="G1765">
            <v>5.4</v>
          </cell>
          <cell r="H1765">
            <v>0</v>
          </cell>
        </row>
        <row r="1766">
          <cell r="A1766" t="str">
            <v>501034</v>
          </cell>
          <cell r="B1766" t="str">
            <v>COTTON - RIL 122 HY - 450 GM</v>
          </cell>
          <cell r="C1766" t="str">
            <v>2100</v>
          </cell>
          <cell r="D1766" t="str">
            <v>641</v>
          </cell>
          <cell r="E1766" t="str">
            <v>4900090094</v>
          </cell>
          <cell r="F1766">
            <v>38120</v>
          </cell>
          <cell r="G1766">
            <v>64.8</v>
          </cell>
          <cell r="H1766">
            <v>0</v>
          </cell>
        </row>
        <row r="1767">
          <cell r="A1767" t="str">
            <v>501034</v>
          </cell>
          <cell r="B1767" t="str">
            <v>COTTON - RIL 122 HY - 450 GM</v>
          </cell>
          <cell r="C1767" t="str">
            <v>2100</v>
          </cell>
          <cell r="D1767" t="str">
            <v>641</v>
          </cell>
          <cell r="E1767" t="str">
            <v>4900090094</v>
          </cell>
          <cell r="F1767">
            <v>38120</v>
          </cell>
          <cell r="G1767">
            <v>64.8</v>
          </cell>
          <cell r="H1767">
            <v>0</v>
          </cell>
        </row>
        <row r="1768">
          <cell r="A1768" t="str">
            <v>501034</v>
          </cell>
          <cell r="B1768" t="str">
            <v>COTTON - RIL 122 HY - 450 GM</v>
          </cell>
          <cell r="C1768" t="str">
            <v>2100</v>
          </cell>
          <cell r="D1768" t="str">
            <v>641</v>
          </cell>
          <cell r="E1768" t="str">
            <v>4900090094</v>
          </cell>
          <cell r="F1768">
            <v>38120</v>
          </cell>
          <cell r="G1768">
            <v>43.2</v>
          </cell>
          <cell r="H1768">
            <v>0</v>
          </cell>
        </row>
        <row r="1769">
          <cell r="A1769" t="str">
            <v>501034</v>
          </cell>
          <cell r="B1769" t="str">
            <v>COTTON - RIL 122 HY - 450 GM</v>
          </cell>
          <cell r="C1769" t="str">
            <v>2100</v>
          </cell>
          <cell r="D1769" t="str">
            <v>641</v>
          </cell>
          <cell r="E1769" t="str">
            <v>4900090094</v>
          </cell>
          <cell r="F1769">
            <v>38120</v>
          </cell>
          <cell r="G1769">
            <v>37.799999999999997</v>
          </cell>
          <cell r="H1769">
            <v>0</v>
          </cell>
        </row>
        <row r="1770">
          <cell r="A1770" t="str">
            <v>501034</v>
          </cell>
          <cell r="B1770" t="str">
            <v>COTTON - RIL 122 HY - 450 GM</v>
          </cell>
          <cell r="C1770" t="str">
            <v>2100</v>
          </cell>
          <cell r="D1770" t="str">
            <v>641</v>
          </cell>
          <cell r="E1770" t="str">
            <v>4900090094</v>
          </cell>
          <cell r="F1770">
            <v>38120</v>
          </cell>
          <cell r="G1770">
            <v>59.4</v>
          </cell>
          <cell r="H1770">
            <v>0</v>
          </cell>
        </row>
        <row r="1771">
          <cell r="A1771" t="str">
            <v>501034</v>
          </cell>
          <cell r="B1771" t="str">
            <v>COTTON - RIL 122 HY - 450 GM</v>
          </cell>
          <cell r="C1771" t="str">
            <v>2100</v>
          </cell>
          <cell r="D1771" t="str">
            <v>641</v>
          </cell>
          <cell r="E1771" t="str">
            <v>4900090094</v>
          </cell>
          <cell r="F1771">
            <v>38120</v>
          </cell>
          <cell r="G1771">
            <v>64.8</v>
          </cell>
          <cell r="H1771">
            <v>0</v>
          </cell>
        </row>
        <row r="1772">
          <cell r="A1772" t="str">
            <v>501034</v>
          </cell>
          <cell r="B1772" t="str">
            <v>COTTON - RIL 122 HY - 450 GM</v>
          </cell>
          <cell r="C1772" t="str">
            <v>2100</v>
          </cell>
          <cell r="D1772" t="str">
            <v>641</v>
          </cell>
          <cell r="E1772" t="str">
            <v>4900090094</v>
          </cell>
          <cell r="F1772">
            <v>38120</v>
          </cell>
          <cell r="G1772">
            <v>70.2</v>
          </cell>
          <cell r="H1772">
            <v>0</v>
          </cell>
        </row>
        <row r="1773">
          <cell r="A1773" t="str">
            <v>501034</v>
          </cell>
          <cell r="B1773" t="str">
            <v>COTTON - RIL 122 HY - 450 GM</v>
          </cell>
          <cell r="C1773" t="str">
            <v>2100</v>
          </cell>
          <cell r="D1773" t="str">
            <v>641</v>
          </cell>
          <cell r="E1773" t="str">
            <v>4900090094</v>
          </cell>
          <cell r="F1773">
            <v>38120</v>
          </cell>
          <cell r="G1773">
            <v>453.6</v>
          </cell>
          <cell r="H1773">
            <v>0</v>
          </cell>
        </row>
        <row r="1774">
          <cell r="A1774" t="str">
            <v>501034</v>
          </cell>
          <cell r="B1774" t="str">
            <v>COTTON - RIL 122 HY - 450 GM</v>
          </cell>
          <cell r="C1774" t="str">
            <v>2100</v>
          </cell>
          <cell r="D1774" t="str">
            <v>641</v>
          </cell>
          <cell r="E1774" t="str">
            <v>4900090094</v>
          </cell>
          <cell r="F1774">
            <v>38120</v>
          </cell>
          <cell r="G1774">
            <v>27</v>
          </cell>
          <cell r="H1774">
            <v>0</v>
          </cell>
        </row>
        <row r="1775">
          <cell r="A1775" t="str">
            <v>501034</v>
          </cell>
          <cell r="B1775" t="str">
            <v>COTTON - RIL 122 HY - 450 GM</v>
          </cell>
          <cell r="C1775" t="str">
            <v>2100</v>
          </cell>
          <cell r="D1775" t="str">
            <v>641</v>
          </cell>
          <cell r="E1775" t="str">
            <v>4900090094</v>
          </cell>
          <cell r="F1775">
            <v>38120</v>
          </cell>
          <cell r="G1775">
            <v>10.8</v>
          </cell>
          <cell r="H1775">
            <v>0</v>
          </cell>
        </row>
        <row r="1776">
          <cell r="A1776" t="str">
            <v>501034</v>
          </cell>
          <cell r="B1776" t="str">
            <v>COTTON - RIL 122 HY - 450 GM</v>
          </cell>
          <cell r="C1776" t="str">
            <v>2100</v>
          </cell>
          <cell r="D1776" t="str">
            <v>641</v>
          </cell>
          <cell r="E1776" t="str">
            <v>4900090094</v>
          </cell>
          <cell r="F1776">
            <v>38120</v>
          </cell>
          <cell r="G1776">
            <v>5.4</v>
          </cell>
          <cell r="H1776">
            <v>0</v>
          </cell>
        </row>
        <row r="1777">
          <cell r="A1777" t="str">
            <v>501034</v>
          </cell>
          <cell r="B1777" t="str">
            <v>COTTON - RIL 122 HY - 450 GM</v>
          </cell>
          <cell r="C1777" t="str">
            <v>2100</v>
          </cell>
          <cell r="D1777" t="str">
            <v>601</v>
          </cell>
          <cell r="E1777" t="str">
            <v>4900089691</v>
          </cell>
          <cell r="F1777">
            <v>38119</v>
          </cell>
          <cell r="G1777">
            <v>-21.6</v>
          </cell>
          <cell r="H1777">
            <v>0</v>
          </cell>
        </row>
        <row r="1778">
          <cell r="A1778" t="str">
            <v>501034</v>
          </cell>
          <cell r="B1778" t="str">
            <v>COTTON - RIL 122 HY - 450 GM</v>
          </cell>
          <cell r="C1778" t="str">
            <v>2100</v>
          </cell>
          <cell r="D1778" t="str">
            <v>601</v>
          </cell>
          <cell r="E1778" t="str">
            <v>4900089691</v>
          </cell>
          <cell r="F1778">
            <v>38119</v>
          </cell>
          <cell r="G1778">
            <v>-21.6</v>
          </cell>
          <cell r="H1778">
            <v>0</v>
          </cell>
        </row>
        <row r="1779">
          <cell r="A1779" t="str">
            <v>501034</v>
          </cell>
          <cell r="B1779" t="str">
            <v>COTTON - RIL 122 HY - 450 GM</v>
          </cell>
          <cell r="C1779" t="str">
            <v>2100</v>
          </cell>
          <cell r="D1779" t="str">
            <v>601</v>
          </cell>
          <cell r="E1779" t="str">
            <v>4900089691</v>
          </cell>
          <cell r="F1779">
            <v>38119</v>
          </cell>
          <cell r="G1779">
            <v>-21.6</v>
          </cell>
          <cell r="H1779">
            <v>0</v>
          </cell>
        </row>
        <row r="1780">
          <cell r="A1780" t="str">
            <v>501034</v>
          </cell>
          <cell r="B1780" t="str">
            <v>COTTON - RIL 122 HY - 450 GM</v>
          </cell>
          <cell r="C1780" t="str">
            <v>2100</v>
          </cell>
          <cell r="D1780" t="str">
            <v>601</v>
          </cell>
          <cell r="E1780" t="str">
            <v>4900089205</v>
          </cell>
          <cell r="F1780">
            <v>38118</v>
          </cell>
          <cell r="G1780">
            <v>-21.6</v>
          </cell>
          <cell r="H1780">
            <v>0</v>
          </cell>
        </row>
        <row r="1781">
          <cell r="A1781" t="str">
            <v>501034</v>
          </cell>
          <cell r="B1781" t="str">
            <v>COTTON - RIL 122 HY - 450 GM</v>
          </cell>
          <cell r="C1781" t="str">
            <v>2100</v>
          </cell>
          <cell r="D1781" t="str">
            <v>601</v>
          </cell>
          <cell r="E1781" t="str">
            <v>4900089205</v>
          </cell>
          <cell r="F1781">
            <v>38118</v>
          </cell>
          <cell r="G1781">
            <v>-21.6</v>
          </cell>
          <cell r="H1781">
            <v>0</v>
          </cell>
        </row>
        <row r="1782">
          <cell r="A1782" t="str">
            <v>501034</v>
          </cell>
          <cell r="B1782" t="str">
            <v>COTTON - RIL 122 HY - 450 GM</v>
          </cell>
          <cell r="C1782" t="str">
            <v>2100</v>
          </cell>
          <cell r="D1782" t="str">
            <v>601</v>
          </cell>
          <cell r="E1782" t="str">
            <v>4900089205</v>
          </cell>
          <cell r="F1782">
            <v>38118</v>
          </cell>
          <cell r="G1782">
            <v>-21.6</v>
          </cell>
          <cell r="H1782">
            <v>0</v>
          </cell>
        </row>
        <row r="1783">
          <cell r="A1783" t="str">
            <v>501034</v>
          </cell>
          <cell r="B1783" t="str">
            <v>COTTON - RIL 122 HY - 450 GM</v>
          </cell>
          <cell r="C1783" t="str">
            <v>2100</v>
          </cell>
          <cell r="D1783" t="str">
            <v>601</v>
          </cell>
          <cell r="E1783" t="str">
            <v>4900089205</v>
          </cell>
          <cell r="F1783">
            <v>38118</v>
          </cell>
          <cell r="G1783">
            <v>-21.6</v>
          </cell>
          <cell r="H1783">
            <v>0</v>
          </cell>
        </row>
        <row r="1784">
          <cell r="A1784" t="str">
            <v>501034</v>
          </cell>
          <cell r="B1784" t="str">
            <v>COTTON - RIL 122 HY - 450 GM</v>
          </cell>
          <cell r="C1784" t="str">
            <v>2100</v>
          </cell>
          <cell r="D1784" t="str">
            <v>601</v>
          </cell>
          <cell r="E1784" t="str">
            <v>4900089205</v>
          </cell>
          <cell r="F1784">
            <v>38118</v>
          </cell>
          <cell r="G1784">
            <v>-21.6</v>
          </cell>
          <cell r="H1784">
            <v>0</v>
          </cell>
        </row>
        <row r="1785">
          <cell r="A1785" t="str">
            <v>501034</v>
          </cell>
          <cell r="B1785" t="str">
            <v>COTTON - RIL 122 HY - 450 GM</v>
          </cell>
          <cell r="C1785" t="str">
            <v>2100</v>
          </cell>
          <cell r="D1785" t="str">
            <v>601</v>
          </cell>
          <cell r="E1785" t="str">
            <v>4900089191</v>
          </cell>
          <cell r="F1785">
            <v>38118</v>
          </cell>
          <cell r="G1785">
            <v>-43.2</v>
          </cell>
          <cell r="H1785">
            <v>0</v>
          </cell>
        </row>
        <row r="1786">
          <cell r="A1786" t="str">
            <v>501034</v>
          </cell>
          <cell r="B1786" t="str">
            <v>COTTON - RIL 122 HY - 450 GM</v>
          </cell>
          <cell r="C1786" t="str">
            <v>2100</v>
          </cell>
          <cell r="D1786" t="str">
            <v>101</v>
          </cell>
          <cell r="E1786" t="str">
            <v>5000008619</v>
          </cell>
          <cell r="F1786">
            <v>38103</v>
          </cell>
          <cell r="G1786">
            <v>40.049999999999997</v>
          </cell>
          <cell r="H1786">
            <v>0</v>
          </cell>
        </row>
        <row r="1787">
          <cell r="A1787" t="str">
            <v>501034</v>
          </cell>
          <cell r="B1787" t="str">
            <v>COTTON - RIL 122 HY - 450 GM</v>
          </cell>
          <cell r="C1787" t="str">
            <v>2100</v>
          </cell>
          <cell r="D1787" t="str">
            <v>101</v>
          </cell>
          <cell r="E1787" t="str">
            <v>5000008619</v>
          </cell>
          <cell r="F1787">
            <v>38103</v>
          </cell>
          <cell r="G1787">
            <v>21.6</v>
          </cell>
          <cell r="H1787">
            <v>0</v>
          </cell>
        </row>
        <row r="1788">
          <cell r="A1788" t="str">
            <v>501034</v>
          </cell>
          <cell r="B1788" t="str">
            <v>COTTON - RIL 122 HY - 450 GM</v>
          </cell>
          <cell r="C1788" t="str">
            <v>2100</v>
          </cell>
          <cell r="D1788" t="str">
            <v>101</v>
          </cell>
          <cell r="E1788" t="str">
            <v>5000008619</v>
          </cell>
          <cell r="F1788">
            <v>38103</v>
          </cell>
          <cell r="G1788">
            <v>27</v>
          </cell>
          <cell r="H1788">
            <v>0</v>
          </cell>
        </row>
        <row r="1789">
          <cell r="A1789" t="str">
            <v>501034</v>
          </cell>
          <cell r="B1789" t="str">
            <v>COTTON - RIL 122 HY - 450 GM</v>
          </cell>
          <cell r="C1789" t="str">
            <v>2100</v>
          </cell>
          <cell r="D1789" t="str">
            <v>101</v>
          </cell>
          <cell r="E1789" t="str">
            <v>5000008619</v>
          </cell>
          <cell r="F1789">
            <v>38103</v>
          </cell>
          <cell r="G1789">
            <v>21.6</v>
          </cell>
          <cell r="H1789">
            <v>0</v>
          </cell>
        </row>
        <row r="1790">
          <cell r="A1790" t="str">
            <v>501034</v>
          </cell>
          <cell r="B1790" t="str">
            <v>COTTON - RIL 122 HY - 450 GM</v>
          </cell>
          <cell r="C1790" t="str">
            <v>2100</v>
          </cell>
          <cell r="D1790" t="str">
            <v>101</v>
          </cell>
          <cell r="E1790" t="str">
            <v>5000008619</v>
          </cell>
          <cell r="F1790">
            <v>38103</v>
          </cell>
          <cell r="G1790">
            <v>37.799999999999997</v>
          </cell>
          <cell r="H1790">
            <v>0</v>
          </cell>
        </row>
        <row r="1791">
          <cell r="A1791" t="str">
            <v>501034</v>
          </cell>
          <cell r="B1791" t="str">
            <v>COTTON - RIL 122 HY - 450 GM</v>
          </cell>
          <cell r="C1791" t="str">
            <v>2100</v>
          </cell>
          <cell r="D1791" t="str">
            <v>101</v>
          </cell>
          <cell r="E1791" t="str">
            <v>5000008619</v>
          </cell>
          <cell r="F1791">
            <v>38103</v>
          </cell>
          <cell r="G1791">
            <v>27</v>
          </cell>
          <cell r="H1791">
            <v>0</v>
          </cell>
        </row>
        <row r="1792">
          <cell r="A1792" t="str">
            <v>501034</v>
          </cell>
          <cell r="B1792" t="str">
            <v>COTTON - RIL 122 HY - 450 GM</v>
          </cell>
          <cell r="C1792" t="str">
            <v>2100</v>
          </cell>
          <cell r="D1792" t="str">
            <v>101</v>
          </cell>
          <cell r="E1792" t="str">
            <v>5000008619</v>
          </cell>
          <cell r="F1792">
            <v>38103</v>
          </cell>
          <cell r="G1792">
            <v>21.6</v>
          </cell>
          <cell r="H1792">
            <v>0</v>
          </cell>
        </row>
        <row r="1793">
          <cell r="A1793" t="str">
            <v>501034</v>
          </cell>
          <cell r="B1793" t="str">
            <v>COTTON - RIL 122 HY - 450 GM</v>
          </cell>
          <cell r="C1793" t="str">
            <v>2100</v>
          </cell>
          <cell r="D1793" t="str">
            <v>101</v>
          </cell>
          <cell r="E1793" t="str">
            <v>5000008619</v>
          </cell>
          <cell r="F1793">
            <v>38103</v>
          </cell>
          <cell r="G1793">
            <v>7.2</v>
          </cell>
          <cell r="H1793">
            <v>0</v>
          </cell>
        </row>
        <row r="1794">
          <cell r="A1794" t="str">
            <v>501034</v>
          </cell>
          <cell r="B1794" t="str">
            <v>COTTON - RIL 122 HY - 450 GM</v>
          </cell>
          <cell r="C1794" t="str">
            <v>2100</v>
          </cell>
          <cell r="D1794" t="str">
            <v>101</v>
          </cell>
          <cell r="E1794" t="str">
            <v>5000008619</v>
          </cell>
          <cell r="F1794">
            <v>38103</v>
          </cell>
          <cell r="G1794">
            <v>5.4</v>
          </cell>
          <cell r="H1794">
            <v>0</v>
          </cell>
        </row>
        <row r="1795">
          <cell r="A1795" t="str">
            <v>501034</v>
          </cell>
          <cell r="B1795" t="str">
            <v>COTTON - RIL 122 HY - 450 GM</v>
          </cell>
          <cell r="C1795" t="str">
            <v>2100</v>
          </cell>
          <cell r="D1795" t="str">
            <v>101</v>
          </cell>
          <cell r="E1795" t="str">
            <v>5000008619</v>
          </cell>
          <cell r="F1795">
            <v>38103</v>
          </cell>
          <cell r="G1795">
            <v>5.4</v>
          </cell>
          <cell r="H1795">
            <v>0</v>
          </cell>
        </row>
        <row r="1796">
          <cell r="A1796" t="str">
            <v>501034</v>
          </cell>
          <cell r="B1796" t="str">
            <v>COTTON - RIL 122 HY - 450 GM</v>
          </cell>
          <cell r="C1796" t="str">
            <v>2100</v>
          </cell>
          <cell r="D1796" t="str">
            <v>101</v>
          </cell>
          <cell r="E1796" t="str">
            <v>5000008619</v>
          </cell>
          <cell r="F1796">
            <v>38103</v>
          </cell>
          <cell r="G1796">
            <v>2.7</v>
          </cell>
          <cell r="H1796">
            <v>0</v>
          </cell>
        </row>
        <row r="1797">
          <cell r="A1797" t="str">
            <v>501034</v>
          </cell>
          <cell r="B1797" t="str">
            <v>COTTON - RIL 122 HY - 450 GM</v>
          </cell>
          <cell r="C1797" t="str">
            <v>2100</v>
          </cell>
          <cell r="D1797" t="str">
            <v>101</v>
          </cell>
          <cell r="E1797" t="str">
            <v>5000008619</v>
          </cell>
          <cell r="F1797">
            <v>38103</v>
          </cell>
          <cell r="G1797">
            <v>15.75</v>
          </cell>
          <cell r="H1797">
            <v>0</v>
          </cell>
        </row>
        <row r="1798">
          <cell r="A1798" t="str">
            <v>501034</v>
          </cell>
          <cell r="B1798" t="str">
            <v>COTTON - RIL 122 HY - 450 GM</v>
          </cell>
          <cell r="C1798" t="str">
            <v>2100</v>
          </cell>
          <cell r="D1798" t="str">
            <v>101</v>
          </cell>
          <cell r="E1798" t="str">
            <v>5000008619</v>
          </cell>
          <cell r="F1798">
            <v>38103</v>
          </cell>
          <cell r="G1798">
            <v>16.2</v>
          </cell>
          <cell r="H1798">
            <v>0</v>
          </cell>
        </row>
        <row r="1799">
          <cell r="A1799" t="str">
            <v>501034</v>
          </cell>
          <cell r="B1799" t="str">
            <v>COTTON - RIL 122 HY - 450 GM</v>
          </cell>
          <cell r="C1799" t="str">
            <v>2100</v>
          </cell>
          <cell r="D1799" t="str">
            <v>101</v>
          </cell>
          <cell r="E1799" t="str">
            <v>5000008619</v>
          </cell>
          <cell r="F1799">
            <v>38103</v>
          </cell>
          <cell r="G1799">
            <v>20.25</v>
          </cell>
          <cell r="H1799">
            <v>0</v>
          </cell>
        </row>
        <row r="1800">
          <cell r="A1800" t="str">
            <v>501034</v>
          </cell>
          <cell r="B1800" t="str">
            <v>COTTON - RIL 122 HY - 450 GM</v>
          </cell>
          <cell r="C1800" t="str">
            <v>2100</v>
          </cell>
          <cell r="D1800" t="str">
            <v>101</v>
          </cell>
          <cell r="E1800" t="str">
            <v>5000008619</v>
          </cell>
          <cell r="F1800">
            <v>38103</v>
          </cell>
          <cell r="G1800">
            <v>21.6</v>
          </cell>
          <cell r="H1800">
            <v>0</v>
          </cell>
        </row>
        <row r="1801">
          <cell r="A1801" t="str">
            <v>501034</v>
          </cell>
          <cell r="B1801" t="str">
            <v>COTTON - RIL 122 HY - 450 GM</v>
          </cell>
          <cell r="C1801" t="str">
            <v>2100</v>
          </cell>
          <cell r="D1801" t="str">
            <v>101</v>
          </cell>
          <cell r="E1801" t="str">
            <v>5000008619</v>
          </cell>
          <cell r="F1801">
            <v>38103</v>
          </cell>
          <cell r="G1801">
            <v>38.25</v>
          </cell>
          <cell r="H1801">
            <v>0</v>
          </cell>
        </row>
        <row r="1802">
          <cell r="A1802" t="str">
            <v>501034</v>
          </cell>
          <cell r="B1802" t="str">
            <v>COTTON - RIL 122 HY - 450 GM</v>
          </cell>
          <cell r="C1802" t="str">
            <v>2100</v>
          </cell>
          <cell r="D1802" t="str">
            <v>101</v>
          </cell>
          <cell r="E1802" t="str">
            <v>5000008619</v>
          </cell>
          <cell r="F1802">
            <v>38103</v>
          </cell>
          <cell r="G1802">
            <v>40.5</v>
          </cell>
          <cell r="H1802">
            <v>0</v>
          </cell>
        </row>
        <row r="1803">
          <cell r="A1803" t="str">
            <v>501034</v>
          </cell>
          <cell r="B1803" t="str">
            <v>COTTON - RIL 122 HY - 450 GM</v>
          </cell>
          <cell r="C1803" t="str">
            <v>2100</v>
          </cell>
          <cell r="D1803" t="str">
            <v>101</v>
          </cell>
          <cell r="E1803" t="str">
            <v>5000008619</v>
          </cell>
          <cell r="F1803">
            <v>38103</v>
          </cell>
          <cell r="G1803">
            <v>194.4</v>
          </cell>
          <cell r="H1803">
            <v>0</v>
          </cell>
        </row>
        <row r="1804">
          <cell r="A1804" t="str">
            <v>501034</v>
          </cell>
          <cell r="B1804" t="str">
            <v>COTTON - RIL 122 HY - 450 GM</v>
          </cell>
          <cell r="C1804" t="str">
            <v>2100</v>
          </cell>
          <cell r="D1804" t="str">
            <v>101</v>
          </cell>
          <cell r="E1804" t="str">
            <v>5000008619</v>
          </cell>
          <cell r="F1804">
            <v>38103</v>
          </cell>
          <cell r="G1804">
            <v>216</v>
          </cell>
          <cell r="H1804">
            <v>0</v>
          </cell>
        </row>
        <row r="1805">
          <cell r="A1805" t="str">
            <v>501034</v>
          </cell>
          <cell r="B1805" t="str">
            <v>COTTON - RIL 122 HY - 450 GM</v>
          </cell>
          <cell r="C1805" t="str">
            <v>2100</v>
          </cell>
          <cell r="D1805" t="str">
            <v>101</v>
          </cell>
          <cell r="E1805" t="str">
            <v>5000008630</v>
          </cell>
          <cell r="F1805">
            <v>38103</v>
          </cell>
          <cell r="G1805">
            <v>19.8</v>
          </cell>
          <cell r="H1805">
            <v>0</v>
          </cell>
        </row>
        <row r="1806">
          <cell r="A1806" t="str">
            <v>501034</v>
          </cell>
          <cell r="B1806" t="str">
            <v>COTTON - RIL 122 HY - 450 GM</v>
          </cell>
          <cell r="C1806" t="str">
            <v>2100</v>
          </cell>
          <cell r="D1806" t="str">
            <v>101</v>
          </cell>
          <cell r="E1806" t="str">
            <v>5000008619</v>
          </cell>
          <cell r="F1806">
            <v>38103</v>
          </cell>
          <cell r="G1806">
            <v>32.4</v>
          </cell>
          <cell r="H1806">
            <v>0</v>
          </cell>
        </row>
        <row r="1807">
          <cell r="A1807" t="str">
            <v>501034</v>
          </cell>
          <cell r="B1807" t="str">
            <v>COTTON - RIL 122 HY - 450 GM</v>
          </cell>
          <cell r="C1807" t="str">
            <v>2100</v>
          </cell>
          <cell r="D1807" t="str">
            <v>101</v>
          </cell>
          <cell r="E1807" t="str">
            <v>5000008619</v>
          </cell>
          <cell r="F1807">
            <v>38103</v>
          </cell>
          <cell r="G1807">
            <v>59.4</v>
          </cell>
          <cell r="H1807">
            <v>0</v>
          </cell>
        </row>
        <row r="1808">
          <cell r="A1808" t="str">
            <v>501034</v>
          </cell>
          <cell r="B1808" t="str">
            <v>COTTON - RIL 122 HY - 450 GM</v>
          </cell>
          <cell r="C1808" t="str">
            <v>2100</v>
          </cell>
          <cell r="D1808" t="str">
            <v>101</v>
          </cell>
          <cell r="E1808" t="str">
            <v>5000008619</v>
          </cell>
          <cell r="F1808">
            <v>38103</v>
          </cell>
          <cell r="G1808">
            <v>48.6</v>
          </cell>
          <cell r="H1808">
            <v>0</v>
          </cell>
        </row>
        <row r="1809">
          <cell r="A1809" t="str">
            <v>501034</v>
          </cell>
          <cell r="B1809" t="str">
            <v>COTTON - RIL 122 HY - 450 GM</v>
          </cell>
          <cell r="C1809" t="str">
            <v>2100</v>
          </cell>
          <cell r="D1809" t="str">
            <v>101</v>
          </cell>
          <cell r="E1809" t="str">
            <v>5000008619</v>
          </cell>
          <cell r="F1809">
            <v>38103</v>
          </cell>
          <cell r="G1809">
            <v>43.2</v>
          </cell>
          <cell r="H1809">
            <v>0</v>
          </cell>
        </row>
        <row r="1810">
          <cell r="A1810" t="str">
            <v>501034</v>
          </cell>
          <cell r="B1810" t="str">
            <v>COTTON - RIL 122 HY - 450 GM</v>
          </cell>
          <cell r="C1810" t="str">
            <v>2100</v>
          </cell>
          <cell r="D1810" t="str">
            <v>101</v>
          </cell>
          <cell r="E1810" t="str">
            <v>5000008619</v>
          </cell>
          <cell r="F1810">
            <v>38103</v>
          </cell>
          <cell r="G1810">
            <v>32.4</v>
          </cell>
          <cell r="H1810">
            <v>0</v>
          </cell>
        </row>
        <row r="1811">
          <cell r="A1811" t="str">
            <v>501034</v>
          </cell>
          <cell r="B1811" t="str">
            <v>COTTON - RIL 122 HY - 450 GM</v>
          </cell>
          <cell r="C1811" t="str">
            <v>2100</v>
          </cell>
          <cell r="D1811" t="str">
            <v>101</v>
          </cell>
          <cell r="E1811" t="str">
            <v>5000008619</v>
          </cell>
          <cell r="F1811">
            <v>38103</v>
          </cell>
          <cell r="G1811">
            <v>46.35</v>
          </cell>
          <cell r="H1811">
            <v>0</v>
          </cell>
        </row>
        <row r="1812">
          <cell r="A1812" t="str">
            <v>501034</v>
          </cell>
          <cell r="B1812" t="str">
            <v>COTTON - RIL 122 HY - 450 GM</v>
          </cell>
          <cell r="C1812" t="str">
            <v>2100</v>
          </cell>
          <cell r="D1812" t="str">
            <v>101</v>
          </cell>
          <cell r="E1812" t="str">
            <v>5000008619</v>
          </cell>
          <cell r="F1812">
            <v>38103</v>
          </cell>
          <cell r="G1812">
            <v>54</v>
          </cell>
          <cell r="H1812">
            <v>0</v>
          </cell>
        </row>
        <row r="1813">
          <cell r="A1813" t="str">
            <v>501034</v>
          </cell>
          <cell r="B1813" t="str">
            <v>COTTON - RIL 122 HY - 450 GM</v>
          </cell>
          <cell r="C1813" t="str">
            <v>2100</v>
          </cell>
          <cell r="D1813" t="str">
            <v>101</v>
          </cell>
          <cell r="E1813" t="str">
            <v>5000008619</v>
          </cell>
          <cell r="F1813">
            <v>38103</v>
          </cell>
          <cell r="G1813">
            <v>32.4</v>
          </cell>
          <cell r="H1813">
            <v>0</v>
          </cell>
        </row>
        <row r="1814">
          <cell r="A1814" t="str">
            <v>501034</v>
          </cell>
          <cell r="B1814" t="str">
            <v>COTTON - RIL 122 HY - 450 GM</v>
          </cell>
          <cell r="C1814" t="str">
            <v>2100</v>
          </cell>
          <cell r="D1814" t="str">
            <v>101</v>
          </cell>
          <cell r="E1814" t="str">
            <v>5000008619</v>
          </cell>
          <cell r="F1814">
            <v>38103</v>
          </cell>
          <cell r="G1814">
            <v>21.6</v>
          </cell>
          <cell r="H1814">
            <v>0</v>
          </cell>
        </row>
        <row r="1815">
          <cell r="A1815" t="str">
            <v>501034</v>
          </cell>
          <cell r="B1815" t="str">
            <v>COTTON - RIL 122 HY - 450 GM</v>
          </cell>
          <cell r="C1815" t="str">
            <v>2100</v>
          </cell>
          <cell r="D1815" t="str">
            <v>101</v>
          </cell>
          <cell r="E1815" t="str">
            <v>5000008619</v>
          </cell>
          <cell r="F1815">
            <v>38103</v>
          </cell>
          <cell r="G1815">
            <v>21.6</v>
          </cell>
          <cell r="H1815">
            <v>0</v>
          </cell>
        </row>
        <row r="1816">
          <cell r="A1816" t="str">
            <v>501034</v>
          </cell>
          <cell r="B1816" t="str">
            <v>COTTON - RIL 122 HY - 450 GM</v>
          </cell>
          <cell r="C1816" t="str">
            <v>2100</v>
          </cell>
          <cell r="D1816" t="str">
            <v>101</v>
          </cell>
          <cell r="E1816" t="str">
            <v>5000008619</v>
          </cell>
          <cell r="F1816">
            <v>38103</v>
          </cell>
          <cell r="G1816">
            <v>21.6</v>
          </cell>
          <cell r="H1816">
            <v>0</v>
          </cell>
        </row>
        <row r="1817">
          <cell r="A1817" t="str">
            <v>501034</v>
          </cell>
          <cell r="B1817" t="str">
            <v>COTTON - RIL 122 HY - 450 GM</v>
          </cell>
          <cell r="C1817" t="str">
            <v>2100</v>
          </cell>
          <cell r="D1817" t="str">
            <v>101</v>
          </cell>
          <cell r="E1817" t="str">
            <v>5000008619</v>
          </cell>
          <cell r="F1817">
            <v>38103</v>
          </cell>
          <cell r="G1817">
            <v>22.95</v>
          </cell>
          <cell r="H1817">
            <v>0</v>
          </cell>
        </row>
        <row r="1818">
          <cell r="A1818" t="str">
            <v>501034</v>
          </cell>
          <cell r="B1818" t="str">
            <v>COTTON - RIL 122 HY - 450 GM</v>
          </cell>
          <cell r="C1818" t="str">
            <v>2100</v>
          </cell>
          <cell r="D1818" t="str">
            <v>101</v>
          </cell>
          <cell r="E1818" t="str">
            <v>5000008619</v>
          </cell>
          <cell r="F1818">
            <v>38103</v>
          </cell>
          <cell r="G1818">
            <v>21.6</v>
          </cell>
          <cell r="H1818">
            <v>0</v>
          </cell>
        </row>
        <row r="1819">
          <cell r="A1819" t="str">
            <v>501034</v>
          </cell>
          <cell r="B1819" t="str">
            <v>COTTON - RIL 122 HY - 450 GM</v>
          </cell>
          <cell r="C1819" t="str">
            <v>2100</v>
          </cell>
          <cell r="D1819" t="str">
            <v>101</v>
          </cell>
          <cell r="E1819" t="str">
            <v>5000008619</v>
          </cell>
          <cell r="F1819">
            <v>38103</v>
          </cell>
          <cell r="G1819">
            <v>32.4</v>
          </cell>
          <cell r="H1819">
            <v>0</v>
          </cell>
        </row>
        <row r="1820">
          <cell r="A1820" t="str">
            <v>501034</v>
          </cell>
          <cell r="B1820" t="str">
            <v>COTTON - RIL 122 HY - 450 GM</v>
          </cell>
          <cell r="C1820" t="str">
            <v>2100</v>
          </cell>
          <cell r="D1820" t="str">
            <v>101</v>
          </cell>
          <cell r="E1820" t="str">
            <v>5000008619</v>
          </cell>
          <cell r="F1820">
            <v>38103</v>
          </cell>
          <cell r="G1820">
            <v>21.6</v>
          </cell>
          <cell r="H1820">
            <v>0</v>
          </cell>
        </row>
        <row r="1821">
          <cell r="A1821" t="str">
            <v>501034</v>
          </cell>
          <cell r="B1821" t="str">
            <v>COTTON - RIL 122 HY - 450 GM</v>
          </cell>
          <cell r="C1821" t="str">
            <v>2100</v>
          </cell>
          <cell r="D1821" t="str">
            <v>101</v>
          </cell>
          <cell r="E1821" t="str">
            <v>5000008619</v>
          </cell>
          <cell r="F1821">
            <v>38103</v>
          </cell>
          <cell r="G1821">
            <v>27</v>
          </cell>
          <cell r="H1821">
            <v>0</v>
          </cell>
        </row>
        <row r="1822">
          <cell r="A1822" t="str">
            <v>501034</v>
          </cell>
          <cell r="B1822" t="str">
            <v>COTTON - RIL 122 HY - 450 GM</v>
          </cell>
          <cell r="C1822" t="str">
            <v>2100</v>
          </cell>
          <cell r="D1822" t="str">
            <v>641</v>
          </cell>
          <cell r="E1822" t="str">
            <v>4900077170</v>
          </cell>
          <cell r="F1822">
            <v>38094</v>
          </cell>
          <cell r="G1822">
            <v>21.6</v>
          </cell>
          <cell r="H1822">
            <v>0</v>
          </cell>
        </row>
        <row r="1823">
          <cell r="A1823" t="str">
            <v>501034</v>
          </cell>
          <cell r="B1823" t="str">
            <v>COTTON - RIL 122 HY - 450 GM</v>
          </cell>
          <cell r="C1823" t="str">
            <v>2100</v>
          </cell>
          <cell r="D1823" t="str">
            <v>641</v>
          </cell>
          <cell r="E1823" t="str">
            <v>4900077170</v>
          </cell>
          <cell r="F1823">
            <v>38094</v>
          </cell>
          <cell r="G1823">
            <v>40.049999999999997</v>
          </cell>
          <cell r="H1823">
            <v>0</v>
          </cell>
        </row>
        <row r="1824">
          <cell r="A1824" t="str">
            <v>501034</v>
          </cell>
          <cell r="B1824" t="str">
            <v>COTTON - RIL 122 HY - 450 GM</v>
          </cell>
          <cell r="C1824" t="str">
            <v>2100</v>
          </cell>
          <cell r="D1824" t="str">
            <v>641</v>
          </cell>
          <cell r="E1824" t="str">
            <v>4900077170</v>
          </cell>
          <cell r="F1824">
            <v>38094</v>
          </cell>
          <cell r="G1824">
            <v>21.6</v>
          </cell>
          <cell r="H1824">
            <v>0</v>
          </cell>
        </row>
        <row r="1825">
          <cell r="A1825" t="str">
            <v>501034</v>
          </cell>
          <cell r="B1825" t="str">
            <v>COTTON - RIL 122 HY - 450 GM</v>
          </cell>
          <cell r="C1825" t="str">
            <v>2100</v>
          </cell>
          <cell r="D1825" t="str">
            <v>641</v>
          </cell>
          <cell r="E1825" t="str">
            <v>4900077170</v>
          </cell>
          <cell r="F1825">
            <v>38094</v>
          </cell>
          <cell r="G1825">
            <v>27</v>
          </cell>
          <cell r="H1825">
            <v>0</v>
          </cell>
        </row>
        <row r="1826">
          <cell r="A1826" t="str">
            <v>501034</v>
          </cell>
          <cell r="B1826" t="str">
            <v>COTTON - RIL 122 HY - 450 GM</v>
          </cell>
          <cell r="C1826" t="str">
            <v>2100</v>
          </cell>
          <cell r="D1826" t="str">
            <v>641</v>
          </cell>
          <cell r="E1826" t="str">
            <v>4900077170</v>
          </cell>
          <cell r="F1826">
            <v>38094</v>
          </cell>
          <cell r="G1826">
            <v>37.799999999999997</v>
          </cell>
          <cell r="H1826">
            <v>0</v>
          </cell>
        </row>
        <row r="1827">
          <cell r="A1827" t="str">
            <v>501034</v>
          </cell>
          <cell r="B1827" t="str">
            <v>COTTON - RIL 122 HY - 450 GM</v>
          </cell>
          <cell r="C1827" t="str">
            <v>2100</v>
          </cell>
          <cell r="D1827" t="str">
            <v>641</v>
          </cell>
          <cell r="E1827" t="str">
            <v>4900077170</v>
          </cell>
          <cell r="F1827">
            <v>38094</v>
          </cell>
          <cell r="G1827">
            <v>20.25</v>
          </cell>
          <cell r="H1827">
            <v>0</v>
          </cell>
        </row>
        <row r="1828">
          <cell r="A1828" t="str">
            <v>501034</v>
          </cell>
          <cell r="B1828" t="str">
            <v>COTTON - RIL 122 HY - 450 GM</v>
          </cell>
          <cell r="C1828" t="str">
            <v>2100</v>
          </cell>
          <cell r="D1828" t="str">
            <v>641</v>
          </cell>
          <cell r="E1828" t="str">
            <v>4900077170</v>
          </cell>
          <cell r="F1828">
            <v>38094</v>
          </cell>
          <cell r="G1828">
            <v>16.2</v>
          </cell>
          <cell r="H1828">
            <v>0</v>
          </cell>
        </row>
        <row r="1829">
          <cell r="A1829" t="str">
            <v>501034</v>
          </cell>
          <cell r="B1829" t="str">
            <v>COTTON - RIL 122 HY - 450 GM</v>
          </cell>
          <cell r="C1829" t="str">
            <v>2100</v>
          </cell>
          <cell r="D1829" t="str">
            <v>641</v>
          </cell>
          <cell r="E1829" t="str">
            <v>4900077170</v>
          </cell>
          <cell r="F1829">
            <v>38094</v>
          </cell>
          <cell r="G1829">
            <v>32.4</v>
          </cell>
          <cell r="H1829">
            <v>0</v>
          </cell>
        </row>
        <row r="1830">
          <cell r="A1830" t="str">
            <v>501034</v>
          </cell>
          <cell r="B1830" t="str">
            <v>COTTON - RIL 122 HY - 450 GM</v>
          </cell>
          <cell r="C1830" t="str">
            <v>2100</v>
          </cell>
          <cell r="D1830" t="str">
            <v>641</v>
          </cell>
          <cell r="E1830" t="str">
            <v>4900077170</v>
          </cell>
          <cell r="F1830">
            <v>38094</v>
          </cell>
          <cell r="G1830">
            <v>21.6</v>
          </cell>
          <cell r="H1830">
            <v>0</v>
          </cell>
        </row>
        <row r="1831">
          <cell r="A1831" t="str">
            <v>501034</v>
          </cell>
          <cell r="B1831" t="str">
            <v>COTTON - RIL 122 HY - 450 GM</v>
          </cell>
          <cell r="C1831" t="str">
            <v>2100</v>
          </cell>
          <cell r="D1831" t="str">
            <v>641</v>
          </cell>
          <cell r="E1831" t="str">
            <v>4900077170</v>
          </cell>
          <cell r="F1831">
            <v>38094</v>
          </cell>
          <cell r="G1831">
            <v>21.6</v>
          </cell>
          <cell r="H1831">
            <v>0</v>
          </cell>
        </row>
        <row r="1832">
          <cell r="A1832" t="str">
            <v>501034</v>
          </cell>
          <cell r="B1832" t="str">
            <v>COTTON - RIL 122 HY - 450 GM</v>
          </cell>
          <cell r="C1832" t="str">
            <v>2100</v>
          </cell>
          <cell r="D1832" t="str">
            <v>641</v>
          </cell>
          <cell r="E1832" t="str">
            <v>4900077170</v>
          </cell>
          <cell r="F1832">
            <v>38094</v>
          </cell>
          <cell r="G1832">
            <v>21.6</v>
          </cell>
          <cell r="H1832">
            <v>0</v>
          </cell>
        </row>
        <row r="1833">
          <cell r="A1833" t="str">
            <v>501034</v>
          </cell>
          <cell r="B1833" t="str">
            <v>COTTON - RIL 122 HY - 450 GM</v>
          </cell>
          <cell r="C1833" t="str">
            <v>2100</v>
          </cell>
          <cell r="D1833" t="str">
            <v>641</v>
          </cell>
          <cell r="E1833" t="str">
            <v>4900077170</v>
          </cell>
          <cell r="F1833">
            <v>38094</v>
          </cell>
          <cell r="G1833">
            <v>22.95</v>
          </cell>
          <cell r="H1833">
            <v>0</v>
          </cell>
        </row>
        <row r="1834">
          <cell r="A1834" t="str">
            <v>501034</v>
          </cell>
          <cell r="B1834" t="str">
            <v>COTTON - RIL 122 HY - 450 GM</v>
          </cell>
          <cell r="C1834" t="str">
            <v>2100</v>
          </cell>
          <cell r="D1834" t="str">
            <v>641</v>
          </cell>
          <cell r="E1834" t="str">
            <v>4900077170</v>
          </cell>
          <cell r="F1834">
            <v>38094</v>
          </cell>
          <cell r="G1834">
            <v>15.75</v>
          </cell>
          <cell r="H1834">
            <v>0</v>
          </cell>
        </row>
        <row r="1835">
          <cell r="A1835" t="str">
            <v>501034</v>
          </cell>
          <cell r="B1835" t="str">
            <v>COTTON - RIL 122 HY - 450 GM</v>
          </cell>
          <cell r="C1835" t="str">
            <v>2100</v>
          </cell>
          <cell r="D1835" t="str">
            <v>641</v>
          </cell>
          <cell r="E1835" t="str">
            <v>4900077170</v>
          </cell>
          <cell r="F1835">
            <v>38094</v>
          </cell>
          <cell r="G1835">
            <v>7.2</v>
          </cell>
          <cell r="H1835">
            <v>0</v>
          </cell>
        </row>
        <row r="1836">
          <cell r="A1836" t="str">
            <v>501034</v>
          </cell>
          <cell r="B1836" t="str">
            <v>COTTON - RIL 122 HY - 450 GM</v>
          </cell>
          <cell r="C1836" t="str">
            <v>2100</v>
          </cell>
          <cell r="D1836" t="str">
            <v>641</v>
          </cell>
          <cell r="E1836" t="str">
            <v>4900077170</v>
          </cell>
          <cell r="F1836">
            <v>38094</v>
          </cell>
          <cell r="G1836">
            <v>5.4</v>
          </cell>
          <cell r="H1836">
            <v>0</v>
          </cell>
        </row>
        <row r="1837">
          <cell r="A1837" t="str">
            <v>501034</v>
          </cell>
          <cell r="B1837" t="str">
            <v>COTTON - RIL 122 HY - 450 GM</v>
          </cell>
          <cell r="C1837" t="str">
            <v>2100</v>
          </cell>
          <cell r="D1837" t="str">
            <v>641</v>
          </cell>
          <cell r="E1837" t="str">
            <v>4900077170</v>
          </cell>
          <cell r="F1837">
            <v>38094</v>
          </cell>
          <cell r="G1837">
            <v>5.4</v>
          </cell>
          <cell r="H1837">
            <v>0</v>
          </cell>
        </row>
        <row r="1838">
          <cell r="A1838" t="str">
            <v>501034</v>
          </cell>
          <cell r="B1838" t="str">
            <v>COTTON - RIL 122 HY - 450 GM</v>
          </cell>
          <cell r="C1838" t="str">
            <v>2100</v>
          </cell>
          <cell r="D1838" t="str">
            <v>641</v>
          </cell>
          <cell r="E1838" t="str">
            <v>4900077170</v>
          </cell>
          <cell r="F1838">
            <v>38094</v>
          </cell>
          <cell r="G1838">
            <v>19.8</v>
          </cell>
          <cell r="H1838">
            <v>0</v>
          </cell>
        </row>
        <row r="1839">
          <cell r="A1839" t="str">
            <v>501034</v>
          </cell>
          <cell r="B1839" t="str">
            <v>COTTON - RIL 122 HY - 450 GM</v>
          </cell>
          <cell r="C1839" t="str">
            <v>2100</v>
          </cell>
          <cell r="D1839" t="str">
            <v>641</v>
          </cell>
          <cell r="E1839" t="str">
            <v>4900077170</v>
          </cell>
          <cell r="F1839">
            <v>38094</v>
          </cell>
          <cell r="G1839">
            <v>2.7</v>
          </cell>
          <cell r="H1839">
            <v>0</v>
          </cell>
        </row>
        <row r="1840">
          <cell r="A1840" t="str">
            <v>501034</v>
          </cell>
          <cell r="B1840" t="str">
            <v>COTTON - RIL 122 HY - 450 GM</v>
          </cell>
          <cell r="C1840" t="str">
            <v>2100</v>
          </cell>
          <cell r="D1840" t="str">
            <v>641</v>
          </cell>
          <cell r="E1840" t="str">
            <v>4900077170</v>
          </cell>
          <cell r="F1840">
            <v>38094</v>
          </cell>
          <cell r="G1840">
            <v>216</v>
          </cell>
          <cell r="H1840">
            <v>0</v>
          </cell>
        </row>
        <row r="1841">
          <cell r="A1841" t="str">
            <v>501034</v>
          </cell>
          <cell r="B1841" t="str">
            <v>COTTON - RIL 122 HY - 450 GM</v>
          </cell>
          <cell r="C1841" t="str">
            <v>2100</v>
          </cell>
          <cell r="D1841" t="str">
            <v>641</v>
          </cell>
          <cell r="E1841" t="str">
            <v>4900077170</v>
          </cell>
          <cell r="F1841">
            <v>38094</v>
          </cell>
          <cell r="G1841">
            <v>194.4</v>
          </cell>
          <cell r="H1841">
            <v>0</v>
          </cell>
        </row>
        <row r="1842">
          <cell r="A1842" t="str">
            <v>501034</v>
          </cell>
          <cell r="B1842" t="str">
            <v>COTTON - RIL 122 HY - 450 GM</v>
          </cell>
          <cell r="C1842" t="str">
            <v>2100</v>
          </cell>
          <cell r="D1842" t="str">
            <v>641</v>
          </cell>
          <cell r="E1842" t="str">
            <v>4900077170</v>
          </cell>
          <cell r="F1842">
            <v>38094</v>
          </cell>
          <cell r="G1842">
            <v>32.4</v>
          </cell>
          <cell r="H1842">
            <v>0</v>
          </cell>
        </row>
        <row r="1843">
          <cell r="A1843" t="str">
            <v>501034</v>
          </cell>
          <cell r="B1843" t="str">
            <v>COTTON - RIL 122 HY - 450 GM</v>
          </cell>
          <cell r="C1843" t="str">
            <v>2100</v>
          </cell>
          <cell r="D1843" t="str">
            <v>641</v>
          </cell>
          <cell r="E1843" t="str">
            <v>4900077170</v>
          </cell>
          <cell r="F1843">
            <v>38094</v>
          </cell>
          <cell r="G1843">
            <v>21.6</v>
          </cell>
          <cell r="H1843">
            <v>0</v>
          </cell>
        </row>
        <row r="1844">
          <cell r="A1844" t="str">
            <v>501034</v>
          </cell>
          <cell r="B1844" t="str">
            <v>COTTON - RIL 122 HY - 450 GM</v>
          </cell>
          <cell r="C1844" t="str">
            <v>2100</v>
          </cell>
          <cell r="D1844" t="str">
            <v>641</v>
          </cell>
          <cell r="E1844" t="str">
            <v>4900077170</v>
          </cell>
          <cell r="F1844">
            <v>38094</v>
          </cell>
          <cell r="G1844">
            <v>59.4</v>
          </cell>
          <cell r="H1844">
            <v>0</v>
          </cell>
        </row>
        <row r="1845">
          <cell r="A1845" t="str">
            <v>501034</v>
          </cell>
          <cell r="B1845" t="str">
            <v>COTTON - RIL 122 HY - 450 GM</v>
          </cell>
          <cell r="C1845" t="str">
            <v>2100</v>
          </cell>
          <cell r="D1845" t="str">
            <v>641</v>
          </cell>
          <cell r="E1845" t="str">
            <v>4900077170</v>
          </cell>
          <cell r="F1845">
            <v>38094</v>
          </cell>
          <cell r="G1845">
            <v>38.25</v>
          </cell>
          <cell r="H1845">
            <v>0</v>
          </cell>
        </row>
        <row r="1846">
          <cell r="A1846" t="str">
            <v>501034</v>
          </cell>
          <cell r="B1846" t="str">
            <v>COTTON - RIL 122 HY - 450 GM</v>
          </cell>
          <cell r="C1846" t="str">
            <v>2100</v>
          </cell>
          <cell r="D1846" t="str">
            <v>641</v>
          </cell>
          <cell r="E1846" t="str">
            <v>4900077170</v>
          </cell>
          <cell r="F1846">
            <v>38094</v>
          </cell>
          <cell r="G1846">
            <v>40.5</v>
          </cell>
          <cell r="H1846">
            <v>0</v>
          </cell>
        </row>
        <row r="1847">
          <cell r="A1847" t="str">
            <v>501034</v>
          </cell>
          <cell r="B1847" t="str">
            <v>COTTON - RIL 122 HY - 450 GM</v>
          </cell>
          <cell r="C1847" t="str">
            <v>2100</v>
          </cell>
          <cell r="D1847" t="str">
            <v>641</v>
          </cell>
          <cell r="E1847" t="str">
            <v>4900077170</v>
          </cell>
          <cell r="F1847">
            <v>38094</v>
          </cell>
          <cell r="G1847">
            <v>21.6</v>
          </cell>
          <cell r="H1847">
            <v>0</v>
          </cell>
        </row>
        <row r="1848">
          <cell r="A1848" t="str">
            <v>501034</v>
          </cell>
          <cell r="B1848" t="str">
            <v>COTTON - RIL 122 HY - 450 GM</v>
          </cell>
          <cell r="C1848" t="str">
            <v>2100</v>
          </cell>
          <cell r="D1848" t="str">
            <v>641</v>
          </cell>
          <cell r="E1848" t="str">
            <v>4900077170</v>
          </cell>
          <cell r="F1848">
            <v>38094</v>
          </cell>
          <cell r="G1848">
            <v>48.6</v>
          </cell>
          <cell r="H1848">
            <v>0</v>
          </cell>
        </row>
        <row r="1849">
          <cell r="A1849" t="str">
            <v>501034</v>
          </cell>
          <cell r="B1849" t="str">
            <v>COTTON - RIL 122 HY - 450 GM</v>
          </cell>
          <cell r="C1849" t="str">
            <v>2100</v>
          </cell>
          <cell r="D1849" t="str">
            <v>641</v>
          </cell>
          <cell r="E1849" t="str">
            <v>4900077170</v>
          </cell>
          <cell r="F1849">
            <v>38094</v>
          </cell>
          <cell r="G1849">
            <v>21.6</v>
          </cell>
          <cell r="H1849">
            <v>0</v>
          </cell>
        </row>
        <row r="1850">
          <cell r="A1850" t="str">
            <v>501034</v>
          </cell>
          <cell r="B1850" t="str">
            <v>COTTON - RIL 122 HY - 450 GM</v>
          </cell>
          <cell r="C1850" t="str">
            <v>2100</v>
          </cell>
          <cell r="D1850" t="str">
            <v>641</v>
          </cell>
          <cell r="E1850" t="str">
            <v>4900077170</v>
          </cell>
          <cell r="F1850">
            <v>38094</v>
          </cell>
          <cell r="G1850">
            <v>27</v>
          </cell>
          <cell r="H1850">
            <v>0</v>
          </cell>
        </row>
        <row r="1851">
          <cell r="A1851" t="str">
            <v>501034</v>
          </cell>
          <cell r="B1851" t="str">
            <v>COTTON - RIL 122 HY - 450 GM</v>
          </cell>
          <cell r="C1851" t="str">
            <v>2100</v>
          </cell>
          <cell r="D1851" t="str">
            <v>641</v>
          </cell>
          <cell r="E1851" t="str">
            <v>4900077170</v>
          </cell>
          <cell r="F1851">
            <v>38094</v>
          </cell>
          <cell r="G1851">
            <v>21.6</v>
          </cell>
          <cell r="H1851">
            <v>0</v>
          </cell>
        </row>
        <row r="1852">
          <cell r="A1852" t="str">
            <v>501034</v>
          </cell>
          <cell r="B1852" t="str">
            <v>COTTON - RIL 122 HY - 450 GM</v>
          </cell>
          <cell r="C1852" t="str">
            <v>2100</v>
          </cell>
          <cell r="D1852" t="str">
            <v>641</v>
          </cell>
          <cell r="E1852" t="str">
            <v>4900077170</v>
          </cell>
          <cell r="F1852">
            <v>38094</v>
          </cell>
          <cell r="G1852">
            <v>43.2</v>
          </cell>
          <cell r="H1852">
            <v>0</v>
          </cell>
        </row>
        <row r="1853">
          <cell r="A1853" t="str">
            <v>501034</v>
          </cell>
          <cell r="B1853" t="str">
            <v>COTTON - RIL 122 HY - 450 GM</v>
          </cell>
          <cell r="C1853" t="str">
            <v>2100</v>
          </cell>
          <cell r="D1853" t="str">
            <v>641</v>
          </cell>
          <cell r="E1853" t="str">
            <v>4900077170</v>
          </cell>
          <cell r="F1853">
            <v>38094</v>
          </cell>
          <cell r="G1853">
            <v>32.4</v>
          </cell>
          <cell r="H1853">
            <v>0</v>
          </cell>
        </row>
        <row r="1854">
          <cell r="A1854" t="str">
            <v>501034</v>
          </cell>
          <cell r="B1854" t="str">
            <v>COTTON - RIL 122 HY - 450 GM</v>
          </cell>
          <cell r="C1854" t="str">
            <v>2100</v>
          </cell>
          <cell r="D1854" t="str">
            <v>641</v>
          </cell>
          <cell r="E1854" t="str">
            <v>4900077170</v>
          </cell>
          <cell r="F1854">
            <v>38094</v>
          </cell>
          <cell r="G1854">
            <v>46.35</v>
          </cell>
          <cell r="H1854">
            <v>0</v>
          </cell>
        </row>
        <row r="1855">
          <cell r="A1855" t="str">
            <v>501034</v>
          </cell>
          <cell r="B1855" t="str">
            <v>COTTON - RIL 122 HY - 450 GM</v>
          </cell>
          <cell r="C1855" t="str">
            <v>2100</v>
          </cell>
          <cell r="D1855" t="str">
            <v>641</v>
          </cell>
          <cell r="E1855" t="str">
            <v>4900077170</v>
          </cell>
          <cell r="F1855">
            <v>38094</v>
          </cell>
          <cell r="G1855">
            <v>54</v>
          </cell>
          <cell r="H1855">
            <v>0</v>
          </cell>
        </row>
        <row r="1856">
          <cell r="A1856" t="str">
            <v>501034</v>
          </cell>
          <cell r="B1856" t="str">
            <v>COTTON - RIL 122 HY - 450 GM</v>
          </cell>
          <cell r="C1856" t="str">
            <v>2100</v>
          </cell>
          <cell r="D1856" t="str">
            <v>641</v>
          </cell>
          <cell r="E1856" t="str">
            <v>4900077170</v>
          </cell>
          <cell r="F1856">
            <v>38094</v>
          </cell>
          <cell r="G1856">
            <v>32.4</v>
          </cell>
          <cell r="H1856">
            <v>0</v>
          </cell>
        </row>
        <row r="1857">
          <cell r="A1857" t="str">
            <v>501034</v>
          </cell>
          <cell r="B1857" t="str">
            <v>COTTON - RIL 122 HY - 450 GM</v>
          </cell>
          <cell r="C1857" t="str">
            <v>2100</v>
          </cell>
          <cell r="D1857" t="str">
            <v>641</v>
          </cell>
          <cell r="E1857" t="str">
            <v>4900077170</v>
          </cell>
          <cell r="F1857">
            <v>38094</v>
          </cell>
          <cell r="G1857">
            <v>27</v>
          </cell>
          <cell r="H1857">
            <v>0</v>
          </cell>
        </row>
        <row r="1858">
          <cell r="A1858" t="str">
            <v>501034</v>
          </cell>
          <cell r="B1858" t="str">
            <v>COTTON - RIL 122 HY - 450 GM</v>
          </cell>
          <cell r="C1858" t="str">
            <v>2200</v>
          </cell>
          <cell r="D1858" t="str">
            <v>641</v>
          </cell>
          <cell r="E1858" t="str">
            <v>4900219409</v>
          </cell>
          <cell r="F1858">
            <v>38258</v>
          </cell>
          <cell r="G1858">
            <v>-4.05</v>
          </cell>
          <cell r="H1858">
            <v>0</v>
          </cell>
        </row>
        <row r="1859">
          <cell r="A1859" t="str">
            <v>501034</v>
          </cell>
          <cell r="B1859" t="str">
            <v>COTTON - RIL 122 HY - 450 GM</v>
          </cell>
          <cell r="C1859" t="str">
            <v>2200</v>
          </cell>
          <cell r="D1859" t="str">
            <v>453</v>
          </cell>
          <cell r="E1859" t="str">
            <v>4900219360</v>
          </cell>
          <cell r="F1859">
            <v>38258</v>
          </cell>
          <cell r="G1859">
            <v>-4.05</v>
          </cell>
          <cell r="H1859">
            <v>0</v>
          </cell>
        </row>
        <row r="1860">
          <cell r="A1860" t="str">
            <v>501034</v>
          </cell>
          <cell r="B1860" t="str">
            <v>COTTON - RIL 122 HY - 450 GM</v>
          </cell>
          <cell r="C1860" t="str">
            <v>2200</v>
          </cell>
          <cell r="D1860" t="str">
            <v>453</v>
          </cell>
          <cell r="E1860" t="str">
            <v>4900219360</v>
          </cell>
          <cell r="F1860">
            <v>38258</v>
          </cell>
          <cell r="G1860">
            <v>4.05</v>
          </cell>
          <cell r="H1860">
            <v>0</v>
          </cell>
        </row>
        <row r="1861">
          <cell r="A1861" t="str">
            <v>501034</v>
          </cell>
          <cell r="B1861" t="str">
            <v>COTTON - RIL 122 HY - 450 GM</v>
          </cell>
          <cell r="C1861" t="str">
            <v>2200</v>
          </cell>
          <cell r="D1861" t="str">
            <v>651</v>
          </cell>
          <cell r="E1861" t="str">
            <v>4900194339</v>
          </cell>
          <cell r="F1861">
            <v>38232</v>
          </cell>
          <cell r="G1861">
            <v>4.05</v>
          </cell>
          <cell r="H1861">
            <v>0</v>
          </cell>
        </row>
        <row r="1862">
          <cell r="A1862" t="str">
            <v>501034</v>
          </cell>
          <cell r="B1862" t="str">
            <v>COTTON - RIL 122 HY - 450 GM</v>
          </cell>
          <cell r="C1862" t="str">
            <v>2200</v>
          </cell>
          <cell r="D1862" t="str">
            <v>601</v>
          </cell>
          <cell r="E1862" t="str">
            <v>4900096467</v>
          </cell>
          <cell r="F1862">
            <v>38131</v>
          </cell>
          <cell r="G1862">
            <v>-86.4</v>
          </cell>
          <cell r="H1862">
            <v>0</v>
          </cell>
        </row>
        <row r="1863">
          <cell r="A1863" t="str">
            <v>501034</v>
          </cell>
          <cell r="B1863" t="str">
            <v>COTTON - RIL 122 HY - 450 GM</v>
          </cell>
          <cell r="C1863" t="str">
            <v>2200</v>
          </cell>
          <cell r="D1863" t="str">
            <v>601</v>
          </cell>
          <cell r="E1863" t="str">
            <v>4900092102</v>
          </cell>
          <cell r="F1863">
            <v>38124</v>
          </cell>
          <cell r="G1863">
            <v>-21.6</v>
          </cell>
          <cell r="H1863">
            <v>0</v>
          </cell>
        </row>
        <row r="1864">
          <cell r="A1864" t="str">
            <v>501034</v>
          </cell>
          <cell r="B1864" t="str">
            <v>COTTON - RIL 122 HY - 450 GM</v>
          </cell>
          <cell r="C1864" t="str">
            <v>2200</v>
          </cell>
          <cell r="D1864" t="str">
            <v>601</v>
          </cell>
          <cell r="E1864" t="str">
            <v>4900091177</v>
          </cell>
          <cell r="F1864">
            <v>38122</v>
          </cell>
          <cell r="G1864">
            <v>-21.6</v>
          </cell>
          <cell r="H1864">
            <v>0</v>
          </cell>
        </row>
        <row r="1865">
          <cell r="A1865" t="str">
            <v>501034</v>
          </cell>
          <cell r="B1865" t="str">
            <v>COTTON - RIL 122 HY - 450 GM</v>
          </cell>
          <cell r="C1865" t="str">
            <v>2200</v>
          </cell>
          <cell r="D1865" t="str">
            <v>601</v>
          </cell>
          <cell r="E1865" t="str">
            <v>4900089475</v>
          </cell>
          <cell r="F1865">
            <v>38119</v>
          </cell>
          <cell r="G1865">
            <v>-43.2</v>
          </cell>
          <cell r="H1865">
            <v>0</v>
          </cell>
        </row>
        <row r="1866">
          <cell r="A1866" t="str">
            <v>501034</v>
          </cell>
          <cell r="B1866" t="str">
            <v>COTTON - RIL 122 HY - 450 GM</v>
          </cell>
          <cell r="C1866" t="str">
            <v>2200</v>
          </cell>
          <cell r="D1866" t="str">
            <v>601</v>
          </cell>
          <cell r="E1866" t="str">
            <v>4900089474</v>
          </cell>
          <cell r="F1866">
            <v>38119</v>
          </cell>
          <cell r="G1866">
            <v>-21.6</v>
          </cell>
          <cell r="H1866">
            <v>0</v>
          </cell>
        </row>
        <row r="1867">
          <cell r="A1867" t="str">
            <v>501034</v>
          </cell>
          <cell r="B1867" t="str">
            <v>COTTON - RIL 122 HY - 450 GM</v>
          </cell>
          <cell r="C1867" t="str">
            <v>2200</v>
          </cell>
          <cell r="D1867" t="str">
            <v>601</v>
          </cell>
          <cell r="E1867" t="str">
            <v>4900089472</v>
          </cell>
          <cell r="F1867">
            <v>38119</v>
          </cell>
          <cell r="G1867">
            <v>-21.6</v>
          </cell>
          <cell r="H1867">
            <v>0</v>
          </cell>
        </row>
        <row r="1868">
          <cell r="A1868" t="str">
            <v>501034</v>
          </cell>
          <cell r="B1868" t="str">
            <v>COTTON - RIL 122 HY - 450 GM</v>
          </cell>
          <cell r="C1868" t="str">
            <v>2200</v>
          </cell>
          <cell r="D1868" t="str">
            <v>101</v>
          </cell>
          <cell r="E1868" t="str">
            <v>5000009844</v>
          </cell>
          <cell r="F1868">
            <v>38118</v>
          </cell>
          <cell r="G1868">
            <v>216</v>
          </cell>
          <cell r="H1868">
            <v>0</v>
          </cell>
        </row>
        <row r="1869">
          <cell r="A1869" t="str">
            <v>501034</v>
          </cell>
          <cell r="B1869" t="str">
            <v>COTTON - RIL 122 HY - 450 GM</v>
          </cell>
          <cell r="C1869" t="str">
            <v>2200</v>
          </cell>
          <cell r="D1869" t="str">
            <v>641</v>
          </cell>
          <cell r="E1869" t="str">
            <v>4900087951</v>
          </cell>
          <cell r="F1869">
            <v>38115</v>
          </cell>
          <cell r="G1869">
            <v>216</v>
          </cell>
          <cell r="H1869">
            <v>0</v>
          </cell>
        </row>
        <row r="1870">
          <cell r="A1870" t="str">
            <v>501036</v>
          </cell>
          <cell r="B1870" t="str">
            <v>COTTON - RIL110 - 450 GM</v>
          </cell>
          <cell r="C1870" t="str">
            <v>1300</v>
          </cell>
          <cell r="D1870" t="str">
            <v>601</v>
          </cell>
          <cell r="E1870" t="str">
            <v>4900081299</v>
          </cell>
          <cell r="F1870">
            <v>38103</v>
          </cell>
          <cell r="G1870">
            <v>-8.1</v>
          </cell>
          <cell r="H1870">
            <v>-2982.82</v>
          </cell>
        </row>
        <row r="1871">
          <cell r="A1871" t="str">
            <v>501036</v>
          </cell>
          <cell r="B1871" t="str">
            <v>COTTON - RIL110 - 450 GM</v>
          </cell>
          <cell r="C1871" t="str">
            <v>1300</v>
          </cell>
          <cell r="D1871" t="str">
            <v>601</v>
          </cell>
          <cell r="E1871" t="str">
            <v>4900078142</v>
          </cell>
          <cell r="F1871">
            <v>38097</v>
          </cell>
          <cell r="G1871">
            <v>-5.4</v>
          </cell>
          <cell r="H1871">
            <v>-1988.55</v>
          </cell>
        </row>
        <row r="1872">
          <cell r="A1872" t="str">
            <v>501036</v>
          </cell>
          <cell r="B1872" t="str">
            <v>COTTON - RIL110 - 450 GM</v>
          </cell>
          <cell r="C1872" t="str">
            <v>1300</v>
          </cell>
          <cell r="D1872" t="str">
            <v>601</v>
          </cell>
          <cell r="E1872" t="str">
            <v>4900078142</v>
          </cell>
          <cell r="F1872">
            <v>38097</v>
          </cell>
          <cell r="G1872">
            <v>-29.7</v>
          </cell>
          <cell r="H1872">
            <v>-10937.03</v>
          </cell>
        </row>
        <row r="1873">
          <cell r="A1873" t="str">
            <v>501036</v>
          </cell>
          <cell r="B1873" t="str">
            <v>COTTON - RIL110 - 450 GM</v>
          </cell>
          <cell r="C1873" t="str">
            <v>1300</v>
          </cell>
          <cell r="D1873" t="str">
            <v>601</v>
          </cell>
          <cell r="E1873" t="str">
            <v>4900078142</v>
          </cell>
          <cell r="F1873">
            <v>38097</v>
          </cell>
          <cell r="G1873">
            <v>-5.4</v>
          </cell>
          <cell r="H1873">
            <v>-1988.55</v>
          </cell>
        </row>
        <row r="1874">
          <cell r="A1874" t="str">
            <v>501036</v>
          </cell>
          <cell r="B1874" t="str">
            <v>COTTON - RIL110 - 450 GM</v>
          </cell>
          <cell r="C1874" t="str">
            <v>1300</v>
          </cell>
          <cell r="D1874" t="str">
            <v>601</v>
          </cell>
          <cell r="E1874" t="str">
            <v>4900078142</v>
          </cell>
          <cell r="F1874">
            <v>38097</v>
          </cell>
          <cell r="G1874">
            <v>-2.7</v>
          </cell>
          <cell r="H1874">
            <v>-994.27</v>
          </cell>
        </row>
        <row r="1875">
          <cell r="A1875" t="str">
            <v>501036</v>
          </cell>
          <cell r="B1875" t="str">
            <v>COTTON - RIL110 - 450 GM</v>
          </cell>
          <cell r="C1875" t="str">
            <v>1300</v>
          </cell>
          <cell r="D1875" t="str">
            <v>601</v>
          </cell>
          <cell r="E1875" t="str">
            <v>4900078141</v>
          </cell>
          <cell r="F1875">
            <v>38097</v>
          </cell>
          <cell r="G1875">
            <v>-56.7</v>
          </cell>
          <cell r="H1875">
            <v>-20879.78</v>
          </cell>
        </row>
        <row r="1876">
          <cell r="A1876" t="str">
            <v>501036</v>
          </cell>
          <cell r="B1876" t="str">
            <v>COTTON - RIL110 - 450 GM</v>
          </cell>
          <cell r="C1876" t="str">
            <v>1300</v>
          </cell>
          <cell r="D1876" t="str">
            <v>601</v>
          </cell>
          <cell r="E1876" t="str">
            <v>4900075245</v>
          </cell>
          <cell r="F1876">
            <v>38090</v>
          </cell>
          <cell r="G1876">
            <v>-21.6</v>
          </cell>
          <cell r="H1876">
            <v>-7954.2</v>
          </cell>
        </row>
        <row r="1877">
          <cell r="A1877" t="str">
            <v>501036</v>
          </cell>
          <cell r="B1877" t="str">
            <v>COTTON - RIL110 - 450 GM</v>
          </cell>
          <cell r="C1877" t="str">
            <v>1300</v>
          </cell>
          <cell r="D1877" t="str">
            <v>601</v>
          </cell>
          <cell r="E1877" t="str">
            <v>4900075264</v>
          </cell>
          <cell r="F1877">
            <v>38090</v>
          </cell>
          <cell r="G1877">
            <v>-129.6</v>
          </cell>
          <cell r="H1877">
            <v>-47725.2</v>
          </cell>
        </row>
        <row r="1878">
          <cell r="A1878" t="str">
            <v>501036</v>
          </cell>
          <cell r="B1878" t="str">
            <v>COTTON - RIL110 - 450 GM</v>
          </cell>
          <cell r="C1878" t="str">
            <v>1300</v>
          </cell>
          <cell r="D1878" t="str">
            <v>601</v>
          </cell>
          <cell r="E1878" t="str">
            <v>4900075265</v>
          </cell>
          <cell r="F1878">
            <v>38090</v>
          </cell>
          <cell r="G1878">
            <v>-43.2</v>
          </cell>
          <cell r="H1878">
            <v>-15908.4</v>
          </cell>
        </row>
        <row r="1879">
          <cell r="A1879" t="str">
            <v>501036</v>
          </cell>
          <cell r="B1879" t="str">
            <v>COTTON - RIL110 - 450 GM</v>
          </cell>
          <cell r="C1879" t="str">
            <v>1300</v>
          </cell>
          <cell r="D1879" t="str">
            <v>601</v>
          </cell>
          <cell r="E1879" t="str">
            <v>4900075267</v>
          </cell>
          <cell r="F1879">
            <v>38090</v>
          </cell>
          <cell r="G1879">
            <v>-43.2</v>
          </cell>
          <cell r="H1879">
            <v>-15908.4</v>
          </cell>
        </row>
        <row r="1880">
          <cell r="A1880" t="str">
            <v>501036</v>
          </cell>
          <cell r="B1880" t="str">
            <v>COTTON - RIL110 - 450 GM</v>
          </cell>
          <cell r="C1880" t="str">
            <v>1300</v>
          </cell>
          <cell r="D1880" t="str">
            <v>601</v>
          </cell>
          <cell r="E1880" t="str">
            <v>4900075268</v>
          </cell>
          <cell r="F1880">
            <v>38090</v>
          </cell>
          <cell r="G1880">
            <v>-21.6</v>
          </cell>
          <cell r="H1880">
            <v>-7954.2</v>
          </cell>
        </row>
        <row r="1881">
          <cell r="A1881" t="str">
            <v>501036</v>
          </cell>
          <cell r="B1881" t="str">
            <v>COTTON - RIL110 - 450 GM</v>
          </cell>
          <cell r="C1881" t="str">
            <v>1300</v>
          </cell>
          <cell r="D1881" t="str">
            <v>601</v>
          </cell>
          <cell r="E1881" t="str">
            <v>4900075279</v>
          </cell>
          <cell r="F1881">
            <v>38090</v>
          </cell>
          <cell r="G1881">
            <v>-21.6</v>
          </cell>
          <cell r="H1881">
            <v>-7954.2</v>
          </cell>
        </row>
        <row r="1882">
          <cell r="A1882" t="str">
            <v>501036</v>
          </cell>
          <cell r="B1882" t="str">
            <v>COTTON - RIL110 - 450 GM</v>
          </cell>
          <cell r="C1882" t="str">
            <v>1300</v>
          </cell>
          <cell r="D1882" t="str">
            <v>601</v>
          </cell>
          <cell r="E1882" t="str">
            <v>4900075282</v>
          </cell>
          <cell r="F1882">
            <v>38090</v>
          </cell>
          <cell r="G1882">
            <v>-118.8</v>
          </cell>
          <cell r="H1882">
            <v>-43748.1</v>
          </cell>
        </row>
        <row r="1883">
          <cell r="A1883" t="str">
            <v>501036</v>
          </cell>
          <cell r="B1883" t="str">
            <v>COTTON - RIL110 - 450 GM</v>
          </cell>
          <cell r="C1883" t="str">
            <v>1300</v>
          </cell>
          <cell r="D1883" t="str">
            <v>601</v>
          </cell>
          <cell r="E1883" t="str">
            <v>4900075284</v>
          </cell>
          <cell r="F1883">
            <v>38090</v>
          </cell>
          <cell r="G1883">
            <v>-75.599999999999994</v>
          </cell>
          <cell r="H1883">
            <v>-27839.7</v>
          </cell>
        </row>
        <row r="1884">
          <cell r="A1884" t="str">
            <v>501036</v>
          </cell>
          <cell r="B1884" t="str">
            <v>COTTON - RIL110 - 450 GM</v>
          </cell>
          <cell r="C1884" t="str">
            <v>1300</v>
          </cell>
          <cell r="D1884" t="str">
            <v>601</v>
          </cell>
          <cell r="E1884" t="str">
            <v>4900075286</v>
          </cell>
          <cell r="F1884">
            <v>38090</v>
          </cell>
          <cell r="G1884">
            <v>-21.6</v>
          </cell>
          <cell r="H1884">
            <v>-7954.2</v>
          </cell>
        </row>
        <row r="1885">
          <cell r="A1885" t="str">
            <v>501036</v>
          </cell>
          <cell r="B1885" t="str">
            <v>COTTON - RIL110 - 450 GM</v>
          </cell>
          <cell r="C1885" t="str">
            <v>1300</v>
          </cell>
          <cell r="D1885" t="str">
            <v>601</v>
          </cell>
          <cell r="E1885" t="str">
            <v>4900075287</v>
          </cell>
          <cell r="F1885">
            <v>38090</v>
          </cell>
          <cell r="G1885">
            <v>-64.8</v>
          </cell>
          <cell r="H1885">
            <v>-23862.6</v>
          </cell>
        </row>
        <row r="1886">
          <cell r="A1886" t="str">
            <v>501036</v>
          </cell>
          <cell r="B1886" t="str">
            <v>COTTON - RIL110 - 450 GM</v>
          </cell>
          <cell r="C1886" t="str">
            <v>1300</v>
          </cell>
          <cell r="D1886" t="str">
            <v>601</v>
          </cell>
          <cell r="E1886" t="str">
            <v>4900075244</v>
          </cell>
          <cell r="F1886">
            <v>38090</v>
          </cell>
          <cell r="G1886">
            <v>-43.2</v>
          </cell>
          <cell r="H1886">
            <v>-15908.4</v>
          </cell>
        </row>
        <row r="1887">
          <cell r="A1887" t="str">
            <v>501036</v>
          </cell>
          <cell r="B1887" t="str">
            <v>COTTON - RIL110 - 450 GM</v>
          </cell>
          <cell r="C1887" t="str">
            <v>1300</v>
          </cell>
          <cell r="D1887" t="str">
            <v>601</v>
          </cell>
          <cell r="E1887" t="str">
            <v>4900075242</v>
          </cell>
          <cell r="F1887">
            <v>38090</v>
          </cell>
          <cell r="G1887">
            <v>-108</v>
          </cell>
          <cell r="H1887">
            <v>-39771</v>
          </cell>
        </row>
        <row r="1888">
          <cell r="A1888" t="str">
            <v>501036</v>
          </cell>
          <cell r="B1888" t="str">
            <v>COTTON - RIL110 - 450 GM</v>
          </cell>
          <cell r="C1888" t="str">
            <v>1300</v>
          </cell>
          <cell r="D1888" t="str">
            <v>601</v>
          </cell>
          <cell r="E1888" t="str">
            <v>4900075241</v>
          </cell>
          <cell r="F1888">
            <v>38090</v>
          </cell>
          <cell r="G1888">
            <v>-194.4</v>
          </cell>
          <cell r="H1888">
            <v>-71587.8</v>
          </cell>
        </row>
        <row r="1889">
          <cell r="A1889" t="str">
            <v>501036</v>
          </cell>
          <cell r="B1889" t="str">
            <v>COTTON - RIL110 - 450 GM</v>
          </cell>
          <cell r="C1889" t="str">
            <v>1300</v>
          </cell>
          <cell r="D1889" t="str">
            <v>601</v>
          </cell>
          <cell r="E1889" t="str">
            <v>4900075239</v>
          </cell>
          <cell r="F1889">
            <v>38090</v>
          </cell>
          <cell r="G1889">
            <v>-86.4</v>
          </cell>
          <cell r="H1889">
            <v>-31816.799999999999</v>
          </cell>
        </row>
        <row r="1890">
          <cell r="A1890" t="str">
            <v>501036</v>
          </cell>
          <cell r="B1890" t="str">
            <v>COTTON - RIL110 - 450 GM</v>
          </cell>
          <cell r="C1890" t="str">
            <v>1300</v>
          </cell>
          <cell r="D1890" t="str">
            <v>601</v>
          </cell>
          <cell r="E1890" t="str">
            <v>4900075228</v>
          </cell>
          <cell r="F1890">
            <v>38090</v>
          </cell>
          <cell r="G1890">
            <v>-43.2</v>
          </cell>
          <cell r="H1890">
            <v>-15908.4</v>
          </cell>
        </row>
        <row r="1891">
          <cell r="A1891" t="str">
            <v>501036</v>
          </cell>
          <cell r="B1891" t="str">
            <v>COTTON - RIL110 - 450 GM</v>
          </cell>
          <cell r="C1891" t="str">
            <v>1300</v>
          </cell>
          <cell r="D1891" t="str">
            <v>601</v>
          </cell>
          <cell r="E1891" t="str">
            <v>4900075227</v>
          </cell>
          <cell r="F1891">
            <v>38090</v>
          </cell>
          <cell r="G1891">
            <v>-216</v>
          </cell>
          <cell r="H1891">
            <v>-79542</v>
          </cell>
        </row>
        <row r="1892">
          <cell r="A1892" t="str">
            <v>501036</v>
          </cell>
          <cell r="B1892" t="str">
            <v>COTTON - RIL110 - 450 GM</v>
          </cell>
          <cell r="C1892" t="str">
            <v>1300</v>
          </cell>
          <cell r="D1892" t="str">
            <v>101</v>
          </cell>
          <cell r="E1892" t="str">
            <v>5000007564</v>
          </cell>
          <cell r="F1892">
            <v>38089</v>
          </cell>
          <cell r="G1892">
            <v>1339.2</v>
          </cell>
          <cell r="H1892">
            <v>0</v>
          </cell>
        </row>
        <row r="1893">
          <cell r="A1893" t="str">
            <v>501036</v>
          </cell>
          <cell r="B1893" t="str">
            <v>COTTON - RIL110 - 450 GM</v>
          </cell>
          <cell r="C1893" t="str">
            <v>1300</v>
          </cell>
          <cell r="D1893" t="str">
            <v>101</v>
          </cell>
          <cell r="E1893" t="str">
            <v>5000007564</v>
          </cell>
          <cell r="F1893">
            <v>38089</v>
          </cell>
          <cell r="G1893">
            <v>5.4</v>
          </cell>
          <cell r="H1893">
            <v>0</v>
          </cell>
        </row>
        <row r="1894">
          <cell r="A1894" t="str">
            <v>501036</v>
          </cell>
          <cell r="B1894" t="str">
            <v>COTTON - RIL110 - 450 GM</v>
          </cell>
          <cell r="C1894" t="str">
            <v>1300</v>
          </cell>
          <cell r="D1894" t="str">
            <v>101</v>
          </cell>
          <cell r="E1894" t="str">
            <v>5000007564</v>
          </cell>
          <cell r="F1894">
            <v>38089</v>
          </cell>
          <cell r="G1894">
            <v>5.4</v>
          </cell>
          <cell r="H1894">
            <v>0</v>
          </cell>
        </row>
        <row r="1895">
          <cell r="A1895" t="str">
            <v>501036</v>
          </cell>
          <cell r="B1895" t="str">
            <v>COTTON - RIL110 - 450 GM</v>
          </cell>
          <cell r="C1895" t="str">
            <v>1300</v>
          </cell>
          <cell r="D1895" t="str">
            <v>101</v>
          </cell>
          <cell r="E1895" t="str">
            <v>5000007564</v>
          </cell>
          <cell r="F1895">
            <v>38089</v>
          </cell>
          <cell r="G1895">
            <v>10.8</v>
          </cell>
          <cell r="H1895">
            <v>0</v>
          </cell>
        </row>
        <row r="1896">
          <cell r="A1896" t="str">
            <v>501036</v>
          </cell>
          <cell r="B1896" t="str">
            <v>COTTON - RIL110 - 450 GM</v>
          </cell>
          <cell r="C1896" t="str">
            <v>1300</v>
          </cell>
          <cell r="D1896" t="str">
            <v>641</v>
          </cell>
          <cell r="E1896" t="str">
            <v>4900072602</v>
          </cell>
          <cell r="F1896">
            <v>38084</v>
          </cell>
          <cell r="G1896">
            <v>10.8</v>
          </cell>
          <cell r="H1896">
            <v>3977.1</v>
          </cell>
        </row>
        <row r="1897">
          <cell r="A1897" t="str">
            <v>501036</v>
          </cell>
          <cell r="B1897" t="str">
            <v>COTTON - RIL110 - 450 GM</v>
          </cell>
          <cell r="C1897" t="str">
            <v>1300</v>
          </cell>
          <cell r="D1897" t="str">
            <v>641</v>
          </cell>
          <cell r="E1897" t="str">
            <v>4900072602</v>
          </cell>
          <cell r="F1897">
            <v>38084</v>
          </cell>
          <cell r="G1897">
            <v>5.4</v>
          </cell>
          <cell r="H1897">
            <v>1988.55</v>
          </cell>
        </row>
        <row r="1898">
          <cell r="A1898" t="str">
            <v>501036</v>
          </cell>
          <cell r="B1898" t="str">
            <v>COTTON - RIL110 - 450 GM</v>
          </cell>
          <cell r="C1898" t="str">
            <v>1300</v>
          </cell>
          <cell r="D1898" t="str">
            <v>641</v>
          </cell>
          <cell r="E1898" t="str">
            <v>4900072602</v>
          </cell>
          <cell r="F1898">
            <v>38084</v>
          </cell>
          <cell r="G1898">
            <v>5.4</v>
          </cell>
          <cell r="H1898">
            <v>1988.55</v>
          </cell>
        </row>
        <row r="1899">
          <cell r="A1899" t="str">
            <v>501036</v>
          </cell>
          <cell r="B1899" t="str">
            <v>COTTON - RIL110 - 450 GM</v>
          </cell>
          <cell r="C1899" t="str">
            <v>1300</v>
          </cell>
          <cell r="D1899" t="str">
            <v>641</v>
          </cell>
          <cell r="E1899" t="str">
            <v>4900072602</v>
          </cell>
          <cell r="F1899">
            <v>38084</v>
          </cell>
          <cell r="G1899">
            <v>1339.2</v>
          </cell>
          <cell r="H1899">
            <v>493160.4</v>
          </cell>
        </row>
        <row r="1900">
          <cell r="A1900" t="str">
            <v>501036</v>
          </cell>
          <cell r="B1900" t="str">
            <v>COTTON - RIL110 - 450 GM</v>
          </cell>
          <cell r="C1900" t="str">
            <v>1900</v>
          </cell>
          <cell r="D1900" t="str">
            <v>601</v>
          </cell>
          <cell r="E1900" t="str">
            <v>4900079362</v>
          </cell>
          <cell r="F1900">
            <v>38099</v>
          </cell>
          <cell r="G1900">
            <v>-43.2</v>
          </cell>
          <cell r="H1900">
            <v>-15908.4</v>
          </cell>
        </row>
        <row r="1901">
          <cell r="A1901" t="str">
            <v>501036</v>
          </cell>
          <cell r="B1901" t="str">
            <v>COTTON - RIL110 - 450 GM</v>
          </cell>
          <cell r="C1901" t="str">
            <v>1900</v>
          </cell>
          <cell r="D1901" t="str">
            <v>651</v>
          </cell>
          <cell r="E1901" t="str">
            <v>4900079343</v>
          </cell>
          <cell r="F1901">
            <v>38099</v>
          </cell>
          <cell r="G1901">
            <v>21.6</v>
          </cell>
          <cell r="H1901">
            <v>0</v>
          </cell>
        </row>
        <row r="1902">
          <cell r="A1902" t="str">
            <v>501036</v>
          </cell>
          <cell r="B1902" t="str">
            <v>COTTON - RIL110 - 450 GM</v>
          </cell>
          <cell r="C1902" t="str">
            <v>1900</v>
          </cell>
          <cell r="D1902" t="str">
            <v>651</v>
          </cell>
          <cell r="E1902" t="str">
            <v>4900079346</v>
          </cell>
          <cell r="F1902">
            <v>38099</v>
          </cell>
          <cell r="G1902">
            <v>21.6</v>
          </cell>
          <cell r="H1902">
            <v>0</v>
          </cell>
        </row>
        <row r="1903">
          <cell r="A1903" t="str">
            <v>501036</v>
          </cell>
          <cell r="B1903" t="str">
            <v>COTTON - RIL110 - 450 GM</v>
          </cell>
          <cell r="C1903" t="str">
            <v>1900</v>
          </cell>
          <cell r="D1903" t="str">
            <v>453</v>
          </cell>
          <cell r="E1903" t="str">
            <v>4900079360</v>
          </cell>
          <cell r="F1903">
            <v>38099</v>
          </cell>
          <cell r="G1903">
            <v>43.2</v>
          </cell>
          <cell r="H1903">
            <v>15908.4</v>
          </cell>
        </row>
        <row r="1904">
          <cell r="A1904" t="str">
            <v>501036</v>
          </cell>
          <cell r="B1904" t="str">
            <v>COTTON - RIL110 - 450 GM</v>
          </cell>
          <cell r="C1904" t="str">
            <v>1900</v>
          </cell>
          <cell r="D1904" t="str">
            <v>453</v>
          </cell>
          <cell r="E1904" t="str">
            <v>4900079360</v>
          </cell>
          <cell r="F1904">
            <v>38099</v>
          </cell>
          <cell r="G1904">
            <v>-43.2</v>
          </cell>
          <cell r="H1904">
            <v>0</v>
          </cell>
        </row>
        <row r="1905">
          <cell r="A1905" t="str">
            <v>501036</v>
          </cell>
          <cell r="B1905" t="str">
            <v>COTTON - RIL110 - 450 GM</v>
          </cell>
          <cell r="C1905" t="str">
            <v>1900</v>
          </cell>
          <cell r="D1905" t="str">
            <v>651</v>
          </cell>
          <cell r="E1905" t="str">
            <v>4900076094</v>
          </cell>
          <cell r="F1905">
            <v>38092</v>
          </cell>
          <cell r="G1905">
            <v>237.83799999999999</v>
          </cell>
          <cell r="H1905">
            <v>0</v>
          </cell>
        </row>
        <row r="1906">
          <cell r="A1906" t="str">
            <v>501036</v>
          </cell>
          <cell r="B1906" t="str">
            <v>COTTON - RIL110 - 450 GM</v>
          </cell>
          <cell r="C1906" t="str">
            <v>1900</v>
          </cell>
          <cell r="D1906" t="str">
            <v>651</v>
          </cell>
          <cell r="E1906" t="str">
            <v>4900076096</v>
          </cell>
          <cell r="F1906">
            <v>38092</v>
          </cell>
          <cell r="G1906">
            <v>540.54100000000005</v>
          </cell>
          <cell r="H1906">
            <v>0</v>
          </cell>
        </row>
        <row r="1907">
          <cell r="A1907" t="str">
            <v>501036</v>
          </cell>
          <cell r="B1907" t="str">
            <v>COTTON - RIL110 - 450 GM</v>
          </cell>
          <cell r="C1907" t="str">
            <v>1900</v>
          </cell>
          <cell r="D1907" t="str">
            <v>453</v>
          </cell>
          <cell r="E1907" t="str">
            <v>4900076100</v>
          </cell>
          <cell r="F1907">
            <v>38092</v>
          </cell>
          <cell r="G1907">
            <v>778.37900000000002</v>
          </cell>
          <cell r="H1907">
            <v>286637.95</v>
          </cell>
        </row>
        <row r="1908">
          <cell r="A1908" t="str">
            <v>501036</v>
          </cell>
          <cell r="B1908" t="str">
            <v>COTTON - RIL110 - 450 GM</v>
          </cell>
          <cell r="C1908" t="str">
            <v>1900</v>
          </cell>
          <cell r="D1908" t="str">
            <v>453</v>
          </cell>
          <cell r="E1908" t="str">
            <v>4900076100</v>
          </cell>
          <cell r="F1908">
            <v>38092</v>
          </cell>
          <cell r="G1908">
            <v>-778.37900000000002</v>
          </cell>
          <cell r="H1908">
            <v>0</v>
          </cell>
        </row>
        <row r="1909">
          <cell r="A1909" t="str">
            <v>501036</v>
          </cell>
          <cell r="B1909" t="str">
            <v>COTTON - RIL110 - 450 GM</v>
          </cell>
          <cell r="C1909" t="str">
            <v>1900</v>
          </cell>
          <cell r="D1909" t="str">
            <v>601</v>
          </cell>
          <cell r="E1909" t="str">
            <v>4900076119</v>
          </cell>
          <cell r="F1909">
            <v>38092</v>
          </cell>
          <cell r="G1909">
            <v>-129.6</v>
          </cell>
          <cell r="H1909">
            <v>-47725.18</v>
          </cell>
        </row>
        <row r="1910">
          <cell r="A1910" t="str">
            <v>501036</v>
          </cell>
          <cell r="B1910" t="str">
            <v>COTTON - RIL110 - 450 GM</v>
          </cell>
          <cell r="C1910" t="str">
            <v>1900</v>
          </cell>
          <cell r="D1910" t="str">
            <v>601</v>
          </cell>
          <cell r="E1910" t="str">
            <v>4900076121</v>
          </cell>
          <cell r="F1910">
            <v>38092</v>
          </cell>
          <cell r="G1910">
            <v>-540</v>
          </cell>
          <cell r="H1910">
            <v>-198854.92</v>
          </cell>
        </row>
        <row r="1911">
          <cell r="A1911" t="str">
            <v>501036</v>
          </cell>
          <cell r="B1911" t="str">
            <v>COTTON - RIL110 - 450 GM</v>
          </cell>
          <cell r="C1911" t="str">
            <v>1900</v>
          </cell>
          <cell r="D1911" t="str">
            <v>601</v>
          </cell>
          <cell r="E1911" t="str">
            <v>4900076128</v>
          </cell>
          <cell r="F1911">
            <v>38092</v>
          </cell>
          <cell r="G1911">
            <v>-21.6</v>
          </cell>
          <cell r="H1911">
            <v>-7954.2</v>
          </cell>
        </row>
        <row r="1912">
          <cell r="A1912" t="str">
            <v>501036</v>
          </cell>
          <cell r="B1912" t="str">
            <v>COTTON - RIL110 - 450 GM</v>
          </cell>
          <cell r="C1912" t="str">
            <v>1900</v>
          </cell>
          <cell r="D1912" t="str">
            <v>601</v>
          </cell>
          <cell r="E1912" t="str">
            <v>4900076183</v>
          </cell>
          <cell r="F1912">
            <v>38092</v>
          </cell>
          <cell r="G1912">
            <v>-64.8</v>
          </cell>
          <cell r="H1912">
            <v>-23862.59</v>
          </cell>
        </row>
        <row r="1913">
          <cell r="A1913" t="str">
            <v>501036</v>
          </cell>
          <cell r="B1913" t="str">
            <v>COTTON - RIL110 - 450 GM</v>
          </cell>
          <cell r="C1913" t="str">
            <v>1900</v>
          </cell>
          <cell r="D1913" t="str">
            <v>601</v>
          </cell>
          <cell r="E1913" t="str">
            <v>4900076271</v>
          </cell>
          <cell r="F1913">
            <v>38092</v>
          </cell>
          <cell r="G1913">
            <v>-21.6</v>
          </cell>
          <cell r="H1913">
            <v>-7954.2</v>
          </cell>
        </row>
        <row r="1914">
          <cell r="A1914" t="str">
            <v>501036</v>
          </cell>
          <cell r="B1914" t="str">
            <v>COTTON - RIL110 - 450 GM</v>
          </cell>
          <cell r="C1914" t="str">
            <v>1900</v>
          </cell>
          <cell r="D1914" t="str">
            <v>601</v>
          </cell>
          <cell r="E1914" t="str">
            <v>4900076314</v>
          </cell>
          <cell r="F1914">
            <v>38092</v>
          </cell>
          <cell r="G1914">
            <v>-21.6</v>
          </cell>
          <cell r="H1914">
            <v>-7954.19</v>
          </cell>
        </row>
        <row r="1915">
          <cell r="A1915" t="str">
            <v>501036</v>
          </cell>
          <cell r="B1915" t="str">
            <v>COTTON - RIL110 - 450 GM</v>
          </cell>
          <cell r="C1915" t="str">
            <v>1900</v>
          </cell>
          <cell r="D1915" t="str">
            <v>601</v>
          </cell>
          <cell r="E1915" t="str">
            <v>4900075798</v>
          </cell>
          <cell r="F1915">
            <v>38091</v>
          </cell>
          <cell r="G1915">
            <v>-43.2</v>
          </cell>
          <cell r="H1915">
            <v>-15908.4</v>
          </cell>
        </row>
        <row r="1916">
          <cell r="A1916" t="str">
            <v>501036</v>
          </cell>
          <cell r="B1916" t="str">
            <v>COTTON - RIL110 - 450 GM</v>
          </cell>
          <cell r="C1916" t="str">
            <v>1900</v>
          </cell>
          <cell r="D1916" t="str">
            <v>601</v>
          </cell>
          <cell r="E1916" t="str">
            <v>4900074883</v>
          </cell>
          <cell r="F1916">
            <v>38089</v>
          </cell>
          <cell r="G1916">
            <v>-30</v>
          </cell>
          <cell r="H1916">
            <v>-11047.5</v>
          </cell>
        </row>
        <row r="1917">
          <cell r="A1917" t="str">
            <v>501036</v>
          </cell>
          <cell r="B1917" t="str">
            <v>COTTON - RIL110 - 450 GM</v>
          </cell>
          <cell r="C1917" t="str">
            <v>1900</v>
          </cell>
          <cell r="D1917" t="str">
            <v>601</v>
          </cell>
          <cell r="E1917" t="str">
            <v>4900074884</v>
          </cell>
          <cell r="F1917">
            <v>38089</v>
          </cell>
          <cell r="G1917">
            <v>-34.799999999999997</v>
          </cell>
          <cell r="H1917">
            <v>-12815.1</v>
          </cell>
        </row>
        <row r="1918">
          <cell r="A1918" t="str">
            <v>501036</v>
          </cell>
          <cell r="B1918" t="str">
            <v>COTTON - RIL110 - 450 GM</v>
          </cell>
          <cell r="C1918" t="str">
            <v>1900</v>
          </cell>
          <cell r="D1918" t="str">
            <v>601</v>
          </cell>
          <cell r="E1918" t="str">
            <v>4900074893</v>
          </cell>
          <cell r="F1918">
            <v>38089</v>
          </cell>
          <cell r="G1918">
            <v>-540.54100000000005</v>
          </cell>
          <cell r="H1918">
            <v>-199054.23</v>
          </cell>
        </row>
        <row r="1919">
          <cell r="A1919" t="str">
            <v>501036</v>
          </cell>
          <cell r="B1919" t="str">
            <v>COTTON - RIL110 - 450 GM</v>
          </cell>
          <cell r="C1919" t="str">
            <v>1900</v>
          </cell>
          <cell r="D1919" t="str">
            <v>601</v>
          </cell>
          <cell r="E1919" t="str">
            <v>4900074888</v>
          </cell>
          <cell r="F1919">
            <v>38089</v>
          </cell>
          <cell r="G1919">
            <v>-237.83799999999999</v>
          </cell>
          <cell r="H1919">
            <v>-87583.84</v>
          </cell>
        </row>
        <row r="1920">
          <cell r="A1920" t="str">
            <v>501036</v>
          </cell>
          <cell r="B1920" t="str">
            <v>COTTON - RIL110 - 450 GM</v>
          </cell>
          <cell r="C1920" t="str">
            <v>1900</v>
          </cell>
          <cell r="D1920" t="str">
            <v>101</v>
          </cell>
          <cell r="E1920" t="str">
            <v>5000007332</v>
          </cell>
          <cell r="F1920">
            <v>38085</v>
          </cell>
          <cell r="G1920">
            <v>907.2</v>
          </cell>
          <cell r="H1920">
            <v>0</v>
          </cell>
        </row>
        <row r="1921">
          <cell r="A1921" t="str">
            <v>501036</v>
          </cell>
          <cell r="B1921" t="str">
            <v>COTTON - RIL110 - 450 GM</v>
          </cell>
          <cell r="C1921" t="str">
            <v>1900</v>
          </cell>
          <cell r="D1921" t="str">
            <v>641</v>
          </cell>
          <cell r="E1921" t="str">
            <v>4900072603</v>
          </cell>
          <cell r="F1921">
            <v>38084</v>
          </cell>
          <cell r="G1921">
            <v>900</v>
          </cell>
          <cell r="H1921">
            <v>331425</v>
          </cell>
        </row>
        <row r="1922">
          <cell r="A1922" t="str">
            <v>501036</v>
          </cell>
          <cell r="B1922" t="str">
            <v>COTTON - RIL110 - 450 GM</v>
          </cell>
          <cell r="C1922" t="str">
            <v>1900</v>
          </cell>
          <cell r="D1922" t="str">
            <v>641</v>
          </cell>
          <cell r="E1922" t="str">
            <v>4900072604</v>
          </cell>
          <cell r="F1922">
            <v>38084</v>
          </cell>
          <cell r="G1922">
            <v>7.2</v>
          </cell>
          <cell r="H1922">
            <v>2651.4</v>
          </cell>
        </row>
        <row r="1923">
          <cell r="A1923" t="str">
            <v>501041</v>
          </cell>
          <cell r="B1923" t="str">
            <v>MAIZE - 1111 - 5 KG</v>
          </cell>
          <cell r="C1923" t="str">
            <v>1000</v>
          </cell>
          <cell r="D1923" t="str">
            <v>651</v>
          </cell>
          <cell r="E1923" t="str">
            <v>4900215254</v>
          </cell>
          <cell r="F1923">
            <v>38254</v>
          </cell>
          <cell r="G1923">
            <v>170</v>
          </cell>
          <cell r="H1923">
            <v>0</v>
          </cell>
        </row>
        <row r="1924">
          <cell r="A1924" t="str">
            <v>501041</v>
          </cell>
          <cell r="B1924" t="str">
            <v>MAIZE - 1111 - 5 KG</v>
          </cell>
          <cell r="C1924" t="str">
            <v>1000</v>
          </cell>
          <cell r="D1924" t="str">
            <v>453</v>
          </cell>
          <cell r="E1924" t="str">
            <v>4900215388</v>
          </cell>
          <cell r="F1924">
            <v>38254</v>
          </cell>
          <cell r="G1924">
            <v>355</v>
          </cell>
          <cell r="H1924">
            <v>6702.4</v>
          </cell>
        </row>
        <row r="1925">
          <cell r="A1925" t="str">
            <v>501041</v>
          </cell>
          <cell r="B1925" t="str">
            <v>MAIZE - 1111 - 5 KG</v>
          </cell>
          <cell r="C1925" t="str">
            <v>1000</v>
          </cell>
          <cell r="D1925" t="str">
            <v>453</v>
          </cell>
          <cell r="E1925" t="str">
            <v>4900215388</v>
          </cell>
          <cell r="F1925">
            <v>38254</v>
          </cell>
          <cell r="G1925">
            <v>-355</v>
          </cell>
          <cell r="H1925">
            <v>0</v>
          </cell>
        </row>
        <row r="1926">
          <cell r="A1926" t="str">
            <v>501041</v>
          </cell>
          <cell r="B1926" t="str">
            <v>MAIZE - 1111 - 5 KG</v>
          </cell>
          <cell r="C1926" t="str">
            <v>1000</v>
          </cell>
          <cell r="D1926" t="str">
            <v>651</v>
          </cell>
          <cell r="E1926" t="str">
            <v>4900213785</v>
          </cell>
          <cell r="F1926">
            <v>38253</v>
          </cell>
          <cell r="G1926">
            <v>185</v>
          </cell>
          <cell r="H1926">
            <v>0</v>
          </cell>
        </row>
        <row r="1927">
          <cell r="A1927" t="str">
            <v>501041</v>
          </cell>
          <cell r="B1927" t="str">
            <v>MAIZE - 1111 - 5 KG</v>
          </cell>
          <cell r="C1927" t="str">
            <v>1000</v>
          </cell>
          <cell r="D1927" t="str">
            <v>453</v>
          </cell>
          <cell r="E1927" t="str">
            <v>4900193749</v>
          </cell>
          <cell r="F1927">
            <v>38231</v>
          </cell>
          <cell r="G1927">
            <v>-430</v>
          </cell>
          <cell r="H1927">
            <v>0</v>
          </cell>
        </row>
        <row r="1928">
          <cell r="A1928" t="str">
            <v>501041</v>
          </cell>
          <cell r="B1928" t="str">
            <v>MAIZE - 1111 - 5 KG</v>
          </cell>
          <cell r="C1928" t="str">
            <v>1000</v>
          </cell>
          <cell r="D1928" t="str">
            <v>453</v>
          </cell>
          <cell r="E1928" t="str">
            <v>4900193749</v>
          </cell>
          <cell r="F1928">
            <v>38231</v>
          </cell>
          <cell r="G1928">
            <v>430</v>
          </cell>
          <cell r="H1928">
            <v>8118.4</v>
          </cell>
        </row>
        <row r="1929">
          <cell r="A1929" t="str">
            <v>501041</v>
          </cell>
          <cell r="B1929" t="str">
            <v>MAIZE - 1111 - 5 KG</v>
          </cell>
          <cell r="C1929" t="str">
            <v>1000</v>
          </cell>
          <cell r="D1929" t="str">
            <v>453</v>
          </cell>
          <cell r="E1929" t="str">
            <v>4900193748</v>
          </cell>
          <cell r="F1929">
            <v>38231</v>
          </cell>
          <cell r="G1929">
            <v>-2350</v>
          </cell>
          <cell r="H1929">
            <v>0</v>
          </cell>
        </row>
        <row r="1930">
          <cell r="A1930" t="str">
            <v>501041</v>
          </cell>
          <cell r="B1930" t="str">
            <v>MAIZE - 1111 - 5 KG</v>
          </cell>
          <cell r="C1930" t="str">
            <v>1000</v>
          </cell>
          <cell r="D1930" t="str">
            <v>453</v>
          </cell>
          <cell r="E1930" t="str">
            <v>4900193748</v>
          </cell>
          <cell r="F1930">
            <v>38231</v>
          </cell>
          <cell r="G1930">
            <v>2350</v>
          </cell>
          <cell r="H1930">
            <v>44368</v>
          </cell>
        </row>
        <row r="1931">
          <cell r="A1931" t="str">
            <v>501041</v>
          </cell>
          <cell r="B1931" t="str">
            <v>MAIZE - 1111 - 5 KG</v>
          </cell>
          <cell r="C1931" t="str">
            <v>1000</v>
          </cell>
          <cell r="D1931" t="str">
            <v>453</v>
          </cell>
          <cell r="E1931" t="str">
            <v>4900193747</v>
          </cell>
          <cell r="F1931">
            <v>38231</v>
          </cell>
          <cell r="G1931">
            <v>-2385</v>
          </cell>
          <cell r="H1931">
            <v>0</v>
          </cell>
        </row>
        <row r="1932">
          <cell r="A1932" t="str">
            <v>501041</v>
          </cell>
          <cell r="B1932" t="str">
            <v>MAIZE - 1111 - 5 KG</v>
          </cell>
          <cell r="C1932" t="str">
            <v>1000</v>
          </cell>
          <cell r="D1932" t="str">
            <v>651</v>
          </cell>
          <cell r="E1932" t="str">
            <v>4900193689</v>
          </cell>
          <cell r="F1932">
            <v>38231</v>
          </cell>
          <cell r="G1932">
            <v>130</v>
          </cell>
          <cell r="H1932">
            <v>0</v>
          </cell>
        </row>
        <row r="1933">
          <cell r="A1933" t="str">
            <v>501041</v>
          </cell>
          <cell r="B1933" t="str">
            <v>MAIZE - 1111 - 5 KG</v>
          </cell>
          <cell r="C1933" t="str">
            <v>1000</v>
          </cell>
          <cell r="D1933" t="str">
            <v>651</v>
          </cell>
          <cell r="E1933" t="str">
            <v>4900193690</v>
          </cell>
          <cell r="F1933">
            <v>38231</v>
          </cell>
          <cell r="G1933">
            <v>1000</v>
          </cell>
          <cell r="H1933">
            <v>0</v>
          </cell>
        </row>
        <row r="1934">
          <cell r="A1934" t="str">
            <v>501041</v>
          </cell>
          <cell r="B1934" t="str">
            <v>MAIZE - 1111 - 5 KG</v>
          </cell>
          <cell r="C1934" t="str">
            <v>1000</v>
          </cell>
          <cell r="D1934" t="str">
            <v>651</v>
          </cell>
          <cell r="E1934" t="str">
            <v>4900193691</v>
          </cell>
          <cell r="F1934">
            <v>38231</v>
          </cell>
          <cell r="G1934">
            <v>100</v>
          </cell>
          <cell r="H1934">
            <v>0</v>
          </cell>
        </row>
        <row r="1935">
          <cell r="A1935" t="str">
            <v>501041</v>
          </cell>
          <cell r="B1935" t="str">
            <v>MAIZE - 1111 - 5 KG</v>
          </cell>
          <cell r="C1935" t="str">
            <v>1000</v>
          </cell>
          <cell r="D1935" t="str">
            <v>651</v>
          </cell>
          <cell r="E1935" t="str">
            <v>4900193692</v>
          </cell>
          <cell r="F1935">
            <v>38231</v>
          </cell>
          <cell r="G1935">
            <v>500</v>
          </cell>
          <cell r="H1935">
            <v>0</v>
          </cell>
        </row>
        <row r="1936">
          <cell r="A1936" t="str">
            <v>501041</v>
          </cell>
          <cell r="B1936" t="str">
            <v>MAIZE - 1111 - 5 KG</v>
          </cell>
          <cell r="C1936" t="str">
            <v>1000</v>
          </cell>
          <cell r="D1936" t="str">
            <v>651</v>
          </cell>
          <cell r="E1936" t="str">
            <v>4900193723</v>
          </cell>
          <cell r="F1936">
            <v>38231</v>
          </cell>
          <cell r="G1936">
            <v>850</v>
          </cell>
          <cell r="H1936">
            <v>0</v>
          </cell>
        </row>
        <row r="1937">
          <cell r="A1937" t="str">
            <v>501041</v>
          </cell>
          <cell r="B1937" t="str">
            <v>MAIZE - 1111 - 5 KG</v>
          </cell>
          <cell r="C1937" t="str">
            <v>1000</v>
          </cell>
          <cell r="D1937" t="str">
            <v>641</v>
          </cell>
          <cell r="E1937" t="str">
            <v>4900193780</v>
          </cell>
          <cell r="F1937">
            <v>38231</v>
          </cell>
          <cell r="G1937">
            <v>-2100</v>
          </cell>
          <cell r="H1937">
            <v>-39648</v>
          </cell>
        </row>
        <row r="1938">
          <cell r="A1938" t="str">
            <v>501041</v>
          </cell>
          <cell r="B1938" t="str">
            <v>MAIZE - 1111 - 5 KG</v>
          </cell>
          <cell r="C1938" t="str">
            <v>1000</v>
          </cell>
          <cell r="D1938" t="str">
            <v>641</v>
          </cell>
          <cell r="E1938" t="str">
            <v>4900193780</v>
          </cell>
          <cell r="F1938">
            <v>38231</v>
          </cell>
          <cell r="G1938">
            <v>-419.05</v>
          </cell>
          <cell r="H1938">
            <v>-7911.66</v>
          </cell>
        </row>
        <row r="1939">
          <cell r="A1939" t="str">
            <v>501041</v>
          </cell>
          <cell r="B1939" t="str">
            <v>MAIZE - 1111 - 5 KG</v>
          </cell>
          <cell r="C1939" t="str">
            <v>1000</v>
          </cell>
          <cell r="D1939" t="str">
            <v>641</v>
          </cell>
          <cell r="E1939" t="str">
            <v>4900193780</v>
          </cell>
          <cell r="F1939">
            <v>38231</v>
          </cell>
          <cell r="G1939">
            <v>-2350</v>
          </cell>
          <cell r="H1939">
            <v>-44368</v>
          </cell>
        </row>
        <row r="1940">
          <cell r="A1940" t="str">
            <v>501041</v>
          </cell>
          <cell r="B1940" t="str">
            <v>MAIZE - 1111 - 5 KG</v>
          </cell>
          <cell r="C1940" t="str">
            <v>1000</v>
          </cell>
          <cell r="D1940" t="str">
            <v>641</v>
          </cell>
          <cell r="E1940" t="str">
            <v>4900193780</v>
          </cell>
          <cell r="F1940">
            <v>38231</v>
          </cell>
          <cell r="G1940">
            <v>-2385</v>
          </cell>
          <cell r="H1940">
            <v>-45028.800000000003</v>
          </cell>
        </row>
        <row r="1941">
          <cell r="A1941" t="str">
            <v>501041</v>
          </cell>
          <cell r="B1941" t="str">
            <v>MAIZE - 1111 - 5 KG</v>
          </cell>
          <cell r="C1941" t="str">
            <v>1000</v>
          </cell>
          <cell r="D1941" t="str">
            <v>641</v>
          </cell>
          <cell r="E1941" t="str">
            <v>4900193780</v>
          </cell>
          <cell r="F1941">
            <v>38231</v>
          </cell>
          <cell r="G1941">
            <v>-1000</v>
          </cell>
          <cell r="H1941">
            <v>-18880</v>
          </cell>
        </row>
        <row r="1942">
          <cell r="A1942" t="str">
            <v>501041</v>
          </cell>
          <cell r="B1942" t="str">
            <v>MAIZE - 1111 - 5 KG</v>
          </cell>
          <cell r="C1942" t="str">
            <v>1000</v>
          </cell>
          <cell r="D1942" t="str">
            <v>641</v>
          </cell>
          <cell r="E1942" t="str">
            <v>4900193780</v>
          </cell>
          <cell r="F1942">
            <v>38231</v>
          </cell>
          <cell r="G1942">
            <v>-135</v>
          </cell>
          <cell r="H1942">
            <v>-2548.8000000000002</v>
          </cell>
        </row>
        <row r="1943">
          <cell r="A1943" t="str">
            <v>501041</v>
          </cell>
          <cell r="B1943" t="str">
            <v>MAIZE - 1111 - 5 KG</v>
          </cell>
          <cell r="C1943" t="str">
            <v>1000</v>
          </cell>
          <cell r="D1943" t="str">
            <v>641</v>
          </cell>
          <cell r="E1943" t="str">
            <v>4900193780</v>
          </cell>
          <cell r="F1943">
            <v>38231</v>
          </cell>
          <cell r="G1943">
            <v>-550</v>
          </cell>
          <cell r="H1943">
            <v>-10384</v>
          </cell>
        </row>
        <row r="1944">
          <cell r="A1944" t="str">
            <v>501041</v>
          </cell>
          <cell r="B1944" t="str">
            <v>MAIZE - 1111 - 5 KG</v>
          </cell>
          <cell r="C1944" t="str">
            <v>1000</v>
          </cell>
          <cell r="D1944" t="str">
            <v>641</v>
          </cell>
          <cell r="E1944" t="str">
            <v>4900193780</v>
          </cell>
          <cell r="F1944">
            <v>38231</v>
          </cell>
          <cell r="G1944">
            <v>-300</v>
          </cell>
          <cell r="H1944">
            <v>-5664</v>
          </cell>
        </row>
        <row r="1945">
          <cell r="A1945" t="str">
            <v>501041</v>
          </cell>
          <cell r="B1945" t="str">
            <v>MAIZE - 1111 - 5 KG</v>
          </cell>
          <cell r="C1945" t="str">
            <v>1000</v>
          </cell>
          <cell r="D1945" t="str">
            <v>641</v>
          </cell>
          <cell r="E1945" t="str">
            <v>4900193780</v>
          </cell>
          <cell r="F1945">
            <v>38231</v>
          </cell>
          <cell r="G1945">
            <v>-200</v>
          </cell>
          <cell r="H1945">
            <v>-3776</v>
          </cell>
        </row>
        <row r="1946">
          <cell r="A1946" t="str">
            <v>501041</v>
          </cell>
          <cell r="B1946" t="str">
            <v>MAIZE - 1111 - 5 KG</v>
          </cell>
          <cell r="C1946" t="str">
            <v>1000</v>
          </cell>
          <cell r="D1946" t="str">
            <v>641</v>
          </cell>
          <cell r="E1946" t="str">
            <v>4900193780</v>
          </cell>
          <cell r="F1946">
            <v>38231</v>
          </cell>
          <cell r="G1946">
            <v>-1500</v>
          </cell>
          <cell r="H1946">
            <v>-28320</v>
          </cell>
        </row>
        <row r="1947">
          <cell r="A1947" t="str">
            <v>501041</v>
          </cell>
          <cell r="B1947" t="str">
            <v>MAIZE - 1111 - 5 KG</v>
          </cell>
          <cell r="C1947" t="str">
            <v>1000</v>
          </cell>
          <cell r="D1947" t="str">
            <v>641</v>
          </cell>
          <cell r="E1947" t="str">
            <v>4900193781</v>
          </cell>
          <cell r="F1947">
            <v>38231</v>
          </cell>
          <cell r="G1947">
            <v>-10.95</v>
          </cell>
          <cell r="H1947">
            <v>-206.74</v>
          </cell>
        </row>
        <row r="1948">
          <cell r="A1948" t="str">
            <v>501041</v>
          </cell>
          <cell r="B1948" t="str">
            <v>MAIZE - 1111 - 5 KG</v>
          </cell>
          <cell r="C1948" t="str">
            <v>1000</v>
          </cell>
          <cell r="D1948" t="str">
            <v>453</v>
          </cell>
          <cell r="E1948" t="str">
            <v>4900193741</v>
          </cell>
          <cell r="F1948">
            <v>38231</v>
          </cell>
          <cell r="G1948">
            <v>1500</v>
          </cell>
          <cell r="H1948">
            <v>28320</v>
          </cell>
        </row>
        <row r="1949">
          <cell r="A1949" t="str">
            <v>501041</v>
          </cell>
          <cell r="B1949" t="str">
            <v>MAIZE - 1111 - 5 KG</v>
          </cell>
          <cell r="C1949" t="str">
            <v>1000</v>
          </cell>
          <cell r="D1949" t="str">
            <v>453</v>
          </cell>
          <cell r="E1949" t="str">
            <v>4900193740</v>
          </cell>
          <cell r="F1949">
            <v>38231</v>
          </cell>
          <cell r="G1949">
            <v>-2100</v>
          </cell>
          <cell r="H1949">
            <v>0</v>
          </cell>
        </row>
        <row r="1950">
          <cell r="A1950" t="str">
            <v>501041</v>
          </cell>
          <cell r="B1950" t="str">
            <v>MAIZE - 1111 - 5 KG</v>
          </cell>
          <cell r="C1950" t="str">
            <v>1000</v>
          </cell>
          <cell r="D1950" t="str">
            <v>453</v>
          </cell>
          <cell r="E1950" t="str">
            <v>4900193740</v>
          </cell>
          <cell r="F1950">
            <v>38231</v>
          </cell>
          <cell r="G1950">
            <v>2100</v>
          </cell>
          <cell r="H1950">
            <v>39648</v>
          </cell>
        </row>
        <row r="1951">
          <cell r="A1951" t="str">
            <v>501041</v>
          </cell>
          <cell r="B1951" t="str">
            <v>MAIZE - 1111 - 5 KG</v>
          </cell>
          <cell r="C1951" t="str">
            <v>1000</v>
          </cell>
          <cell r="D1951" t="str">
            <v>651</v>
          </cell>
          <cell r="E1951" t="str">
            <v>4900193738</v>
          </cell>
          <cell r="F1951">
            <v>38231</v>
          </cell>
          <cell r="G1951">
            <v>1000</v>
          </cell>
          <cell r="H1951">
            <v>0</v>
          </cell>
        </row>
        <row r="1952">
          <cell r="A1952" t="str">
            <v>501041</v>
          </cell>
          <cell r="B1952" t="str">
            <v>MAIZE - 1111 - 5 KG</v>
          </cell>
          <cell r="C1952" t="str">
            <v>1000</v>
          </cell>
          <cell r="D1952" t="str">
            <v>651</v>
          </cell>
          <cell r="E1952" t="str">
            <v>4900193737</v>
          </cell>
          <cell r="F1952">
            <v>38231</v>
          </cell>
          <cell r="G1952">
            <v>255</v>
          </cell>
          <cell r="H1952">
            <v>0</v>
          </cell>
        </row>
        <row r="1953">
          <cell r="A1953" t="str">
            <v>501041</v>
          </cell>
          <cell r="B1953" t="str">
            <v>MAIZE - 1111 - 5 KG</v>
          </cell>
          <cell r="C1953" t="str">
            <v>1000</v>
          </cell>
          <cell r="D1953" t="str">
            <v>651</v>
          </cell>
          <cell r="E1953" t="str">
            <v>4900193728</v>
          </cell>
          <cell r="F1953">
            <v>38231</v>
          </cell>
          <cell r="G1953">
            <v>400</v>
          </cell>
          <cell r="H1953">
            <v>0</v>
          </cell>
        </row>
        <row r="1954">
          <cell r="A1954" t="str">
            <v>501041</v>
          </cell>
          <cell r="B1954" t="str">
            <v>MAIZE - 1111 - 5 KG</v>
          </cell>
          <cell r="C1954" t="str">
            <v>1000</v>
          </cell>
          <cell r="D1954" t="str">
            <v>651</v>
          </cell>
          <cell r="E1954" t="str">
            <v>4900193729</v>
          </cell>
          <cell r="F1954">
            <v>38231</v>
          </cell>
          <cell r="G1954">
            <v>500</v>
          </cell>
          <cell r="H1954">
            <v>0</v>
          </cell>
        </row>
        <row r="1955">
          <cell r="A1955" t="str">
            <v>501041</v>
          </cell>
          <cell r="B1955" t="str">
            <v>MAIZE - 1111 - 5 KG</v>
          </cell>
          <cell r="C1955" t="str">
            <v>1000</v>
          </cell>
          <cell r="D1955" t="str">
            <v>651</v>
          </cell>
          <cell r="E1955" t="str">
            <v>4900193736</v>
          </cell>
          <cell r="F1955">
            <v>38231</v>
          </cell>
          <cell r="G1955">
            <v>100</v>
          </cell>
          <cell r="H1955">
            <v>0</v>
          </cell>
        </row>
        <row r="1956">
          <cell r="A1956" t="str">
            <v>501041</v>
          </cell>
          <cell r="B1956" t="str">
            <v>MAIZE - 1111 - 5 KG</v>
          </cell>
          <cell r="C1956" t="str">
            <v>1000</v>
          </cell>
          <cell r="D1956" t="str">
            <v>651</v>
          </cell>
          <cell r="E1956" t="str">
            <v>4900193730</v>
          </cell>
          <cell r="F1956">
            <v>38231</v>
          </cell>
          <cell r="G1956">
            <v>1000</v>
          </cell>
          <cell r="H1956">
            <v>0</v>
          </cell>
        </row>
        <row r="1957">
          <cell r="A1957" t="str">
            <v>501041</v>
          </cell>
          <cell r="B1957" t="str">
            <v>MAIZE - 1111 - 5 KG</v>
          </cell>
          <cell r="C1957" t="str">
            <v>1000</v>
          </cell>
          <cell r="D1957" t="str">
            <v>651</v>
          </cell>
          <cell r="E1957" t="str">
            <v>4900193731</v>
          </cell>
          <cell r="F1957">
            <v>38231</v>
          </cell>
          <cell r="G1957">
            <v>100</v>
          </cell>
          <cell r="H1957">
            <v>0</v>
          </cell>
        </row>
        <row r="1958">
          <cell r="A1958" t="str">
            <v>501041</v>
          </cell>
          <cell r="B1958" t="str">
            <v>MAIZE - 1111 - 5 KG</v>
          </cell>
          <cell r="C1958" t="str">
            <v>1000</v>
          </cell>
          <cell r="D1958" t="str">
            <v>651</v>
          </cell>
          <cell r="E1958" t="str">
            <v>4900193732</v>
          </cell>
          <cell r="F1958">
            <v>38231</v>
          </cell>
          <cell r="G1958">
            <v>780</v>
          </cell>
          <cell r="H1958">
            <v>0</v>
          </cell>
        </row>
        <row r="1959">
          <cell r="A1959" t="str">
            <v>501041</v>
          </cell>
          <cell r="B1959" t="str">
            <v>MAIZE - 1111 - 5 KG</v>
          </cell>
          <cell r="C1959" t="str">
            <v>1000</v>
          </cell>
          <cell r="D1959" t="str">
            <v>651</v>
          </cell>
          <cell r="E1959" t="str">
            <v>4900193733</v>
          </cell>
          <cell r="F1959">
            <v>38231</v>
          </cell>
          <cell r="G1959">
            <v>1000</v>
          </cell>
          <cell r="H1959">
            <v>0</v>
          </cell>
        </row>
        <row r="1960">
          <cell r="A1960" t="str">
            <v>501041</v>
          </cell>
          <cell r="B1960" t="str">
            <v>MAIZE - 1111 - 5 KG</v>
          </cell>
          <cell r="C1960" t="str">
            <v>1000</v>
          </cell>
          <cell r="D1960" t="str">
            <v>651</v>
          </cell>
          <cell r="E1960" t="str">
            <v>4900193734</v>
          </cell>
          <cell r="F1960">
            <v>38231</v>
          </cell>
          <cell r="G1960">
            <v>1500</v>
          </cell>
          <cell r="H1960">
            <v>0</v>
          </cell>
        </row>
        <row r="1961">
          <cell r="A1961" t="str">
            <v>501041</v>
          </cell>
          <cell r="B1961" t="str">
            <v>MAIZE - 1111 - 5 KG</v>
          </cell>
          <cell r="C1961" t="str">
            <v>1000</v>
          </cell>
          <cell r="D1961" t="str">
            <v>651</v>
          </cell>
          <cell r="E1961" t="str">
            <v>4900193734</v>
          </cell>
          <cell r="F1961">
            <v>38231</v>
          </cell>
          <cell r="G1961">
            <v>200</v>
          </cell>
          <cell r="H1961">
            <v>0</v>
          </cell>
        </row>
        <row r="1962">
          <cell r="A1962" t="str">
            <v>501041</v>
          </cell>
          <cell r="B1962" t="str">
            <v>MAIZE - 1111 - 5 KG</v>
          </cell>
          <cell r="C1962" t="str">
            <v>1000</v>
          </cell>
          <cell r="D1962" t="str">
            <v>651</v>
          </cell>
          <cell r="E1962" t="str">
            <v>4900193734</v>
          </cell>
          <cell r="F1962">
            <v>38231</v>
          </cell>
          <cell r="G1962">
            <v>300</v>
          </cell>
          <cell r="H1962">
            <v>0</v>
          </cell>
        </row>
        <row r="1963">
          <cell r="A1963" t="str">
            <v>501041</v>
          </cell>
          <cell r="B1963" t="str">
            <v>MAIZE - 1111 - 5 KG</v>
          </cell>
          <cell r="C1963" t="str">
            <v>1000</v>
          </cell>
          <cell r="D1963" t="str">
            <v>651</v>
          </cell>
          <cell r="E1963" t="str">
            <v>4900193735</v>
          </cell>
          <cell r="F1963">
            <v>38231</v>
          </cell>
          <cell r="G1963">
            <v>35</v>
          </cell>
          <cell r="H1963">
            <v>0</v>
          </cell>
        </row>
        <row r="1964">
          <cell r="A1964" t="str">
            <v>501041</v>
          </cell>
          <cell r="B1964" t="str">
            <v>MAIZE - 1111 - 5 KG</v>
          </cell>
          <cell r="C1964" t="str">
            <v>1000</v>
          </cell>
          <cell r="D1964" t="str">
            <v>651</v>
          </cell>
          <cell r="E1964" t="str">
            <v>4900193725</v>
          </cell>
          <cell r="F1964">
            <v>38231</v>
          </cell>
          <cell r="G1964">
            <v>200</v>
          </cell>
          <cell r="H1964">
            <v>0</v>
          </cell>
        </row>
        <row r="1965">
          <cell r="A1965" t="str">
            <v>501041</v>
          </cell>
          <cell r="B1965" t="str">
            <v>MAIZE - 1111 - 5 KG</v>
          </cell>
          <cell r="C1965" t="str">
            <v>1000</v>
          </cell>
          <cell r="D1965" t="str">
            <v>651</v>
          </cell>
          <cell r="E1965" t="str">
            <v>4900193726</v>
          </cell>
          <cell r="F1965">
            <v>38231</v>
          </cell>
          <cell r="G1965">
            <v>550</v>
          </cell>
          <cell r="H1965">
            <v>0</v>
          </cell>
        </row>
        <row r="1966">
          <cell r="A1966" t="str">
            <v>501041</v>
          </cell>
          <cell r="B1966" t="str">
            <v>MAIZE - 1111 - 5 KG</v>
          </cell>
          <cell r="C1966" t="str">
            <v>1000</v>
          </cell>
          <cell r="D1966" t="str">
            <v>651</v>
          </cell>
          <cell r="E1966" t="str">
            <v>4900193727</v>
          </cell>
          <cell r="F1966">
            <v>38231</v>
          </cell>
          <cell r="G1966">
            <v>150</v>
          </cell>
          <cell r="H1966">
            <v>0</v>
          </cell>
        </row>
        <row r="1967">
          <cell r="A1967" t="str">
            <v>501041</v>
          </cell>
          <cell r="B1967" t="str">
            <v>MAIZE - 1111 - 5 KG</v>
          </cell>
          <cell r="C1967" t="str">
            <v>1000</v>
          </cell>
          <cell r="D1967" t="str">
            <v>651</v>
          </cell>
          <cell r="E1967" t="str">
            <v>4900193727</v>
          </cell>
          <cell r="F1967">
            <v>38231</v>
          </cell>
          <cell r="G1967">
            <v>300</v>
          </cell>
          <cell r="H1967">
            <v>0</v>
          </cell>
        </row>
        <row r="1968">
          <cell r="A1968" t="str">
            <v>501041</v>
          </cell>
          <cell r="B1968" t="str">
            <v>MAIZE - 1111 - 5 KG</v>
          </cell>
          <cell r="C1968" t="str">
            <v>1000</v>
          </cell>
          <cell r="D1968" t="str">
            <v>453</v>
          </cell>
          <cell r="E1968" t="str">
            <v>4900193747</v>
          </cell>
          <cell r="F1968">
            <v>38231</v>
          </cell>
          <cell r="G1968">
            <v>2385</v>
          </cell>
          <cell r="H1968">
            <v>45028.800000000003</v>
          </cell>
        </row>
        <row r="1969">
          <cell r="A1969" t="str">
            <v>501041</v>
          </cell>
          <cell r="B1969" t="str">
            <v>MAIZE - 1111 - 5 KG</v>
          </cell>
          <cell r="C1969" t="str">
            <v>1000</v>
          </cell>
          <cell r="D1969" t="str">
            <v>453</v>
          </cell>
          <cell r="E1969" t="str">
            <v>4900193746</v>
          </cell>
          <cell r="F1969">
            <v>38231</v>
          </cell>
          <cell r="G1969">
            <v>-1000</v>
          </cell>
          <cell r="H1969">
            <v>0</v>
          </cell>
        </row>
        <row r="1970">
          <cell r="A1970" t="str">
            <v>501041</v>
          </cell>
          <cell r="B1970" t="str">
            <v>MAIZE - 1111 - 5 KG</v>
          </cell>
          <cell r="C1970" t="str">
            <v>1000</v>
          </cell>
          <cell r="D1970" t="str">
            <v>453</v>
          </cell>
          <cell r="E1970" t="str">
            <v>4900193746</v>
          </cell>
          <cell r="F1970">
            <v>38231</v>
          </cell>
          <cell r="G1970">
            <v>1000</v>
          </cell>
          <cell r="H1970">
            <v>18880</v>
          </cell>
        </row>
        <row r="1971">
          <cell r="A1971" t="str">
            <v>501041</v>
          </cell>
          <cell r="B1971" t="str">
            <v>MAIZE - 1111 - 5 KG</v>
          </cell>
          <cell r="C1971" t="str">
            <v>1000</v>
          </cell>
          <cell r="D1971" t="str">
            <v>453</v>
          </cell>
          <cell r="E1971" t="str">
            <v>4900193745</v>
          </cell>
          <cell r="F1971">
            <v>38231</v>
          </cell>
          <cell r="G1971">
            <v>-135</v>
          </cell>
          <cell r="H1971">
            <v>0</v>
          </cell>
        </row>
        <row r="1972">
          <cell r="A1972" t="str">
            <v>501041</v>
          </cell>
          <cell r="B1972" t="str">
            <v>MAIZE - 1111 - 5 KG</v>
          </cell>
          <cell r="C1972" t="str">
            <v>1000</v>
          </cell>
          <cell r="D1972" t="str">
            <v>453</v>
          </cell>
          <cell r="E1972" t="str">
            <v>4900193745</v>
          </cell>
          <cell r="F1972">
            <v>38231</v>
          </cell>
          <cell r="G1972">
            <v>135</v>
          </cell>
          <cell r="H1972">
            <v>2548.8000000000002</v>
          </cell>
        </row>
        <row r="1973">
          <cell r="A1973" t="str">
            <v>501041</v>
          </cell>
          <cell r="B1973" t="str">
            <v>MAIZE - 1111 - 5 KG</v>
          </cell>
          <cell r="C1973" t="str">
            <v>1000</v>
          </cell>
          <cell r="D1973" t="str">
            <v>453</v>
          </cell>
          <cell r="E1973" t="str">
            <v>4900193744</v>
          </cell>
          <cell r="F1973">
            <v>38231</v>
          </cell>
          <cell r="G1973">
            <v>-550</v>
          </cell>
          <cell r="H1973">
            <v>0</v>
          </cell>
        </row>
        <row r="1974">
          <cell r="A1974" t="str">
            <v>501041</v>
          </cell>
          <cell r="B1974" t="str">
            <v>MAIZE - 1111 - 5 KG</v>
          </cell>
          <cell r="C1974" t="str">
            <v>1000</v>
          </cell>
          <cell r="D1974" t="str">
            <v>453</v>
          </cell>
          <cell r="E1974" t="str">
            <v>4900193744</v>
          </cell>
          <cell r="F1974">
            <v>38231</v>
          </cell>
          <cell r="G1974">
            <v>550</v>
          </cell>
          <cell r="H1974">
            <v>10384</v>
          </cell>
        </row>
        <row r="1975">
          <cell r="A1975" t="str">
            <v>501041</v>
          </cell>
          <cell r="B1975" t="str">
            <v>MAIZE - 1111 - 5 KG</v>
          </cell>
          <cell r="C1975" t="str">
            <v>1000</v>
          </cell>
          <cell r="D1975" t="str">
            <v>453</v>
          </cell>
          <cell r="E1975" t="str">
            <v>4900193743</v>
          </cell>
          <cell r="F1975">
            <v>38231</v>
          </cell>
          <cell r="G1975">
            <v>-300</v>
          </cell>
          <cell r="H1975">
            <v>0</v>
          </cell>
        </row>
        <row r="1976">
          <cell r="A1976" t="str">
            <v>501041</v>
          </cell>
          <cell r="B1976" t="str">
            <v>MAIZE - 1111 - 5 KG</v>
          </cell>
          <cell r="C1976" t="str">
            <v>1000</v>
          </cell>
          <cell r="D1976" t="str">
            <v>453</v>
          </cell>
          <cell r="E1976" t="str">
            <v>4900193743</v>
          </cell>
          <cell r="F1976">
            <v>38231</v>
          </cell>
          <cell r="G1976">
            <v>300</v>
          </cell>
          <cell r="H1976">
            <v>5664</v>
          </cell>
        </row>
        <row r="1977">
          <cell r="A1977" t="str">
            <v>501041</v>
          </cell>
          <cell r="B1977" t="str">
            <v>MAIZE - 1111 - 5 KG</v>
          </cell>
          <cell r="C1977" t="str">
            <v>1000</v>
          </cell>
          <cell r="D1977" t="str">
            <v>453</v>
          </cell>
          <cell r="E1977" t="str">
            <v>4900193742</v>
          </cell>
          <cell r="F1977">
            <v>38231</v>
          </cell>
          <cell r="G1977">
            <v>-200</v>
          </cell>
          <cell r="H1977">
            <v>0</v>
          </cell>
        </row>
        <row r="1978">
          <cell r="A1978" t="str">
            <v>501041</v>
          </cell>
          <cell r="B1978" t="str">
            <v>MAIZE - 1111 - 5 KG</v>
          </cell>
          <cell r="C1978" t="str">
            <v>1000</v>
          </cell>
          <cell r="D1978" t="str">
            <v>453</v>
          </cell>
          <cell r="E1978" t="str">
            <v>4900193742</v>
          </cell>
          <cell r="F1978">
            <v>38231</v>
          </cell>
          <cell r="G1978">
            <v>200</v>
          </cell>
          <cell r="H1978">
            <v>3776</v>
          </cell>
        </row>
        <row r="1979">
          <cell r="A1979" t="str">
            <v>501041</v>
          </cell>
          <cell r="B1979" t="str">
            <v>MAIZE - 1111 - 5 KG</v>
          </cell>
          <cell r="C1979" t="str">
            <v>1000</v>
          </cell>
          <cell r="D1979" t="str">
            <v>453</v>
          </cell>
          <cell r="E1979" t="str">
            <v>4900193741</v>
          </cell>
          <cell r="F1979">
            <v>38231</v>
          </cell>
          <cell r="G1979">
            <v>-1500</v>
          </cell>
          <cell r="H1979">
            <v>0</v>
          </cell>
        </row>
        <row r="1980">
          <cell r="A1980" t="str">
            <v>501041</v>
          </cell>
          <cell r="B1980" t="str">
            <v>MAIZE - 1111 - 5 KG</v>
          </cell>
          <cell r="C1980" t="str">
            <v>1000</v>
          </cell>
          <cell r="D1980" t="str">
            <v>453</v>
          </cell>
          <cell r="E1980" t="str">
            <v>4900168162</v>
          </cell>
          <cell r="F1980">
            <v>38210</v>
          </cell>
          <cell r="G1980">
            <v>200</v>
          </cell>
          <cell r="H1980">
            <v>3776</v>
          </cell>
        </row>
        <row r="1981">
          <cell r="A1981" t="str">
            <v>501041</v>
          </cell>
          <cell r="B1981" t="str">
            <v>MAIZE - 1111 - 5 KG</v>
          </cell>
          <cell r="C1981" t="str">
            <v>1000</v>
          </cell>
          <cell r="D1981" t="str">
            <v>453</v>
          </cell>
          <cell r="E1981" t="str">
            <v>4900168162</v>
          </cell>
          <cell r="F1981">
            <v>38210</v>
          </cell>
          <cell r="G1981">
            <v>-200</v>
          </cell>
          <cell r="H1981">
            <v>0</v>
          </cell>
        </row>
        <row r="1982">
          <cell r="A1982" t="str">
            <v>501041</v>
          </cell>
          <cell r="B1982" t="str">
            <v>MAIZE - 1111 - 5 KG</v>
          </cell>
          <cell r="C1982" t="str">
            <v>1000</v>
          </cell>
          <cell r="D1982" t="str">
            <v>453</v>
          </cell>
          <cell r="E1982" t="str">
            <v>4900168162</v>
          </cell>
          <cell r="F1982">
            <v>38210</v>
          </cell>
          <cell r="G1982">
            <v>-35</v>
          </cell>
          <cell r="H1982">
            <v>0</v>
          </cell>
        </row>
        <row r="1983">
          <cell r="A1983" t="str">
            <v>501041</v>
          </cell>
          <cell r="B1983" t="str">
            <v>MAIZE - 1111 - 5 KG</v>
          </cell>
          <cell r="C1983" t="str">
            <v>1000</v>
          </cell>
          <cell r="D1983" t="str">
            <v>453</v>
          </cell>
          <cell r="E1983" t="str">
            <v>4900168160</v>
          </cell>
          <cell r="F1983">
            <v>38210</v>
          </cell>
          <cell r="G1983">
            <v>-400</v>
          </cell>
          <cell r="H1983">
            <v>0</v>
          </cell>
        </row>
        <row r="1984">
          <cell r="A1984" t="str">
            <v>501041</v>
          </cell>
          <cell r="B1984" t="str">
            <v>MAIZE - 1111 - 5 KG</v>
          </cell>
          <cell r="C1984" t="str">
            <v>1000</v>
          </cell>
          <cell r="D1984" t="str">
            <v>453</v>
          </cell>
          <cell r="E1984" t="str">
            <v>4900168160</v>
          </cell>
          <cell r="F1984">
            <v>38210</v>
          </cell>
          <cell r="G1984">
            <v>-400</v>
          </cell>
          <cell r="H1984">
            <v>0</v>
          </cell>
        </row>
        <row r="1985">
          <cell r="A1985" t="str">
            <v>501041</v>
          </cell>
          <cell r="B1985" t="str">
            <v>MAIZE - 1111 - 5 KG</v>
          </cell>
          <cell r="C1985" t="str">
            <v>1000</v>
          </cell>
          <cell r="D1985" t="str">
            <v>651</v>
          </cell>
          <cell r="E1985" t="str">
            <v>4900168154</v>
          </cell>
          <cell r="F1985">
            <v>38210</v>
          </cell>
          <cell r="G1985">
            <v>250</v>
          </cell>
          <cell r="H1985">
            <v>0</v>
          </cell>
        </row>
        <row r="1986">
          <cell r="A1986" t="str">
            <v>501041</v>
          </cell>
          <cell r="B1986" t="str">
            <v>MAIZE - 1111 - 5 KG</v>
          </cell>
          <cell r="C1986" t="str">
            <v>1000</v>
          </cell>
          <cell r="D1986" t="str">
            <v>651</v>
          </cell>
          <cell r="E1986" t="str">
            <v>4900168155</v>
          </cell>
          <cell r="F1986">
            <v>38210</v>
          </cell>
          <cell r="G1986">
            <v>100</v>
          </cell>
          <cell r="H1986">
            <v>0</v>
          </cell>
        </row>
        <row r="1987">
          <cell r="A1987" t="str">
            <v>501041</v>
          </cell>
          <cell r="B1987" t="str">
            <v>MAIZE - 1111 - 5 KG</v>
          </cell>
          <cell r="C1987" t="str">
            <v>1000</v>
          </cell>
          <cell r="D1987" t="str">
            <v>453</v>
          </cell>
          <cell r="E1987" t="str">
            <v>4900168160</v>
          </cell>
          <cell r="F1987">
            <v>38210</v>
          </cell>
          <cell r="G1987">
            <v>1525</v>
          </cell>
          <cell r="H1987">
            <v>28792</v>
          </cell>
        </row>
        <row r="1988">
          <cell r="A1988" t="str">
            <v>501041</v>
          </cell>
          <cell r="B1988" t="str">
            <v>MAIZE - 1111 - 5 KG</v>
          </cell>
          <cell r="C1988" t="str">
            <v>1000</v>
          </cell>
          <cell r="D1988" t="str">
            <v>453</v>
          </cell>
          <cell r="E1988" t="str">
            <v>4900168160</v>
          </cell>
          <cell r="F1988">
            <v>38210</v>
          </cell>
          <cell r="G1988">
            <v>-1525</v>
          </cell>
          <cell r="H1988">
            <v>0</v>
          </cell>
        </row>
        <row r="1989">
          <cell r="A1989" t="str">
            <v>501041</v>
          </cell>
          <cell r="B1989" t="str">
            <v>MAIZE - 1111 - 5 KG</v>
          </cell>
          <cell r="C1989" t="str">
            <v>1000</v>
          </cell>
          <cell r="D1989" t="str">
            <v>453</v>
          </cell>
          <cell r="E1989" t="str">
            <v>4900168160</v>
          </cell>
          <cell r="F1989">
            <v>38210</v>
          </cell>
          <cell r="G1989">
            <v>100</v>
          </cell>
          <cell r="H1989">
            <v>1888</v>
          </cell>
        </row>
        <row r="1990">
          <cell r="A1990" t="str">
            <v>501041</v>
          </cell>
          <cell r="B1990" t="str">
            <v>MAIZE - 1111 - 5 KG</v>
          </cell>
          <cell r="C1990" t="str">
            <v>1000</v>
          </cell>
          <cell r="D1990" t="str">
            <v>453</v>
          </cell>
          <cell r="E1990" t="str">
            <v>4900168160</v>
          </cell>
          <cell r="F1990">
            <v>38210</v>
          </cell>
          <cell r="G1990">
            <v>-100</v>
          </cell>
          <cell r="H1990">
            <v>0</v>
          </cell>
        </row>
        <row r="1991">
          <cell r="A1991" t="str">
            <v>501041</v>
          </cell>
          <cell r="B1991" t="str">
            <v>MAIZE - 1111 - 5 KG</v>
          </cell>
          <cell r="C1991" t="str">
            <v>1000</v>
          </cell>
          <cell r="D1991" t="str">
            <v>453</v>
          </cell>
          <cell r="E1991" t="str">
            <v>4900168160</v>
          </cell>
          <cell r="F1991">
            <v>38210</v>
          </cell>
          <cell r="G1991">
            <v>400</v>
          </cell>
          <cell r="H1991">
            <v>7552</v>
          </cell>
        </row>
        <row r="1992">
          <cell r="A1992" t="str">
            <v>501041</v>
          </cell>
          <cell r="B1992" t="str">
            <v>MAIZE - 1111 - 5 KG</v>
          </cell>
          <cell r="C1992" t="str">
            <v>1000</v>
          </cell>
          <cell r="D1992" t="str">
            <v>651</v>
          </cell>
          <cell r="E1992" t="str">
            <v>4900168155</v>
          </cell>
          <cell r="F1992">
            <v>38210</v>
          </cell>
          <cell r="G1992">
            <v>35</v>
          </cell>
          <cell r="H1992">
            <v>0</v>
          </cell>
        </row>
        <row r="1993">
          <cell r="A1993" t="str">
            <v>501041</v>
          </cell>
          <cell r="B1993" t="str">
            <v>MAIZE - 1111 - 5 KG</v>
          </cell>
          <cell r="C1993" t="str">
            <v>1000</v>
          </cell>
          <cell r="D1993" t="str">
            <v>641</v>
          </cell>
          <cell r="E1993" t="str">
            <v>4900168254</v>
          </cell>
          <cell r="F1993">
            <v>38210</v>
          </cell>
          <cell r="G1993">
            <v>-400</v>
          </cell>
          <cell r="H1993">
            <v>-7552</v>
          </cell>
        </row>
        <row r="1994">
          <cell r="A1994" t="str">
            <v>501041</v>
          </cell>
          <cell r="B1994" t="str">
            <v>MAIZE - 1111 - 5 KG</v>
          </cell>
          <cell r="C1994" t="str">
            <v>1000</v>
          </cell>
          <cell r="D1994" t="str">
            <v>651</v>
          </cell>
          <cell r="E1994" t="str">
            <v>4900168157</v>
          </cell>
          <cell r="F1994">
            <v>38210</v>
          </cell>
          <cell r="G1994">
            <v>400</v>
          </cell>
          <cell r="H1994">
            <v>0</v>
          </cell>
        </row>
        <row r="1995">
          <cell r="A1995" t="str">
            <v>501041</v>
          </cell>
          <cell r="B1995" t="str">
            <v>MAIZE - 1111 - 5 KG</v>
          </cell>
          <cell r="C1995" t="str">
            <v>1000</v>
          </cell>
          <cell r="D1995" t="str">
            <v>651</v>
          </cell>
          <cell r="E1995" t="str">
            <v>4900168157</v>
          </cell>
          <cell r="F1995">
            <v>38210</v>
          </cell>
          <cell r="G1995">
            <v>400</v>
          </cell>
          <cell r="H1995">
            <v>0</v>
          </cell>
        </row>
        <row r="1996">
          <cell r="A1996" t="str">
            <v>501041</v>
          </cell>
          <cell r="B1996" t="str">
            <v>MAIZE - 1111 - 5 KG</v>
          </cell>
          <cell r="C1996" t="str">
            <v>1000</v>
          </cell>
          <cell r="D1996" t="str">
            <v>651</v>
          </cell>
          <cell r="E1996" t="str">
            <v>4900168155</v>
          </cell>
          <cell r="F1996">
            <v>38210</v>
          </cell>
          <cell r="G1996">
            <v>200</v>
          </cell>
          <cell r="H1996">
            <v>0</v>
          </cell>
        </row>
        <row r="1997">
          <cell r="A1997" t="str">
            <v>501041</v>
          </cell>
          <cell r="B1997" t="str">
            <v>MAIZE - 1111 - 5 KG</v>
          </cell>
          <cell r="C1997" t="str">
            <v>1000</v>
          </cell>
          <cell r="D1997" t="str">
            <v>651</v>
          </cell>
          <cell r="E1997" t="str">
            <v>4900168156</v>
          </cell>
          <cell r="F1997">
            <v>38210</v>
          </cell>
          <cell r="G1997">
            <v>1525</v>
          </cell>
          <cell r="H1997">
            <v>0</v>
          </cell>
        </row>
        <row r="1998">
          <cell r="A1998" t="str">
            <v>501041</v>
          </cell>
          <cell r="B1998" t="str">
            <v>MAIZE - 1111 - 5 KG</v>
          </cell>
          <cell r="C1998" t="str">
            <v>1000</v>
          </cell>
          <cell r="D1998" t="str">
            <v>641</v>
          </cell>
          <cell r="E1998" t="str">
            <v>4900168254</v>
          </cell>
          <cell r="F1998">
            <v>38210</v>
          </cell>
          <cell r="G1998">
            <v>-1525</v>
          </cell>
          <cell r="H1998">
            <v>-28792</v>
          </cell>
        </row>
        <row r="1999">
          <cell r="A1999" t="str">
            <v>501041</v>
          </cell>
          <cell r="B1999" t="str">
            <v>MAIZE - 1111 - 5 KG</v>
          </cell>
          <cell r="C1999" t="str">
            <v>1000</v>
          </cell>
          <cell r="D1999" t="str">
            <v>641</v>
          </cell>
          <cell r="E1999" t="str">
            <v>4900168254</v>
          </cell>
          <cell r="F1999">
            <v>38210</v>
          </cell>
          <cell r="G1999">
            <v>-400</v>
          </cell>
          <cell r="H1999">
            <v>-7552</v>
          </cell>
        </row>
        <row r="2000">
          <cell r="A2000" t="str">
            <v>501041</v>
          </cell>
          <cell r="B2000" t="str">
            <v>MAIZE - 1111 - 5 KG</v>
          </cell>
          <cell r="C2000" t="str">
            <v>1000</v>
          </cell>
          <cell r="D2000" t="str">
            <v>453</v>
          </cell>
          <cell r="E2000" t="str">
            <v>4900168162</v>
          </cell>
          <cell r="F2000">
            <v>38210</v>
          </cell>
          <cell r="G2000">
            <v>250</v>
          </cell>
          <cell r="H2000">
            <v>4720</v>
          </cell>
        </row>
        <row r="2001">
          <cell r="A2001" t="str">
            <v>501041</v>
          </cell>
          <cell r="B2001" t="str">
            <v>MAIZE - 1111 - 5 KG</v>
          </cell>
          <cell r="C2001" t="str">
            <v>1000</v>
          </cell>
          <cell r="D2001" t="str">
            <v>453</v>
          </cell>
          <cell r="E2001" t="str">
            <v>4900168162</v>
          </cell>
          <cell r="F2001">
            <v>38210</v>
          </cell>
          <cell r="G2001">
            <v>-250</v>
          </cell>
          <cell r="H2001">
            <v>0</v>
          </cell>
        </row>
        <row r="2002">
          <cell r="A2002" t="str">
            <v>501041</v>
          </cell>
          <cell r="B2002" t="str">
            <v>MAIZE - 1111 - 5 KG</v>
          </cell>
          <cell r="C2002" t="str">
            <v>1000</v>
          </cell>
          <cell r="D2002" t="str">
            <v>453</v>
          </cell>
          <cell r="E2002" t="str">
            <v>4900168162</v>
          </cell>
          <cell r="F2002">
            <v>38210</v>
          </cell>
          <cell r="G2002">
            <v>35</v>
          </cell>
          <cell r="H2002">
            <v>660.8</v>
          </cell>
        </row>
        <row r="2003">
          <cell r="A2003" t="str">
            <v>501041</v>
          </cell>
          <cell r="B2003" t="str">
            <v>MAIZE - 1111 - 5 KG</v>
          </cell>
          <cell r="C2003" t="str">
            <v>1000</v>
          </cell>
          <cell r="D2003" t="str">
            <v>453</v>
          </cell>
          <cell r="E2003" t="str">
            <v>4900168160</v>
          </cell>
          <cell r="F2003">
            <v>38210</v>
          </cell>
          <cell r="G2003">
            <v>400</v>
          </cell>
          <cell r="H2003">
            <v>7552</v>
          </cell>
        </row>
        <row r="2004">
          <cell r="A2004" t="str">
            <v>501041</v>
          </cell>
          <cell r="B2004" t="str">
            <v>MAIZE - 1111 - 5 KG</v>
          </cell>
          <cell r="C2004" t="str">
            <v>1000</v>
          </cell>
          <cell r="D2004" t="str">
            <v>641</v>
          </cell>
          <cell r="E2004" t="str">
            <v>4900168254</v>
          </cell>
          <cell r="F2004">
            <v>38210</v>
          </cell>
          <cell r="G2004">
            <v>-35</v>
          </cell>
          <cell r="H2004">
            <v>-660.8</v>
          </cell>
        </row>
        <row r="2005">
          <cell r="A2005" t="str">
            <v>501041</v>
          </cell>
          <cell r="B2005" t="str">
            <v>MAIZE - 1111 - 5 KG</v>
          </cell>
          <cell r="C2005" t="str">
            <v>1000</v>
          </cell>
          <cell r="D2005" t="str">
            <v>641</v>
          </cell>
          <cell r="E2005" t="str">
            <v>4900168254</v>
          </cell>
          <cell r="F2005">
            <v>38210</v>
          </cell>
          <cell r="G2005">
            <v>-250</v>
          </cell>
          <cell r="H2005">
            <v>-4720</v>
          </cell>
        </row>
        <row r="2006">
          <cell r="A2006" t="str">
            <v>501041</v>
          </cell>
          <cell r="B2006" t="str">
            <v>MAIZE - 1111 - 5 KG</v>
          </cell>
          <cell r="C2006" t="str">
            <v>1000</v>
          </cell>
          <cell r="D2006" t="str">
            <v>641</v>
          </cell>
          <cell r="E2006" t="str">
            <v>4900168254</v>
          </cell>
          <cell r="F2006">
            <v>38210</v>
          </cell>
          <cell r="G2006">
            <v>-200</v>
          </cell>
          <cell r="H2006">
            <v>-3776</v>
          </cell>
        </row>
        <row r="2007">
          <cell r="A2007" t="str">
            <v>501041</v>
          </cell>
          <cell r="B2007" t="str">
            <v>MAIZE - 1111 - 5 KG</v>
          </cell>
          <cell r="C2007" t="str">
            <v>1000</v>
          </cell>
          <cell r="D2007" t="str">
            <v>641</v>
          </cell>
          <cell r="E2007" t="str">
            <v>4900168254</v>
          </cell>
          <cell r="F2007">
            <v>38210</v>
          </cell>
          <cell r="G2007">
            <v>-100</v>
          </cell>
          <cell r="H2007">
            <v>-1888</v>
          </cell>
        </row>
        <row r="2008">
          <cell r="A2008" t="str">
            <v>501041</v>
          </cell>
          <cell r="B2008" t="str">
            <v>MAIZE - 1111 - 5 KG</v>
          </cell>
          <cell r="C2008" t="str">
            <v>1000</v>
          </cell>
          <cell r="D2008" t="str">
            <v>453</v>
          </cell>
          <cell r="E2008" t="str">
            <v>4900147671</v>
          </cell>
          <cell r="F2008">
            <v>38191</v>
          </cell>
          <cell r="G2008">
            <v>-4680</v>
          </cell>
          <cell r="H2008">
            <v>0</v>
          </cell>
        </row>
        <row r="2009">
          <cell r="A2009" t="str">
            <v>501041</v>
          </cell>
          <cell r="B2009" t="str">
            <v>MAIZE - 1111 - 5 KG</v>
          </cell>
          <cell r="C2009" t="str">
            <v>1000</v>
          </cell>
          <cell r="D2009" t="str">
            <v>453</v>
          </cell>
          <cell r="E2009" t="str">
            <v>4900147671</v>
          </cell>
          <cell r="F2009">
            <v>38191</v>
          </cell>
          <cell r="G2009">
            <v>-1000</v>
          </cell>
          <cell r="H2009">
            <v>0</v>
          </cell>
        </row>
        <row r="2010">
          <cell r="A2010" t="str">
            <v>501041</v>
          </cell>
          <cell r="B2010" t="str">
            <v>MAIZE - 1111 - 5 KG</v>
          </cell>
          <cell r="C2010" t="str">
            <v>1000</v>
          </cell>
          <cell r="D2010" t="str">
            <v>453</v>
          </cell>
          <cell r="E2010" t="str">
            <v>4900147671</v>
          </cell>
          <cell r="F2010">
            <v>38191</v>
          </cell>
          <cell r="G2010">
            <v>4680</v>
          </cell>
          <cell r="H2010">
            <v>88362.65</v>
          </cell>
        </row>
        <row r="2011">
          <cell r="A2011" t="str">
            <v>501041</v>
          </cell>
          <cell r="B2011" t="str">
            <v>MAIZE - 1111 - 5 KG</v>
          </cell>
          <cell r="C2011" t="str">
            <v>1000</v>
          </cell>
          <cell r="D2011" t="str">
            <v>453</v>
          </cell>
          <cell r="E2011" t="str">
            <v>4900147671</v>
          </cell>
          <cell r="F2011">
            <v>38191</v>
          </cell>
          <cell r="G2011">
            <v>-2000</v>
          </cell>
          <cell r="H2011">
            <v>0</v>
          </cell>
        </row>
        <row r="2012">
          <cell r="A2012" t="str">
            <v>501041</v>
          </cell>
          <cell r="B2012" t="str">
            <v>MAIZE - 1111 - 5 KG</v>
          </cell>
          <cell r="C2012" t="str">
            <v>1000</v>
          </cell>
          <cell r="D2012" t="str">
            <v>453</v>
          </cell>
          <cell r="E2012" t="str">
            <v>4900147671</v>
          </cell>
          <cell r="F2012">
            <v>38191</v>
          </cell>
          <cell r="G2012">
            <v>-1850</v>
          </cell>
          <cell r="H2012">
            <v>0</v>
          </cell>
        </row>
        <row r="2013">
          <cell r="A2013" t="str">
            <v>501041</v>
          </cell>
          <cell r="B2013" t="str">
            <v>MAIZE - 1111 - 5 KG</v>
          </cell>
          <cell r="C2013" t="str">
            <v>1000</v>
          </cell>
          <cell r="D2013" t="str">
            <v>641</v>
          </cell>
          <cell r="E2013" t="str">
            <v>4900147721</v>
          </cell>
          <cell r="F2013">
            <v>38191</v>
          </cell>
          <cell r="G2013">
            <v>-250</v>
          </cell>
          <cell r="H2013">
            <v>-4720.2299999999996</v>
          </cell>
        </row>
        <row r="2014">
          <cell r="A2014" t="str">
            <v>501041</v>
          </cell>
          <cell r="B2014" t="str">
            <v>MAIZE - 1111 - 5 KG</v>
          </cell>
          <cell r="C2014" t="str">
            <v>1000</v>
          </cell>
          <cell r="D2014" t="str">
            <v>453</v>
          </cell>
          <cell r="E2014" t="str">
            <v>4900147671</v>
          </cell>
          <cell r="F2014">
            <v>38191</v>
          </cell>
          <cell r="G2014">
            <v>-250</v>
          </cell>
          <cell r="H2014">
            <v>0</v>
          </cell>
        </row>
        <row r="2015">
          <cell r="A2015" t="str">
            <v>501041</v>
          </cell>
          <cell r="B2015" t="str">
            <v>MAIZE - 1111 - 5 KG</v>
          </cell>
          <cell r="C2015" t="str">
            <v>1000</v>
          </cell>
          <cell r="D2015" t="str">
            <v>453</v>
          </cell>
          <cell r="E2015" t="str">
            <v>4900147671</v>
          </cell>
          <cell r="F2015">
            <v>38191</v>
          </cell>
          <cell r="G2015">
            <v>-250</v>
          </cell>
          <cell r="H2015">
            <v>0</v>
          </cell>
        </row>
        <row r="2016">
          <cell r="A2016" t="str">
            <v>501041</v>
          </cell>
          <cell r="B2016" t="str">
            <v>MAIZE - 1111 - 5 KG</v>
          </cell>
          <cell r="C2016" t="str">
            <v>1000</v>
          </cell>
          <cell r="D2016" t="str">
            <v>453</v>
          </cell>
          <cell r="E2016" t="str">
            <v>4900147671</v>
          </cell>
          <cell r="F2016">
            <v>38191</v>
          </cell>
          <cell r="G2016">
            <v>1850</v>
          </cell>
          <cell r="H2016">
            <v>34929.68</v>
          </cell>
        </row>
        <row r="2017">
          <cell r="A2017" t="str">
            <v>501041</v>
          </cell>
          <cell r="B2017" t="str">
            <v>MAIZE - 1111 - 5 KG</v>
          </cell>
          <cell r="C2017" t="str">
            <v>1000</v>
          </cell>
          <cell r="D2017" t="str">
            <v>453</v>
          </cell>
          <cell r="E2017" t="str">
            <v>4900147671</v>
          </cell>
          <cell r="F2017">
            <v>38191</v>
          </cell>
          <cell r="G2017">
            <v>1000</v>
          </cell>
          <cell r="H2017">
            <v>18880.91</v>
          </cell>
        </row>
        <row r="2018">
          <cell r="A2018" t="str">
            <v>501041</v>
          </cell>
          <cell r="B2018" t="str">
            <v>MAIZE - 1111 - 5 KG</v>
          </cell>
          <cell r="C2018" t="str">
            <v>1000</v>
          </cell>
          <cell r="D2018" t="str">
            <v>453</v>
          </cell>
          <cell r="E2018" t="str">
            <v>4900147671</v>
          </cell>
          <cell r="F2018">
            <v>38191</v>
          </cell>
          <cell r="G2018">
            <v>250</v>
          </cell>
          <cell r="H2018">
            <v>4720.2299999999996</v>
          </cell>
        </row>
        <row r="2019">
          <cell r="A2019" t="str">
            <v>501041</v>
          </cell>
          <cell r="B2019" t="str">
            <v>MAIZE - 1111 - 5 KG</v>
          </cell>
          <cell r="C2019" t="str">
            <v>1000</v>
          </cell>
          <cell r="D2019" t="str">
            <v>651</v>
          </cell>
          <cell r="E2019" t="str">
            <v>4900147632</v>
          </cell>
          <cell r="F2019">
            <v>38191</v>
          </cell>
          <cell r="G2019">
            <v>2000</v>
          </cell>
          <cell r="H2019">
            <v>0</v>
          </cell>
        </row>
        <row r="2020">
          <cell r="A2020" t="str">
            <v>501041</v>
          </cell>
          <cell r="B2020" t="str">
            <v>MAIZE - 1111 - 5 KG</v>
          </cell>
          <cell r="C2020" t="str">
            <v>1000</v>
          </cell>
          <cell r="D2020" t="str">
            <v>641</v>
          </cell>
          <cell r="E2020" t="str">
            <v>4900147721</v>
          </cell>
          <cell r="F2020">
            <v>38191</v>
          </cell>
          <cell r="G2020">
            <v>-2350</v>
          </cell>
          <cell r="H2020">
            <v>-44370.13</v>
          </cell>
        </row>
        <row r="2021">
          <cell r="A2021" t="str">
            <v>501041</v>
          </cell>
          <cell r="B2021" t="str">
            <v>MAIZE - 1111 - 5 KG</v>
          </cell>
          <cell r="C2021" t="str">
            <v>1000</v>
          </cell>
          <cell r="D2021" t="str">
            <v>641</v>
          </cell>
          <cell r="E2021" t="str">
            <v>4900147721</v>
          </cell>
          <cell r="F2021">
            <v>38191</v>
          </cell>
          <cell r="G2021">
            <v>-4680</v>
          </cell>
          <cell r="H2021">
            <v>-88362.64</v>
          </cell>
        </row>
        <row r="2022">
          <cell r="A2022" t="str">
            <v>501041</v>
          </cell>
          <cell r="B2022" t="str">
            <v>MAIZE - 1111 - 5 KG</v>
          </cell>
          <cell r="C2022" t="str">
            <v>1000</v>
          </cell>
          <cell r="D2022" t="str">
            <v>641</v>
          </cell>
          <cell r="E2022" t="str">
            <v>4900147721</v>
          </cell>
          <cell r="F2022">
            <v>38191</v>
          </cell>
          <cell r="G2022">
            <v>-1850</v>
          </cell>
          <cell r="H2022">
            <v>-34929.68</v>
          </cell>
        </row>
        <row r="2023">
          <cell r="A2023" t="str">
            <v>501041</v>
          </cell>
          <cell r="B2023" t="str">
            <v>MAIZE - 1111 - 5 KG</v>
          </cell>
          <cell r="C2023" t="str">
            <v>1000</v>
          </cell>
          <cell r="D2023" t="str">
            <v>641</v>
          </cell>
          <cell r="E2023" t="str">
            <v>4900147721</v>
          </cell>
          <cell r="F2023">
            <v>38191</v>
          </cell>
          <cell r="G2023">
            <v>-1000</v>
          </cell>
          <cell r="H2023">
            <v>-18880.91</v>
          </cell>
        </row>
        <row r="2024">
          <cell r="A2024" t="str">
            <v>501041</v>
          </cell>
          <cell r="B2024" t="str">
            <v>MAIZE - 1111 - 5 KG</v>
          </cell>
          <cell r="C2024" t="str">
            <v>1000</v>
          </cell>
          <cell r="D2024" t="str">
            <v>641</v>
          </cell>
          <cell r="E2024" t="str">
            <v>4900147721</v>
          </cell>
          <cell r="F2024">
            <v>38191</v>
          </cell>
          <cell r="G2024">
            <v>-250</v>
          </cell>
          <cell r="H2024">
            <v>-4720.2299999999996</v>
          </cell>
        </row>
        <row r="2025">
          <cell r="A2025" t="str">
            <v>501041</v>
          </cell>
          <cell r="B2025" t="str">
            <v>MAIZE - 1111 - 5 KG</v>
          </cell>
          <cell r="C2025" t="str">
            <v>1000</v>
          </cell>
          <cell r="D2025" t="str">
            <v>651</v>
          </cell>
          <cell r="E2025" t="str">
            <v>4900147674</v>
          </cell>
          <cell r="F2025">
            <v>38191</v>
          </cell>
          <cell r="G2025">
            <v>4680</v>
          </cell>
          <cell r="H2025">
            <v>0</v>
          </cell>
        </row>
        <row r="2026">
          <cell r="A2026" t="str">
            <v>501041</v>
          </cell>
          <cell r="B2026" t="str">
            <v>MAIZE - 1111 - 5 KG</v>
          </cell>
          <cell r="C2026" t="str">
            <v>1000</v>
          </cell>
          <cell r="D2026" t="str">
            <v>651</v>
          </cell>
          <cell r="E2026" t="str">
            <v>4900147674</v>
          </cell>
          <cell r="F2026">
            <v>38191</v>
          </cell>
          <cell r="G2026">
            <v>1850</v>
          </cell>
          <cell r="H2026">
            <v>0</v>
          </cell>
        </row>
        <row r="2027">
          <cell r="A2027" t="str">
            <v>501041</v>
          </cell>
          <cell r="B2027" t="str">
            <v>MAIZE - 1111 - 5 KG</v>
          </cell>
          <cell r="C2027" t="str">
            <v>1000</v>
          </cell>
          <cell r="D2027" t="str">
            <v>651</v>
          </cell>
          <cell r="E2027" t="str">
            <v>4900147674</v>
          </cell>
          <cell r="F2027">
            <v>38191</v>
          </cell>
          <cell r="G2027">
            <v>1000</v>
          </cell>
          <cell r="H2027">
            <v>0</v>
          </cell>
        </row>
        <row r="2028">
          <cell r="A2028" t="str">
            <v>501041</v>
          </cell>
          <cell r="B2028" t="str">
            <v>MAIZE - 1111 - 5 KG</v>
          </cell>
          <cell r="C2028" t="str">
            <v>1000</v>
          </cell>
          <cell r="D2028" t="str">
            <v>651</v>
          </cell>
          <cell r="E2028" t="str">
            <v>4900147673</v>
          </cell>
          <cell r="F2028">
            <v>38191</v>
          </cell>
          <cell r="G2028">
            <v>250</v>
          </cell>
          <cell r="H2028">
            <v>0</v>
          </cell>
        </row>
        <row r="2029">
          <cell r="A2029" t="str">
            <v>501041</v>
          </cell>
          <cell r="B2029" t="str">
            <v>MAIZE - 1111 - 5 KG</v>
          </cell>
          <cell r="C2029" t="str">
            <v>1000</v>
          </cell>
          <cell r="D2029" t="str">
            <v>651</v>
          </cell>
          <cell r="E2029" t="str">
            <v>4900147673</v>
          </cell>
          <cell r="F2029">
            <v>38191</v>
          </cell>
          <cell r="G2029">
            <v>250</v>
          </cell>
          <cell r="H2029">
            <v>0</v>
          </cell>
        </row>
        <row r="2030">
          <cell r="A2030" t="str">
            <v>501041</v>
          </cell>
          <cell r="B2030" t="str">
            <v>MAIZE - 1111 - 5 KG</v>
          </cell>
          <cell r="C2030" t="str">
            <v>1000</v>
          </cell>
          <cell r="D2030" t="str">
            <v>453</v>
          </cell>
          <cell r="E2030" t="str">
            <v>4900147671</v>
          </cell>
          <cell r="F2030">
            <v>38191</v>
          </cell>
          <cell r="G2030">
            <v>250</v>
          </cell>
          <cell r="H2030">
            <v>4720.2299999999996</v>
          </cell>
        </row>
        <row r="2031">
          <cell r="A2031" t="str">
            <v>501041</v>
          </cell>
          <cell r="B2031" t="str">
            <v>MAIZE - 1111 - 5 KG</v>
          </cell>
          <cell r="C2031" t="str">
            <v>1000</v>
          </cell>
          <cell r="D2031" t="str">
            <v>453</v>
          </cell>
          <cell r="E2031" t="str">
            <v>4900147671</v>
          </cell>
          <cell r="F2031">
            <v>38191</v>
          </cell>
          <cell r="G2031">
            <v>2000</v>
          </cell>
          <cell r="H2031">
            <v>37761.81</v>
          </cell>
        </row>
        <row r="2032">
          <cell r="A2032" t="str">
            <v>501041</v>
          </cell>
          <cell r="B2032" t="str">
            <v>MAIZE - 1111 - 5 KG</v>
          </cell>
          <cell r="C2032" t="str">
            <v>1000</v>
          </cell>
          <cell r="D2032" t="str">
            <v>641</v>
          </cell>
          <cell r="E2032" t="str">
            <v>4900147721</v>
          </cell>
          <cell r="F2032">
            <v>38191</v>
          </cell>
          <cell r="G2032">
            <v>-1450</v>
          </cell>
          <cell r="H2032">
            <v>-27377.32</v>
          </cell>
        </row>
        <row r="2033">
          <cell r="A2033" t="str">
            <v>501041</v>
          </cell>
          <cell r="B2033" t="str">
            <v>MAIZE - 1111 - 5 KG</v>
          </cell>
          <cell r="C2033" t="str">
            <v>1000</v>
          </cell>
          <cell r="D2033" t="str">
            <v>641</v>
          </cell>
          <cell r="E2033" t="str">
            <v>4900147721</v>
          </cell>
          <cell r="F2033">
            <v>38191</v>
          </cell>
          <cell r="G2033">
            <v>-2000</v>
          </cell>
          <cell r="H2033">
            <v>-37761.81</v>
          </cell>
        </row>
        <row r="2034">
          <cell r="A2034" t="str">
            <v>501041</v>
          </cell>
          <cell r="B2034" t="str">
            <v>MAIZE - 1111 - 5 KG</v>
          </cell>
          <cell r="C2034" t="str">
            <v>1000</v>
          </cell>
          <cell r="D2034" t="str">
            <v>601</v>
          </cell>
          <cell r="E2034" t="str">
            <v>4900110915</v>
          </cell>
          <cell r="F2034">
            <v>38152</v>
          </cell>
          <cell r="G2034">
            <v>-500</v>
          </cell>
          <cell r="H2034">
            <v>-9440.4500000000007</v>
          </cell>
        </row>
        <row r="2035">
          <cell r="A2035" t="str">
            <v>501041</v>
          </cell>
          <cell r="B2035" t="str">
            <v>MAIZE - 1111 - 5 KG</v>
          </cell>
          <cell r="C2035" t="str">
            <v>1000</v>
          </cell>
          <cell r="D2035" t="str">
            <v>601</v>
          </cell>
          <cell r="E2035" t="str">
            <v>4900109626</v>
          </cell>
          <cell r="F2035">
            <v>38150</v>
          </cell>
          <cell r="G2035">
            <v>-750</v>
          </cell>
          <cell r="H2035">
            <v>-14160.68</v>
          </cell>
        </row>
        <row r="2036">
          <cell r="A2036" t="str">
            <v>501041</v>
          </cell>
          <cell r="B2036" t="str">
            <v>MAIZE - 1111 - 5 KG</v>
          </cell>
          <cell r="C2036" t="str">
            <v>1000</v>
          </cell>
          <cell r="D2036" t="str">
            <v>601</v>
          </cell>
          <cell r="E2036" t="str">
            <v>4900109055</v>
          </cell>
          <cell r="F2036">
            <v>38149</v>
          </cell>
          <cell r="G2036">
            <v>-3500</v>
          </cell>
          <cell r="H2036">
            <v>-66083.17</v>
          </cell>
        </row>
        <row r="2037">
          <cell r="A2037" t="str">
            <v>501041</v>
          </cell>
          <cell r="B2037" t="str">
            <v>MAIZE - 1111 - 5 KG</v>
          </cell>
          <cell r="C2037" t="str">
            <v>1000</v>
          </cell>
          <cell r="D2037" t="str">
            <v>601</v>
          </cell>
          <cell r="E2037" t="str">
            <v>4900108406</v>
          </cell>
          <cell r="F2037">
            <v>38148</v>
          </cell>
          <cell r="G2037">
            <v>-500</v>
          </cell>
          <cell r="H2037">
            <v>-9440.4500000000007</v>
          </cell>
        </row>
        <row r="2038">
          <cell r="A2038" t="str">
            <v>501041</v>
          </cell>
          <cell r="B2038" t="str">
            <v>MAIZE - 1111 - 5 KG</v>
          </cell>
          <cell r="C2038" t="str">
            <v>1000</v>
          </cell>
          <cell r="D2038" t="str">
            <v>601</v>
          </cell>
          <cell r="E2038" t="str">
            <v>4900108408</v>
          </cell>
          <cell r="F2038">
            <v>38148</v>
          </cell>
          <cell r="G2038">
            <v>-200</v>
          </cell>
          <cell r="H2038">
            <v>-3776.18</v>
          </cell>
        </row>
        <row r="2039">
          <cell r="A2039" t="str">
            <v>501041</v>
          </cell>
          <cell r="B2039" t="str">
            <v>MAIZE - 1111 - 5 KG</v>
          </cell>
          <cell r="C2039" t="str">
            <v>1000</v>
          </cell>
          <cell r="D2039" t="str">
            <v>601</v>
          </cell>
          <cell r="E2039" t="str">
            <v>4900108408</v>
          </cell>
          <cell r="F2039">
            <v>38148</v>
          </cell>
          <cell r="G2039">
            <v>-300</v>
          </cell>
          <cell r="H2039">
            <v>-5664.27</v>
          </cell>
        </row>
        <row r="2040">
          <cell r="A2040" t="str">
            <v>501041</v>
          </cell>
          <cell r="B2040" t="str">
            <v>MAIZE - 1111 - 5 KG</v>
          </cell>
          <cell r="C2040" t="str">
            <v>1000</v>
          </cell>
          <cell r="D2040" t="str">
            <v>601</v>
          </cell>
          <cell r="E2040" t="str">
            <v>4900108404</v>
          </cell>
          <cell r="F2040">
            <v>38148</v>
          </cell>
          <cell r="G2040">
            <v>-500</v>
          </cell>
          <cell r="H2040">
            <v>-9440.4500000000007</v>
          </cell>
        </row>
        <row r="2041">
          <cell r="A2041" t="str">
            <v>501041</v>
          </cell>
          <cell r="B2041" t="str">
            <v>MAIZE - 1111 - 5 KG</v>
          </cell>
          <cell r="C2041" t="str">
            <v>1000</v>
          </cell>
          <cell r="D2041" t="str">
            <v>641</v>
          </cell>
          <cell r="E2041" t="str">
            <v>4900107566</v>
          </cell>
          <cell r="F2041">
            <v>38147</v>
          </cell>
          <cell r="G2041">
            <v>5850</v>
          </cell>
          <cell r="H2041">
            <v>110456.75</v>
          </cell>
        </row>
        <row r="2042">
          <cell r="A2042" t="str">
            <v>501041</v>
          </cell>
          <cell r="B2042" t="str">
            <v>MAIZE - 1111 - 5 KG</v>
          </cell>
          <cell r="C2042" t="str">
            <v>1000</v>
          </cell>
          <cell r="D2042" t="str">
            <v>641</v>
          </cell>
          <cell r="E2042" t="str">
            <v>4900107566</v>
          </cell>
          <cell r="F2042">
            <v>38147</v>
          </cell>
          <cell r="G2042">
            <v>1150</v>
          </cell>
          <cell r="H2042">
            <v>21713.72</v>
          </cell>
        </row>
        <row r="2043">
          <cell r="A2043" t="str">
            <v>501041</v>
          </cell>
          <cell r="B2043" t="str">
            <v>MAIZE - 1111 - 5 KG</v>
          </cell>
          <cell r="C2043" t="str">
            <v>1000</v>
          </cell>
          <cell r="D2043" t="str">
            <v>641</v>
          </cell>
          <cell r="E2043" t="str">
            <v>4900107566</v>
          </cell>
          <cell r="F2043">
            <v>38147</v>
          </cell>
          <cell r="G2043">
            <v>3000</v>
          </cell>
          <cell r="H2043">
            <v>56644.480000000003</v>
          </cell>
        </row>
        <row r="2044">
          <cell r="A2044" t="str">
            <v>501041</v>
          </cell>
          <cell r="B2044" t="str">
            <v>MAIZE - 1111 - 5 KG</v>
          </cell>
          <cell r="C2044" t="str">
            <v>1000</v>
          </cell>
          <cell r="D2044" t="str">
            <v>101</v>
          </cell>
          <cell r="E2044" t="str">
            <v>5000012954</v>
          </cell>
          <cell r="F2044">
            <v>38146</v>
          </cell>
          <cell r="G2044">
            <v>1150</v>
          </cell>
          <cell r="H2044">
            <v>0</v>
          </cell>
        </row>
        <row r="2045">
          <cell r="A2045" t="str">
            <v>501041</v>
          </cell>
          <cell r="B2045" t="str">
            <v>MAIZE - 1111 - 5 KG</v>
          </cell>
          <cell r="C2045" t="str">
            <v>1000</v>
          </cell>
          <cell r="D2045" t="str">
            <v>101</v>
          </cell>
          <cell r="E2045" t="str">
            <v>5000012954</v>
          </cell>
          <cell r="F2045">
            <v>38146</v>
          </cell>
          <cell r="G2045">
            <v>3000</v>
          </cell>
          <cell r="H2045">
            <v>0</v>
          </cell>
        </row>
        <row r="2046">
          <cell r="A2046" t="str">
            <v>501041</v>
          </cell>
          <cell r="B2046" t="str">
            <v>MAIZE - 1111 - 5 KG</v>
          </cell>
          <cell r="C2046" t="str">
            <v>1000</v>
          </cell>
          <cell r="D2046" t="str">
            <v>101</v>
          </cell>
          <cell r="E2046" t="str">
            <v>5000012954</v>
          </cell>
          <cell r="F2046">
            <v>38146</v>
          </cell>
          <cell r="G2046">
            <v>5850</v>
          </cell>
          <cell r="H2046">
            <v>0</v>
          </cell>
        </row>
        <row r="2047">
          <cell r="A2047" t="str">
            <v>501041</v>
          </cell>
          <cell r="B2047" t="str">
            <v>MAIZE - 1111 - 5 KG</v>
          </cell>
          <cell r="C2047" t="str">
            <v>1000</v>
          </cell>
          <cell r="D2047" t="str">
            <v>601</v>
          </cell>
          <cell r="E2047" t="str">
            <v>4900097554</v>
          </cell>
          <cell r="F2047">
            <v>38133</v>
          </cell>
          <cell r="G2047">
            <v>-3000</v>
          </cell>
          <cell r="H2047">
            <v>-56288.6</v>
          </cell>
        </row>
        <row r="2048">
          <cell r="A2048" t="str">
            <v>501041</v>
          </cell>
          <cell r="B2048" t="str">
            <v>MAIZE - 1111 - 5 KG</v>
          </cell>
          <cell r="C2048" t="str">
            <v>1000</v>
          </cell>
          <cell r="D2048" t="str">
            <v>601</v>
          </cell>
          <cell r="E2048" t="str">
            <v>4900097562</v>
          </cell>
          <cell r="F2048">
            <v>38133</v>
          </cell>
          <cell r="G2048">
            <v>-1200</v>
          </cell>
          <cell r="H2048">
            <v>-22515.439999999999</v>
          </cell>
        </row>
        <row r="2049">
          <cell r="A2049" t="str">
            <v>501041</v>
          </cell>
          <cell r="B2049" t="str">
            <v>MAIZE - 1111 - 5 KG</v>
          </cell>
          <cell r="C2049" t="str">
            <v>1000</v>
          </cell>
          <cell r="D2049" t="str">
            <v>601</v>
          </cell>
          <cell r="E2049" t="str">
            <v>4900097553</v>
          </cell>
          <cell r="F2049">
            <v>38133</v>
          </cell>
          <cell r="G2049">
            <v>-1000</v>
          </cell>
          <cell r="H2049">
            <v>-18762.87</v>
          </cell>
        </row>
        <row r="2050">
          <cell r="A2050" t="str">
            <v>501041</v>
          </cell>
          <cell r="B2050" t="str">
            <v>MAIZE - 1111 - 5 KG</v>
          </cell>
          <cell r="C2050" t="str">
            <v>1000</v>
          </cell>
          <cell r="D2050" t="str">
            <v>601</v>
          </cell>
          <cell r="E2050" t="str">
            <v>4900096864</v>
          </cell>
          <cell r="F2050">
            <v>38132</v>
          </cell>
          <cell r="G2050">
            <v>-2000</v>
          </cell>
          <cell r="H2050">
            <v>-37525.74</v>
          </cell>
        </row>
        <row r="2051">
          <cell r="A2051" t="str">
            <v>501041</v>
          </cell>
          <cell r="B2051" t="str">
            <v>MAIZE - 1111 - 5 KG</v>
          </cell>
          <cell r="C2051" t="str">
            <v>1000</v>
          </cell>
          <cell r="D2051" t="str">
            <v>601</v>
          </cell>
          <cell r="E2051" t="str">
            <v>4900095203</v>
          </cell>
          <cell r="F2051">
            <v>38129</v>
          </cell>
          <cell r="G2051">
            <v>-500</v>
          </cell>
          <cell r="H2051">
            <v>-9381.43</v>
          </cell>
        </row>
        <row r="2052">
          <cell r="A2052" t="str">
            <v>501041</v>
          </cell>
          <cell r="B2052" t="str">
            <v>MAIZE - 1111 - 5 KG</v>
          </cell>
          <cell r="C2052" t="str">
            <v>1000</v>
          </cell>
          <cell r="D2052" t="str">
            <v>601</v>
          </cell>
          <cell r="E2052" t="str">
            <v>4900095177</v>
          </cell>
          <cell r="F2052">
            <v>38129</v>
          </cell>
          <cell r="G2052">
            <v>-500</v>
          </cell>
          <cell r="H2052">
            <v>-9381.43</v>
          </cell>
        </row>
        <row r="2053">
          <cell r="A2053" t="str">
            <v>501041</v>
          </cell>
          <cell r="B2053" t="str">
            <v>MAIZE - 1111 - 5 KG</v>
          </cell>
          <cell r="C2053" t="str">
            <v>1000</v>
          </cell>
          <cell r="D2053" t="str">
            <v>601</v>
          </cell>
          <cell r="E2053" t="str">
            <v>4900094874</v>
          </cell>
          <cell r="F2053">
            <v>38128</v>
          </cell>
          <cell r="G2053">
            <v>-1100</v>
          </cell>
          <cell r="H2053">
            <v>-20639.150000000001</v>
          </cell>
        </row>
        <row r="2054">
          <cell r="A2054" t="str">
            <v>501041</v>
          </cell>
          <cell r="B2054" t="str">
            <v>MAIZE - 1111 - 5 KG</v>
          </cell>
          <cell r="C2054" t="str">
            <v>1000</v>
          </cell>
          <cell r="D2054" t="str">
            <v>601</v>
          </cell>
          <cell r="E2054" t="str">
            <v>4900094874</v>
          </cell>
          <cell r="F2054">
            <v>38128</v>
          </cell>
          <cell r="G2054">
            <v>-400</v>
          </cell>
          <cell r="H2054">
            <v>-7505.15</v>
          </cell>
        </row>
        <row r="2055">
          <cell r="A2055" t="str">
            <v>501041</v>
          </cell>
          <cell r="B2055" t="str">
            <v>MAIZE - 1111 - 5 KG</v>
          </cell>
          <cell r="C2055" t="str">
            <v>1000</v>
          </cell>
          <cell r="D2055" t="str">
            <v>601</v>
          </cell>
          <cell r="E2055" t="str">
            <v>4900094725</v>
          </cell>
          <cell r="F2055">
            <v>38128</v>
          </cell>
          <cell r="G2055">
            <v>-250</v>
          </cell>
          <cell r="H2055">
            <v>-4690.72</v>
          </cell>
        </row>
        <row r="2056">
          <cell r="A2056" t="str">
            <v>501041</v>
          </cell>
          <cell r="B2056" t="str">
            <v>MAIZE - 1111 - 5 KG</v>
          </cell>
          <cell r="C2056" t="str">
            <v>1000</v>
          </cell>
          <cell r="D2056" t="str">
            <v>101</v>
          </cell>
          <cell r="E2056" t="str">
            <v>5000010604</v>
          </cell>
          <cell r="F2056">
            <v>38127</v>
          </cell>
          <cell r="G2056">
            <v>1350</v>
          </cell>
          <cell r="H2056">
            <v>0</v>
          </cell>
        </row>
        <row r="2057">
          <cell r="A2057" t="str">
            <v>501041</v>
          </cell>
          <cell r="B2057" t="str">
            <v>MAIZE - 1111 - 5 KG</v>
          </cell>
          <cell r="C2057" t="str">
            <v>1000</v>
          </cell>
          <cell r="D2057" t="str">
            <v>101</v>
          </cell>
          <cell r="E2057" t="str">
            <v>5000010604</v>
          </cell>
          <cell r="F2057">
            <v>38127</v>
          </cell>
          <cell r="G2057">
            <v>8650</v>
          </cell>
          <cell r="H2057">
            <v>0</v>
          </cell>
        </row>
        <row r="2058">
          <cell r="A2058" t="str">
            <v>501041</v>
          </cell>
          <cell r="B2058" t="str">
            <v>MAIZE - 1111 - 5 KG</v>
          </cell>
          <cell r="C2058" t="str">
            <v>1000</v>
          </cell>
          <cell r="D2058" t="str">
            <v>641</v>
          </cell>
          <cell r="E2058" t="str">
            <v>4900093600</v>
          </cell>
          <cell r="F2058">
            <v>38127</v>
          </cell>
          <cell r="G2058">
            <v>1350</v>
          </cell>
          <cell r="H2058">
            <v>25329.87</v>
          </cell>
        </row>
        <row r="2059">
          <cell r="A2059" t="str">
            <v>501041</v>
          </cell>
          <cell r="B2059" t="str">
            <v>MAIZE - 1111 - 5 KG</v>
          </cell>
          <cell r="C2059" t="str">
            <v>1000</v>
          </cell>
          <cell r="D2059" t="str">
            <v>641</v>
          </cell>
          <cell r="E2059" t="str">
            <v>4900093600</v>
          </cell>
          <cell r="F2059">
            <v>38127</v>
          </cell>
          <cell r="G2059">
            <v>8650</v>
          </cell>
          <cell r="H2059">
            <v>162298.79999999999</v>
          </cell>
        </row>
        <row r="2060">
          <cell r="A2060" t="str">
            <v>501041</v>
          </cell>
          <cell r="B2060" t="str">
            <v>MAIZE - 1111 - 5 KG</v>
          </cell>
          <cell r="C2060" t="str">
            <v>1000</v>
          </cell>
          <cell r="D2060" t="str">
            <v>601</v>
          </cell>
          <cell r="E2060" t="str">
            <v>4900091360</v>
          </cell>
          <cell r="F2060">
            <v>38122</v>
          </cell>
          <cell r="G2060">
            <v>-1000</v>
          </cell>
          <cell r="H2060">
            <v>-18718.25</v>
          </cell>
        </row>
        <row r="2061">
          <cell r="A2061" t="str">
            <v>501041</v>
          </cell>
          <cell r="B2061" t="str">
            <v>MAIZE - 1111 - 5 KG</v>
          </cell>
          <cell r="C2061" t="str">
            <v>1000</v>
          </cell>
          <cell r="D2061" t="str">
            <v>601</v>
          </cell>
          <cell r="E2061" t="str">
            <v>4900090816</v>
          </cell>
          <cell r="F2061">
            <v>38121</v>
          </cell>
          <cell r="G2061">
            <v>-850</v>
          </cell>
          <cell r="H2061">
            <v>-15910.51</v>
          </cell>
        </row>
        <row r="2062">
          <cell r="A2062" t="str">
            <v>501041</v>
          </cell>
          <cell r="B2062" t="str">
            <v>MAIZE - 1111 - 5 KG</v>
          </cell>
          <cell r="C2062" t="str">
            <v>1000</v>
          </cell>
          <cell r="D2062" t="str">
            <v>601</v>
          </cell>
          <cell r="E2062" t="str">
            <v>4900090816</v>
          </cell>
          <cell r="F2062">
            <v>38121</v>
          </cell>
          <cell r="G2062">
            <v>-150</v>
          </cell>
          <cell r="H2062">
            <v>-2807.74</v>
          </cell>
        </row>
        <row r="2063">
          <cell r="A2063" t="str">
            <v>501041</v>
          </cell>
          <cell r="B2063" t="str">
            <v>MAIZE - 1111 - 5 KG</v>
          </cell>
          <cell r="C2063" t="str">
            <v>1000</v>
          </cell>
          <cell r="D2063" t="str">
            <v>601</v>
          </cell>
          <cell r="E2063" t="str">
            <v>4900090817</v>
          </cell>
          <cell r="F2063">
            <v>38121</v>
          </cell>
          <cell r="G2063">
            <v>-2000</v>
          </cell>
          <cell r="H2063">
            <v>-37436.5</v>
          </cell>
        </row>
        <row r="2064">
          <cell r="A2064" t="str">
            <v>501041</v>
          </cell>
          <cell r="B2064" t="str">
            <v>MAIZE - 1111 - 5 KG</v>
          </cell>
          <cell r="C2064" t="str">
            <v>1000</v>
          </cell>
          <cell r="D2064" t="str">
            <v>601</v>
          </cell>
          <cell r="E2064" t="str">
            <v>4900090819</v>
          </cell>
          <cell r="F2064">
            <v>38121</v>
          </cell>
          <cell r="G2064">
            <v>-1000</v>
          </cell>
          <cell r="H2064">
            <v>-18718.25</v>
          </cell>
        </row>
        <row r="2065">
          <cell r="A2065" t="str">
            <v>501041</v>
          </cell>
          <cell r="B2065" t="str">
            <v>MAIZE - 1111 - 5 KG</v>
          </cell>
          <cell r="C2065" t="str">
            <v>1000</v>
          </cell>
          <cell r="D2065" t="str">
            <v>601</v>
          </cell>
          <cell r="E2065" t="str">
            <v>4900090820</v>
          </cell>
          <cell r="F2065">
            <v>38121</v>
          </cell>
          <cell r="G2065">
            <v>-5000</v>
          </cell>
          <cell r="H2065">
            <v>-93591.26</v>
          </cell>
        </row>
        <row r="2066">
          <cell r="A2066" t="str">
            <v>501041</v>
          </cell>
          <cell r="B2066" t="str">
            <v>MAIZE - 1111 - 5 KG</v>
          </cell>
          <cell r="C2066" t="str">
            <v>1000</v>
          </cell>
          <cell r="D2066" t="str">
            <v>601</v>
          </cell>
          <cell r="E2066" t="str">
            <v>4900090346</v>
          </cell>
          <cell r="F2066">
            <v>38120</v>
          </cell>
          <cell r="G2066">
            <v>-1000</v>
          </cell>
          <cell r="H2066">
            <v>-18718.25</v>
          </cell>
        </row>
        <row r="2067">
          <cell r="A2067" t="str">
            <v>501041</v>
          </cell>
          <cell r="B2067" t="str">
            <v>MAIZE - 1111 - 5 KG</v>
          </cell>
          <cell r="C2067" t="str">
            <v>1000</v>
          </cell>
          <cell r="D2067" t="str">
            <v>601</v>
          </cell>
          <cell r="E2067" t="str">
            <v>4900089568</v>
          </cell>
          <cell r="F2067">
            <v>38119</v>
          </cell>
          <cell r="G2067">
            <v>-7150</v>
          </cell>
          <cell r="H2067">
            <v>-133835.5</v>
          </cell>
        </row>
        <row r="2068">
          <cell r="A2068" t="str">
            <v>501041</v>
          </cell>
          <cell r="B2068" t="str">
            <v>MAIZE - 1111 - 5 KG</v>
          </cell>
          <cell r="C2068" t="str">
            <v>1000</v>
          </cell>
          <cell r="D2068" t="str">
            <v>601</v>
          </cell>
          <cell r="E2068" t="str">
            <v>4900089568</v>
          </cell>
          <cell r="F2068">
            <v>38119</v>
          </cell>
          <cell r="G2068">
            <v>-1850</v>
          </cell>
          <cell r="H2068">
            <v>-34628.76</v>
          </cell>
        </row>
        <row r="2069">
          <cell r="A2069" t="str">
            <v>501041</v>
          </cell>
          <cell r="B2069" t="str">
            <v>MAIZE - 1111 - 5 KG</v>
          </cell>
          <cell r="C2069" t="str">
            <v>1000</v>
          </cell>
          <cell r="D2069" t="str">
            <v>601</v>
          </cell>
          <cell r="E2069" t="str">
            <v>4900089568</v>
          </cell>
          <cell r="F2069">
            <v>38119</v>
          </cell>
          <cell r="G2069">
            <v>-1000</v>
          </cell>
          <cell r="H2069">
            <v>-18718.25</v>
          </cell>
        </row>
        <row r="2070">
          <cell r="A2070" t="str">
            <v>501041</v>
          </cell>
          <cell r="B2070" t="str">
            <v>MAIZE - 1111 - 5 KG</v>
          </cell>
          <cell r="C2070" t="str">
            <v>1000</v>
          </cell>
          <cell r="D2070" t="str">
            <v>601</v>
          </cell>
          <cell r="E2070" t="str">
            <v>4900089566</v>
          </cell>
          <cell r="F2070">
            <v>38119</v>
          </cell>
          <cell r="G2070">
            <v>-1000</v>
          </cell>
          <cell r="H2070">
            <v>-18718.25</v>
          </cell>
        </row>
        <row r="2071">
          <cell r="A2071" t="str">
            <v>501041</v>
          </cell>
          <cell r="B2071" t="str">
            <v>MAIZE - 1111 - 5 KG</v>
          </cell>
          <cell r="C2071" t="str">
            <v>1000</v>
          </cell>
          <cell r="D2071" t="str">
            <v>601</v>
          </cell>
          <cell r="E2071" t="str">
            <v>4900089552</v>
          </cell>
          <cell r="F2071">
            <v>38119</v>
          </cell>
          <cell r="G2071">
            <v>-650</v>
          </cell>
          <cell r="H2071">
            <v>-12166.86</v>
          </cell>
        </row>
        <row r="2072">
          <cell r="A2072" t="str">
            <v>501041</v>
          </cell>
          <cell r="B2072" t="str">
            <v>MAIZE - 1111 - 5 KG</v>
          </cell>
          <cell r="C2072" t="str">
            <v>1000</v>
          </cell>
          <cell r="D2072" t="str">
            <v>601</v>
          </cell>
          <cell r="E2072" t="str">
            <v>4900089552</v>
          </cell>
          <cell r="F2072">
            <v>38119</v>
          </cell>
          <cell r="G2072">
            <v>-1350</v>
          </cell>
          <cell r="H2072">
            <v>-25269.64</v>
          </cell>
        </row>
        <row r="2073">
          <cell r="A2073" t="str">
            <v>501041</v>
          </cell>
          <cell r="B2073" t="str">
            <v>MAIZE - 1111 - 5 KG</v>
          </cell>
          <cell r="C2073" t="str">
            <v>1000</v>
          </cell>
          <cell r="D2073" t="str">
            <v>601</v>
          </cell>
          <cell r="E2073" t="str">
            <v>4900089224</v>
          </cell>
          <cell r="F2073">
            <v>38118</v>
          </cell>
          <cell r="G2073">
            <v>-1500</v>
          </cell>
          <cell r="H2073">
            <v>-28077.38</v>
          </cell>
        </row>
        <row r="2074">
          <cell r="A2074" t="str">
            <v>501041</v>
          </cell>
          <cell r="B2074" t="str">
            <v>MAIZE - 1111 - 5 KG</v>
          </cell>
          <cell r="C2074" t="str">
            <v>1000</v>
          </cell>
          <cell r="D2074" t="str">
            <v>601</v>
          </cell>
          <cell r="E2074" t="str">
            <v>4900089224</v>
          </cell>
          <cell r="F2074">
            <v>38118</v>
          </cell>
          <cell r="G2074">
            <v>-300</v>
          </cell>
          <cell r="H2074">
            <v>-5615.48</v>
          </cell>
        </row>
        <row r="2075">
          <cell r="A2075" t="str">
            <v>501041</v>
          </cell>
          <cell r="B2075" t="str">
            <v>MAIZE - 1111 - 5 KG</v>
          </cell>
          <cell r="C2075" t="str">
            <v>1000</v>
          </cell>
          <cell r="D2075" t="str">
            <v>601</v>
          </cell>
          <cell r="E2075" t="str">
            <v>4900089224</v>
          </cell>
          <cell r="F2075">
            <v>38118</v>
          </cell>
          <cell r="G2075">
            <v>-200</v>
          </cell>
          <cell r="H2075">
            <v>-3743.65</v>
          </cell>
        </row>
        <row r="2076">
          <cell r="A2076" t="str">
            <v>501041</v>
          </cell>
          <cell r="B2076" t="str">
            <v>MAIZE - 1111 - 5 KG</v>
          </cell>
          <cell r="C2076" t="str">
            <v>1000</v>
          </cell>
          <cell r="D2076" t="str">
            <v>601</v>
          </cell>
          <cell r="E2076" t="str">
            <v>4900089225</v>
          </cell>
          <cell r="F2076">
            <v>38118</v>
          </cell>
          <cell r="G2076">
            <v>-500</v>
          </cell>
          <cell r="H2076">
            <v>-9359.1299999999992</v>
          </cell>
        </row>
        <row r="2077">
          <cell r="A2077" t="str">
            <v>501041</v>
          </cell>
          <cell r="B2077" t="str">
            <v>MAIZE - 1111 - 5 KG</v>
          </cell>
          <cell r="C2077" t="str">
            <v>1000</v>
          </cell>
          <cell r="D2077" t="str">
            <v>601</v>
          </cell>
          <cell r="E2077" t="str">
            <v>4900089227</v>
          </cell>
          <cell r="F2077">
            <v>38118</v>
          </cell>
          <cell r="G2077">
            <v>-5000</v>
          </cell>
          <cell r="H2077">
            <v>-93591.26</v>
          </cell>
        </row>
        <row r="2078">
          <cell r="A2078" t="str">
            <v>501041</v>
          </cell>
          <cell r="B2078" t="str">
            <v>MAIZE - 1111 - 5 KG</v>
          </cell>
          <cell r="C2078" t="str">
            <v>1000</v>
          </cell>
          <cell r="D2078" t="str">
            <v>101</v>
          </cell>
          <cell r="E2078" t="str">
            <v>5000009842</v>
          </cell>
          <cell r="F2078">
            <v>38115</v>
          </cell>
          <cell r="G2078">
            <v>1700</v>
          </cell>
          <cell r="H2078">
            <v>0</v>
          </cell>
        </row>
        <row r="2079">
          <cell r="A2079" t="str">
            <v>501041</v>
          </cell>
          <cell r="B2079" t="str">
            <v>MAIZE - 1111 - 5 KG</v>
          </cell>
          <cell r="C2079" t="str">
            <v>1000</v>
          </cell>
          <cell r="D2079" t="str">
            <v>101</v>
          </cell>
          <cell r="E2079" t="str">
            <v>5000009843</v>
          </cell>
          <cell r="F2079">
            <v>38115</v>
          </cell>
          <cell r="G2079">
            <v>9850</v>
          </cell>
          <cell r="H2079">
            <v>0</v>
          </cell>
        </row>
        <row r="2080">
          <cell r="A2080" t="str">
            <v>501041</v>
          </cell>
          <cell r="B2080" t="str">
            <v>MAIZE - 1111 - 5 KG</v>
          </cell>
          <cell r="C2080" t="str">
            <v>1000</v>
          </cell>
          <cell r="D2080" t="str">
            <v>101</v>
          </cell>
          <cell r="E2080" t="str">
            <v>5000009843</v>
          </cell>
          <cell r="F2080">
            <v>38115</v>
          </cell>
          <cell r="G2080">
            <v>150</v>
          </cell>
          <cell r="H2080">
            <v>0</v>
          </cell>
        </row>
        <row r="2081">
          <cell r="A2081" t="str">
            <v>501041</v>
          </cell>
          <cell r="B2081" t="str">
            <v>MAIZE - 1111 - 5 KG</v>
          </cell>
          <cell r="C2081" t="str">
            <v>1000</v>
          </cell>
          <cell r="D2081" t="str">
            <v>101</v>
          </cell>
          <cell r="E2081" t="str">
            <v>5000009842</v>
          </cell>
          <cell r="F2081">
            <v>38115</v>
          </cell>
          <cell r="G2081">
            <v>8300</v>
          </cell>
          <cell r="H2081">
            <v>0</v>
          </cell>
        </row>
        <row r="2082">
          <cell r="A2082" t="str">
            <v>501041</v>
          </cell>
          <cell r="B2082" t="str">
            <v>MAIZE - 1111 - 5 KG</v>
          </cell>
          <cell r="C2082" t="str">
            <v>1000</v>
          </cell>
          <cell r="D2082" t="str">
            <v>641</v>
          </cell>
          <cell r="E2082" t="str">
            <v>4900087873</v>
          </cell>
          <cell r="F2082">
            <v>38115</v>
          </cell>
          <cell r="G2082">
            <v>8300</v>
          </cell>
          <cell r="H2082">
            <v>155731.79999999999</v>
          </cell>
        </row>
        <row r="2083">
          <cell r="A2083" t="str">
            <v>501041</v>
          </cell>
          <cell r="B2083" t="str">
            <v>MAIZE - 1111 - 5 KG</v>
          </cell>
          <cell r="C2083" t="str">
            <v>1000</v>
          </cell>
          <cell r="D2083" t="str">
            <v>641</v>
          </cell>
          <cell r="E2083" t="str">
            <v>4900087873</v>
          </cell>
          <cell r="F2083">
            <v>38115</v>
          </cell>
          <cell r="G2083">
            <v>1700</v>
          </cell>
          <cell r="H2083">
            <v>31896.87</v>
          </cell>
        </row>
        <row r="2084">
          <cell r="A2084" t="str">
            <v>501041</v>
          </cell>
          <cell r="B2084" t="str">
            <v>MAIZE - 1111 - 5 KG</v>
          </cell>
          <cell r="C2084" t="str">
            <v>1000</v>
          </cell>
          <cell r="D2084" t="str">
            <v>641</v>
          </cell>
          <cell r="E2084" t="str">
            <v>4900087874</v>
          </cell>
          <cell r="F2084">
            <v>38115</v>
          </cell>
          <cell r="G2084">
            <v>9850</v>
          </cell>
          <cell r="H2084">
            <v>184814.24</v>
          </cell>
        </row>
        <row r="2085">
          <cell r="A2085" t="str">
            <v>501041</v>
          </cell>
          <cell r="B2085" t="str">
            <v>MAIZE - 1111 - 5 KG</v>
          </cell>
          <cell r="C2085" t="str">
            <v>1000</v>
          </cell>
          <cell r="D2085" t="str">
            <v>641</v>
          </cell>
          <cell r="E2085" t="str">
            <v>4900087874</v>
          </cell>
          <cell r="F2085">
            <v>38115</v>
          </cell>
          <cell r="G2085">
            <v>150</v>
          </cell>
          <cell r="H2085">
            <v>2814.43</v>
          </cell>
        </row>
        <row r="2086">
          <cell r="A2086" t="str">
            <v>501041</v>
          </cell>
          <cell r="B2086" t="str">
            <v>MAIZE - 1111 - 5 KG</v>
          </cell>
          <cell r="C2086" t="str">
            <v>1000</v>
          </cell>
          <cell r="D2086" t="str">
            <v>601</v>
          </cell>
          <cell r="E2086" t="str">
            <v>4900083588</v>
          </cell>
          <cell r="F2086">
            <v>38106</v>
          </cell>
          <cell r="G2086">
            <v>-3000</v>
          </cell>
          <cell r="H2086">
            <v>-55921.98</v>
          </cell>
        </row>
        <row r="2087">
          <cell r="A2087" t="str">
            <v>501041</v>
          </cell>
          <cell r="B2087" t="str">
            <v>MAIZE - 1111 - 5 KG</v>
          </cell>
          <cell r="C2087" t="str">
            <v>1000</v>
          </cell>
          <cell r="D2087" t="str">
            <v>601</v>
          </cell>
          <cell r="E2087" t="str">
            <v>4900083588</v>
          </cell>
          <cell r="F2087">
            <v>38106</v>
          </cell>
          <cell r="G2087">
            <v>-2000</v>
          </cell>
          <cell r="H2087">
            <v>-37281.32</v>
          </cell>
        </row>
        <row r="2088">
          <cell r="A2088" t="str">
            <v>501041</v>
          </cell>
          <cell r="B2088" t="str">
            <v>MAIZE - 1111 - 5 KG</v>
          </cell>
          <cell r="C2088" t="str">
            <v>1000</v>
          </cell>
          <cell r="D2088" t="str">
            <v>601</v>
          </cell>
          <cell r="E2088" t="str">
            <v>4900082862</v>
          </cell>
          <cell r="F2088">
            <v>38105</v>
          </cell>
          <cell r="G2088">
            <v>-100</v>
          </cell>
          <cell r="H2088">
            <v>-1864.07</v>
          </cell>
        </row>
        <row r="2089">
          <cell r="A2089" t="str">
            <v>501041</v>
          </cell>
          <cell r="B2089" t="str">
            <v>MAIZE - 1111 - 5 KG</v>
          </cell>
          <cell r="C2089" t="str">
            <v>1000</v>
          </cell>
          <cell r="D2089" t="str">
            <v>601</v>
          </cell>
          <cell r="E2089" t="str">
            <v>4900082887</v>
          </cell>
          <cell r="F2089">
            <v>38105</v>
          </cell>
          <cell r="G2089">
            <v>-1000</v>
          </cell>
          <cell r="H2089">
            <v>-18640.66</v>
          </cell>
        </row>
        <row r="2090">
          <cell r="A2090" t="str">
            <v>501041</v>
          </cell>
          <cell r="B2090" t="str">
            <v>MAIZE - 1111 - 5 KG</v>
          </cell>
          <cell r="C2090" t="str">
            <v>1000</v>
          </cell>
          <cell r="D2090" t="str">
            <v>601</v>
          </cell>
          <cell r="E2090" t="str">
            <v>4900082910</v>
          </cell>
          <cell r="F2090">
            <v>38105</v>
          </cell>
          <cell r="G2090">
            <v>-100</v>
          </cell>
          <cell r="H2090">
            <v>-1864.07</v>
          </cell>
        </row>
        <row r="2091">
          <cell r="A2091" t="str">
            <v>501041</v>
          </cell>
          <cell r="B2091" t="str">
            <v>MAIZE - 1111 - 5 KG</v>
          </cell>
          <cell r="C2091" t="str">
            <v>1000</v>
          </cell>
          <cell r="D2091" t="str">
            <v>601</v>
          </cell>
          <cell r="E2091" t="str">
            <v>4900077004</v>
          </cell>
          <cell r="F2091">
            <v>38094</v>
          </cell>
          <cell r="G2091">
            <v>-250</v>
          </cell>
          <cell r="H2091">
            <v>-4660.16</v>
          </cell>
        </row>
        <row r="2092">
          <cell r="A2092" t="str">
            <v>501041</v>
          </cell>
          <cell r="B2092" t="str">
            <v>MAIZE - 1111 - 5 KG</v>
          </cell>
          <cell r="C2092" t="str">
            <v>1000</v>
          </cell>
          <cell r="D2092" t="str">
            <v>601</v>
          </cell>
          <cell r="E2092" t="str">
            <v>4900076445</v>
          </cell>
          <cell r="F2092">
            <v>38093</v>
          </cell>
          <cell r="G2092">
            <v>-10</v>
          </cell>
          <cell r="H2092">
            <v>-186.41</v>
          </cell>
        </row>
        <row r="2093">
          <cell r="A2093" t="str">
            <v>501041</v>
          </cell>
          <cell r="B2093" t="str">
            <v>MAIZE - 1111 - 5 KG</v>
          </cell>
          <cell r="C2093" t="str">
            <v>1000</v>
          </cell>
          <cell r="D2093" t="str">
            <v>601</v>
          </cell>
          <cell r="E2093" t="str">
            <v>4900076083</v>
          </cell>
          <cell r="F2093">
            <v>38092</v>
          </cell>
          <cell r="G2093">
            <v>-2040</v>
          </cell>
          <cell r="H2093">
            <v>-38026.949999999997</v>
          </cell>
        </row>
        <row r="2094">
          <cell r="A2094" t="str">
            <v>501041</v>
          </cell>
          <cell r="B2094" t="str">
            <v>MAIZE - 1111 - 5 KG</v>
          </cell>
          <cell r="C2094" t="str">
            <v>1000</v>
          </cell>
          <cell r="D2094" t="str">
            <v>641</v>
          </cell>
          <cell r="E2094" t="str">
            <v>4900075759</v>
          </cell>
          <cell r="F2094">
            <v>38090</v>
          </cell>
          <cell r="G2094">
            <v>4500</v>
          </cell>
          <cell r="H2094">
            <v>83882.97</v>
          </cell>
        </row>
        <row r="2095">
          <cell r="A2095" t="str">
            <v>501041</v>
          </cell>
          <cell r="B2095" t="str">
            <v>MAIZE - 1111 - 5 KG</v>
          </cell>
          <cell r="C2095" t="str">
            <v>1000</v>
          </cell>
          <cell r="D2095" t="str">
            <v>641</v>
          </cell>
          <cell r="E2095" t="str">
            <v>4900075759</v>
          </cell>
          <cell r="F2095">
            <v>38090</v>
          </cell>
          <cell r="G2095">
            <v>7150</v>
          </cell>
          <cell r="H2095">
            <v>133280.72</v>
          </cell>
        </row>
        <row r="2096">
          <cell r="A2096" t="str">
            <v>501041</v>
          </cell>
          <cell r="B2096" t="str">
            <v>MAIZE - 1111 - 5 KG</v>
          </cell>
          <cell r="C2096" t="str">
            <v>1000</v>
          </cell>
          <cell r="D2096" t="str">
            <v>641</v>
          </cell>
          <cell r="E2096" t="str">
            <v>4900075759</v>
          </cell>
          <cell r="F2096">
            <v>38090</v>
          </cell>
          <cell r="G2096">
            <v>200</v>
          </cell>
          <cell r="H2096">
            <v>3728.13</v>
          </cell>
        </row>
        <row r="2097">
          <cell r="A2097" t="str">
            <v>501041</v>
          </cell>
          <cell r="B2097" t="str">
            <v>MAIZE - 1111 - 5 KG</v>
          </cell>
          <cell r="C2097" t="str">
            <v>1000</v>
          </cell>
          <cell r="D2097" t="str">
            <v>641</v>
          </cell>
          <cell r="E2097" t="str">
            <v>4900075759</v>
          </cell>
          <cell r="F2097">
            <v>38090</v>
          </cell>
          <cell r="G2097">
            <v>2650</v>
          </cell>
          <cell r="H2097">
            <v>49397.75</v>
          </cell>
        </row>
        <row r="2098">
          <cell r="A2098" t="str">
            <v>501041</v>
          </cell>
          <cell r="B2098" t="str">
            <v>MAIZE - 1111 - 5 KG</v>
          </cell>
          <cell r="C2098" t="str">
            <v>1000</v>
          </cell>
          <cell r="D2098" t="str">
            <v>101</v>
          </cell>
          <cell r="E2098" t="str">
            <v>5000007732</v>
          </cell>
          <cell r="F2098">
            <v>38090</v>
          </cell>
          <cell r="G2098">
            <v>200</v>
          </cell>
          <cell r="H2098">
            <v>0</v>
          </cell>
        </row>
        <row r="2099">
          <cell r="A2099" t="str">
            <v>501041</v>
          </cell>
          <cell r="B2099" t="str">
            <v>MAIZE - 1111 - 5 KG</v>
          </cell>
          <cell r="C2099" t="str">
            <v>1000</v>
          </cell>
          <cell r="D2099" t="str">
            <v>101</v>
          </cell>
          <cell r="E2099" t="str">
            <v>5000007732</v>
          </cell>
          <cell r="F2099">
            <v>38090</v>
          </cell>
          <cell r="G2099">
            <v>5500</v>
          </cell>
          <cell r="H2099">
            <v>0</v>
          </cell>
        </row>
        <row r="2100">
          <cell r="A2100" t="str">
            <v>501041</v>
          </cell>
          <cell r="B2100" t="str">
            <v>MAIZE - 1111 - 5 KG</v>
          </cell>
          <cell r="C2100" t="str">
            <v>1000</v>
          </cell>
          <cell r="D2100" t="str">
            <v>101</v>
          </cell>
          <cell r="E2100" t="str">
            <v>5000007732</v>
          </cell>
          <cell r="F2100">
            <v>38090</v>
          </cell>
          <cell r="G2100">
            <v>7150</v>
          </cell>
          <cell r="H2100">
            <v>0</v>
          </cell>
        </row>
        <row r="2101">
          <cell r="A2101" t="str">
            <v>501041</v>
          </cell>
          <cell r="B2101" t="str">
            <v>MAIZE - 1111 - 5 KG</v>
          </cell>
          <cell r="C2101" t="str">
            <v>1000</v>
          </cell>
          <cell r="D2101" t="str">
            <v>101</v>
          </cell>
          <cell r="E2101" t="str">
            <v>5000007732</v>
          </cell>
          <cell r="F2101">
            <v>38090</v>
          </cell>
          <cell r="G2101">
            <v>2650</v>
          </cell>
          <cell r="H2101">
            <v>0</v>
          </cell>
        </row>
        <row r="2102">
          <cell r="A2102" t="str">
            <v>501041</v>
          </cell>
          <cell r="B2102" t="str">
            <v>MAIZE - 1111 - 5 KG</v>
          </cell>
          <cell r="C2102" t="str">
            <v>1000</v>
          </cell>
          <cell r="D2102" t="str">
            <v>641</v>
          </cell>
          <cell r="E2102" t="str">
            <v>4900075759</v>
          </cell>
          <cell r="F2102">
            <v>38090</v>
          </cell>
          <cell r="G2102">
            <v>5500</v>
          </cell>
          <cell r="H2102">
            <v>102523.63</v>
          </cell>
        </row>
        <row r="2103">
          <cell r="A2103" t="str">
            <v>501041</v>
          </cell>
          <cell r="B2103" t="str">
            <v>MAIZE - 1111 - 5 KG</v>
          </cell>
          <cell r="C2103" t="str">
            <v>1000</v>
          </cell>
          <cell r="D2103" t="str">
            <v>101</v>
          </cell>
          <cell r="E2103" t="str">
            <v>5000007732</v>
          </cell>
          <cell r="F2103">
            <v>38090</v>
          </cell>
          <cell r="G2103">
            <v>4500</v>
          </cell>
          <cell r="H2103">
            <v>0</v>
          </cell>
        </row>
        <row r="2104">
          <cell r="A2104" t="str">
            <v>501041</v>
          </cell>
          <cell r="B2104" t="str">
            <v>MAIZE - 1111 - 5 KG</v>
          </cell>
          <cell r="C2104" t="str">
            <v>1100</v>
          </cell>
          <cell r="D2104" t="str">
            <v>201</v>
          </cell>
          <cell r="E2104" t="str">
            <v>4900225271</v>
          </cell>
          <cell r="F2104">
            <v>38260</v>
          </cell>
          <cell r="G2104">
            <v>-5</v>
          </cell>
          <cell r="H2104">
            <v>-93.2</v>
          </cell>
        </row>
        <row r="2105">
          <cell r="A2105" t="str">
            <v>501041</v>
          </cell>
          <cell r="B2105" t="str">
            <v>MAIZE - 1111 - 5 KG</v>
          </cell>
          <cell r="C2105" t="str">
            <v>1100</v>
          </cell>
          <cell r="D2105" t="str">
            <v>101</v>
          </cell>
          <cell r="E2105" t="str">
            <v>5000026320</v>
          </cell>
          <cell r="F2105">
            <v>38260</v>
          </cell>
          <cell r="G2105">
            <v>50</v>
          </cell>
          <cell r="H2105">
            <v>0</v>
          </cell>
        </row>
        <row r="2106">
          <cell r="A2106" t="str">
            <v>501041</v>
          </cell>
          <cell r="B2106" t="str">
            <v>MAIZE - 1111 - 5 KG</v>
          </cell>
          <cell r="C2106" t="str">
            <v>1100</v>
          </cell>
          <cell r="D2106" t="str">
            <v>201</v>
          </cell>
          <cell r="E2106" t="str">
            <v>4900218705</v>
          </cell>
          <cell r="F2106">
            <v>38257</v>
          </cell>
          <cell r="G2106">
            <v>-10</v>
          </cell>
          <cell r="H2106">
            <v>-186.4</v>
          </cell>
        </row>
        <row r="2107">
          <cell r="A2107" t="str">
            <v>501041</v>
          </cell>
          <cell r="B2107" t="str">
            <v>MAIZE - 1111 - 5 KG</v>
          </cell>
          <cell r="C2107" t="str">
            <v>1100</v>
          </cell>
          <cell r="D2107" t="str">
            <v>601</v>
          </cell>
          <cell r="E2107" t="str">
            <v>4900214950</v>
          </cell>
          <cell r="F2107">
            <v>38254</v>
          </cell>
          <cell r="G2107">
            <v>-345</v>
          </cell>
          <cell r="H2107">
            <v>-6430.81</v>
          </cell>
        </row>
        <row r="2108">
          <cell r="A2108" t="str">
            <v>501041</v>
          </cell>
          <cell r="B2108" t="str">
            <v>MAIZE - 1111 - 5 KG</v>
          </cell>
          <cell r="C2108" t="str">
            <v>1100</v>
          </cell>
          <cell r="D2108" t="str">
            <v>601</v>
          </cell>
          <cell r="E2108" t="str">
            <v>4900214950</v>
          </cell>
          <cell r="F2108">
            <v>38254</v>
          </cell>
          <cell r="G2108">
            <v>-765</v>
          </cell>
          <cell r="H2108">
            <v>-14259.62</v>
          </cell>
        </row>
        <row r="2109">
          <cell r="A2109" t="str">
            <v>501041</v>
          </cell>
          <cell r="B2109" t="str">
            <v>MAIZE - 1111 - 5 KG</v>
          </cell>
          <cell r="C2109" t="str">
            <v>1100</v>
          </cell>
          <cell r="D2109" t="str">
            <v>453</v>
          </cell>
          <cell r="E2109" t="str">
            <v>4900210819</v>
          </cell>
          <cell r="F2109">
            <v>38251</v>
          </cell>
          <cell r="G2109">
            <v>-800</v>
          </cell>
          <cell r="H2109">
            <v>0</v>
          </cell>
        </row>
        <row r="2110">
          <cell r="A2110" t="str">
            <v>501041</v>
          </cell>
          <cell r="B2110" t="str">
            <v>MAIZE - 1111 - 5 KG</v>
          </cell>
          <cell r="C2110" t="str">
            <v>1100</v>
          </cell>
          <cell r="D2110" t="str">
            <v>453</v>
          </cell>
          <cell r="E2110" t="str">
            <v>4900210819</v>
          </cell>
          <cell r="F2110">
            <v>38251</v>
          </cell>
          <cell r="G2110">
            <v>800</v>
          </cell>
          <cell r="H2110">
            <v>14912.02</v>
          </cell>
        </row>
        <row r="2111">
          <cell r="A2111" t="str">
            <v>501041</v>
          </cell>
          <cell r="B2111" t="str">
            <v>MAIZE - 1111 - 5 KG</v>
          </cell>
          <cell r="C2111" t="str">
            <v>1100</v>
          </cell>
          <cell r="D2111" t="str">
            <v>651</v>
          </cell>
          <cell r="E2111" t="str">
            <v>4900210817</v>
          </cell>
          <cell r="F2111">
            <v>38251</v>
          </cell>
          <cell r="G2111">
            <v>800</v>
          </cell>
          <cell r="H2111">
            <v>0</v>
          </cell>
        </row>
        <row r="2112">
          <cell r="A2112" t="str">
            <v>501041</v>
          </cell>
          <cell r="B2112" t="str">
            <v>MAIZE - 1111 - 5 KG</v>
          </cell>
          <cell r="C2112" t="str">
            <v>1100</v>
          </cell>
          <cell r="D2112" t="str">
            <v>651</v>
          </cell>
          <cell r="E2112" t="str">
            <v>4900209573</v>
          </cell>
          <cell r="F2112">
            <v>38250</v>
          </cell>
          <cell r="G2112">
            <v>275</v>
          </cell>
          <cell r="H2112">
            <v>0</v>
          </cell>
        </row>
        <row r="2113">
          <cell r="A2113" t="str">
            <v>501041</v>
          </cell>
          <cell r="B2113" t="str">
            <v>MAIZE - 1111 - 5 KG</v>
          </cell>
          <cell r="C2113" t="str">
            <v>1100</v>
          </cell>
          <cell r="D2113" t="str">
            <v>601</v>
          </cell>
          <cell r="E2113" t="str">
            <v>4900210088</v>
          </cell>
          <cell r="F2113">
            <v>38250</v>
          </cell>
          <cell r="G2113">
            <v>-275</v>
          </cell>
          <cell r="H2113">
            <v>-5126.01</v>
          </cell>
        </row>
        <row r="2114">
          <cell r="A2114" t="str">
            <v>501041</v>
          </cell>
          <cell r="B2114" t="str">
            <v>MAIZE - 1111 - 5 KG</v>
          </cell>
          <cell r="C2114" t="str">
            <v>1100</v>
          </cell>
          <cell r="D2114" t="str">
            <v>601</v>
          </cell>
          <cell r="E2114" t="str">
            <v>4900210088</v>
          </cell>
          <cell r="F2114">
            <v>38250</v>
          </cell>
          <cell r="G2114">
            <v>-655</v>
          </cell>
          <cell r="H2114">
            <v>-12209.22</v>
          </cell>
        </row>
        <row r="2115">
          <cell r="A2115" t="str">
            <v>501041</v>
          </cell>
          <cell r="B2115" t="str">
            <v>MAIZE - 1111 - 5 KG</v>
          </cell>
          <cell r="C2115" t="str">
            <v>1100</v>
          </cell>
          <cell r="D2115" t="str">
            <v>453</v>
          </cell>
          <cell r="E2115" t="str">
            <v>4900209577</v>
          </cell>
          <cell r="F2115">
            <v>38250</v>
          </cell>
          <cell r="G2115">
            <v>275</v>
          </cell>
          <cell r="H2115">
            <v>5126.01</v>
          </cell>
        </row>
        <row r="2116">
          <cell r="A2116" t="str">
            <v>501041</v>
          </cell>
          <cell r="B2116" t="str">
            <v>MAIZE - 1111 - 5 KG</v>
          </cell>
          <cell r="C2116" t="str">
            <v>1100</v>
          </cell>
          <cell r="D2116" t="str">
            <v>601</v>
          </cell>
          <cell r="E2116" t="str">
            <v>4900210088</v>
          </cell>
          <cell r="F2116">
            <v>38250</v>
          </cell>
          <cell r="G2116">
            <v>-320</v>
          </cell>
          <cell r="H2116">
            <v>-5964.81</v>
          </cell>
        </row>
        <row r="2117">
          <cell r="A2117" t="str">
            <v>501041</v>
          </cell>
          <cell r="B2117" t="str">
            <v>MAIZE - 1111 - 5 KG</v>
          </cell>
          <cell r="C2117" t="str">
            <v>1100</v>
          </cell>
          <cell r="D2117" t="str">
            <v>453</v>
          </cell>
          <cell r="E2117" t="str">
            <v>4900209577</v>
          </cell>
          <cell r="F2117">
            <v>38250</v>
          </cell>
          <cell r="G2117">
            <v>-1000</v>
          </cell>
          <cell r="H2117">
            <v>0</v>
          </cell>
        </row>
        <row r="2118">
          <cell r="A2118" t="str">
            <v>501041</v>
          </cell>
          <cell r="B2118" t="str">
            <v>MAIZE - 1111 - 5 KG</v>
          </cell>
          <cell r="C2118" t="str">
            <v>1100</v>
          </cell>
          <cell r="D2118" t="str">
            <v>453</v>
          </cell>
          <cell r="E2118" t="str">
            <v>4900209577</v>
          </cell>
          <cell r="F2118">
            <v>38250</v>
          </cell>
          <cell r="G2118">
            <v>-275</v>
          </cell>
          <cell r="H2118">
            <v>0</v>
          </cell>
        </row>
        <row r="2119">
          <cell r="A2119" t="str">
            <v>501041</v>
          </cell>
          <cell r="B2119" t="str">
            <v>MAIZE - 1111 - 5 KG</v>
          </cell>
          <cell r="C2119" t="str">
            <v>1100</v>
          </cell>
          <cell r="D2119" t="str">
            <v>453</v>
          </cell>
          <cell r="E2119" t="str">
            <v>4900209577</v>
          </cell>
          <cell r="F2119">
            <v>38250</v>
          </cell>
          <cell r="G2119">
            <v>1000</v>
          </cell>
          <cell r="H2119">
            <v>18640.03</v>
          </cell>
        </row>
        <row r="2120">
          <cell r="A2120" t="str">
            <v>501041</v>
          </cell>
          <cell r="B2120" t="str">
            <v>MAIZE - 1111 - 5 KG</v>
          </cell>
          <cell r="C2120" t="str">
            <v>1100</v>
          </cell>
          <cell r="D2120" t="str">
            <v>651</v>
          </cell>
          <cell r="E2120" t="str">
            <v>4900209562</v>
          </cell>
          <cell r="F2120">
            <v>38250</v>
          </cell>
          <cell r="G2120">
            <v>1000</v>
          </cell>
          <cell r="H2120">
            <v>0</v>
          </cell>
        </row>
        <row r="2121">
          <cell r="A2121" t="str">
            <v>501041</v>
          </cell>
          <cell r="B2121" t="str">
            <v>MAIZE - 1111 - 5 KG</v>
          </cell>
          <cell r="C2121" t="str">
            <v>1100</v>
          </cell>
          <cell r="D2121" t="str">
            <v>101</v>
          </cell>
          <cell r="E2121" t="str">
            <v>5000023277</v>
          </cell>
          <cell r="F2121">
            <v>38236</v>
          </cell>
          <cell r="G2121">
            <v>320</v>
          </cell>
          <cell r="H2121">
            <v>0</v>
          </cell>
        </row>
        <row r="2122">
          <cell r="A2122" t="str">
            <v>501041</v>
          </cell>
          <cell r="B2122" t="str">
            <v>MAIZE - 1111 - 5 KG</v>
          </cell>
          <cell r="C2122" t="str">
            <v>1100</v>
          </cell>
          <cell r="D2122" t="str">
            <v>641</v>
          </cell>
          <cell r="E2122" t="str">
            <v>4900194130</v>
          </cell>
          <cell r="F2122">
            <v>38232</v>
          </cell>
          <cell r="G2122">
            <v>-1200</v>
          </cell>
          <cell r="H2122">
            <v>-22368.2</v>
          </cell>
        </row>
        <row r="2123">
          <cell r="A2123" t="str">
            <v>501041</v>
          </cell>
          <cell r="B2123" t="str">
            <v>MAIZE - 1111 - 5 KG</v>
          </cell>
          <cell r="C2123" t="str">
            <v>1100</v>
          </cell>
          <cell r="D2123" t="str">
            <v>641</v>
          </cell>
          <cell r="E2123" t="str">
            <v>4900194130</v>
          </cell>
          <cell r="F2123">
            <v>38232</v>
          </cell>
          <cell r="G2123">
            <v>-400</v>
          </cell>
          <cell r="H2123">
            <v>-7456.06</v>
          </cell>
        </row>
        <row r="2124">
          <cell r="A2124" t="str">
            <v>501041</v>
          </cell>
          <cell r="B2124" t="str">
            <v>MAIZE - 1111 - 5 KG</v>
          </cell>
          <cell r="C2124" t="str">
            <v>1100</v>
          </cell>
          <cell r="D2124" t="str">
            <v>641</v>
          </cell>
          <cell r="E2124" t="str">
            <v>4900194130</v>
          </cell>
          <cell r="F2124">
            <v>38232</v>
          </cell>
          <cell r="G2124">
            <v>-2150</v>
          </cell>
          <cell r="H2124">
            <v>-40076.35</v>
          </cell>
        </row>
        <row r="2125">
          <cell r="A2125" t="str">
            <v>501041</v>
          </cell>
          <cell r="B2125" t="str">
            <v>MAIZE - 1111 - 5 KG</v>
          </cell>
          <cell r="C2125" t="str">
            <v>1100</v>
          </cell>
          <cell r="D2125" t="str">
            <v>641</v>
          </cell>
          <cell r="E2125" t="str">
            <v>4900194426</v>
          </cell>
          <cell r="F2125">
            <v>38232</v>
          </cell>
          <cell r="G2125">
            <v>320</v>
          </cell>
          <cell r="H2125">
            <v>5964.8</v>
          </cell>
        </row>
        <row r="2126">
          <cell r="A2126" t="str">
            <v>501041</v>
          </cell>
          <cell r="B2126" t="str">
            <v>MAIZE - 1111 - 5 KG</v>
          </cell>
          <cell r="C2126" t="str">
            <v>1100</v>
          </cell>
          <cell r="D2126" t="str">
            <v>453</v>
          </cell>
          <cell r="E2126" t="str">
            <v>4900174352</v>
          </cell>
          <cell r="F2126">
            <v>38216</v>
          </cell>
          <cell r="G2126">
            <v>-1200</v>
          </cell>
          <cell r="H2126">
            <v>0</v>
          </cell>
        </row>
        <row r="2127">
          <cell r="A2127" t="str">
            <v>501041</v>
          </cell>
          <cell r="B2127" t="str">
            <v>MAIZE - 1111 - 5 KG</v>
          </cell>
          <cell r="C2127" t="str">
            <v>1100</v>
          </cell>
          <cell r="D2127" t="str">
            <v>453</v>
          </cell>
          <cell r="E2127" t="str">
            <v>4900174352</v>
          </cell>
          <cell r="F2127">
            <v>38216</v>
          </cell>
          <cell r="G2127">
            <v>500</v>
          </cell>
          <cell r="H2127">
            <v>9320.08</v>
          </cell>
        </row>
        <row r="2128">
          <cell r="A2128" t="str">
            <v>501041</v>
          </cell>
          <cell r="B2128" t="str">
            <v>MAIZE - 1111 - 5 KG</v>
          </cell>
          <cell r="C2128" t="str">
            <v>1100</v>
          </cell>
          <cell r="D2128" t="str">
            <v>453</v>
          </cell>
          <cell r="E2128" t="str">
            <v>4900174352</v>
          </cell>
          <cell r="F2128">
            <v>38216</v>
          </cell>
          <cell r="G2128">
            <v>-500</v>
          </cell>
          <cell r="H2128">
            <v>0</v>
          </cell>
        </row>
        <row r="2129">
          <cell r="A2129" t="str">
            <v>501041</v>
          </cell>
          <cell r="B2129" t="str">
            <v>MAIZE - 1111 - 5 KG</v>
          </cell>
          <cell r="C2129" t="str">
            <v>1100</v>
          </cell>
          <cell r="D2129" t="str">
            <v>453</v>
          </cell>
          <cell r="E2129" t="str">
            <v>4900174352</v>
          </cell>
          <cell r="F2129">
            <v>38216</v>
          </cell>
          <cell r="G2129">
            <v>-200</v>
          </cell>
          <cell r="H2129">
            <v>0</v>
          </cell>
        </row>
        <row r="2130">
          <cell r="A2130" t="str">
            <v>501041</v>
          </cell>
          <cell r="B2130" t="str">
            <v>MAIZE - 1111 - 5 KG</v>
          </cell>
          <cell r="C2130" t="str">
            <v>1100</v>
          </cell>
          <cell r="D2130" t="str">
            <v>453</v>
          </cell>
          <cell r="E2130" t="str">
            <v>4900174352</v>
          </cell>
          <cell r="F2130">
            <v>38216</v>
          </cell>
          <cell r="G2130">
            <v>2150</v>
          </cell>
          <cell r="H2130">
            <v>40076.35</v>
          </cell>
        </row>
        <row r="2131">
          <cell r="A2131" t="str">
            <v>501041</v>
          </cell>
          <cell r="B2131" t="str">
            <v>MAIZE - 1111 - 5 KG</v>
          </cell>
          <cell r="C2131" t="str">
            <v>1100</v>
          </cell>
          <cell r="D2131" t="str">
            <v>651</v>
          </cell>
          <cell r="E2131" t="str">
            <v>4900174348</v>
          </cell>
          <cell r="F2131">
            <v>38216</v>
          </cell>
          <cell r="G2131">
            <v>500</v>
          </cell>
          <cell r="H2131">
            <v>0</v>
          </cell>
        </row>
        <row r="2132">
          <cell r="A2132" t="str">
            <v>501041</v>
          </cell>
          <cell r="B2132" t="str">
            <v>MAIZE - 1111 - 5 KG</v>
          </cell>
          <cell r="C2132" t="str">
            <v>1100</v>
          </cell>
          <cell r="D2132" t="str">
            <v>651</v>
          </cell>
          <cell r="E2132" t="str">
            <v>4900174347</v>
          </cell>
          <cell r="F2132">
            <v>38216</v>
          </cell>
          <cell r="G2132">
            <v>1200</v>
          </cell>
          <cell r="H2132">
            <v>0</v>
          </cell>
        </row>
        <row r="2133">
          <cell r="A2133" t="str">
            <v>501041</v>
          </cell>
          <cell r="B2133" t="str">
            <v>MAIZE - 1111 - 5 KG</v>
          </cell>
          <cell r="C2133" t="str">
            <v>1100</v>
          </cell>
          <cell r="D2133" t="str">
            <v>651</v>
          </cell>
          <cell r="E2133" t="str">
            <v>4900174346</v>
          </cell>
          <cell r="F2133">
            <v>38216</v>
          </cell>
          <cell r="G2133">
            <v>200</v>
          </cell>
          <cell r="H2133">
            <v>0</v>
          </cell>
        </row>
        <row r="2134">
          <cell r="A2134" t="str">
            <v>501041</v>
          </cell>
          <cell r="B2134" t="str">
            <v>MAIZE - 1111 - 5 KG</v>
          </cell>
          <cell r="C2134" t="str">
            <v>1100</v>
          </cell>
          <cell r="D2134" t="str">
            <v>651</v>
          </cell>
          <cell r="E2134" t="str">
            <v>4900174345</v>
          </cell>
          <cell r="F2134">
            <v>38216</v>
          </cell>
          <cell r="G2134">
            <v>750</v>
          </cell>
          <cell r="H2134">
            <v>0</v>
          </cell>
        </row>
        <row r="2135">
          <cell r="A2135" t="str">
            <v>501041</v>
          </cell>
          <cell r="B2135" t="str">
            <v>MAIZE - 1111 - 5 KG</v>
          </cell>
          <cell r="C2135" t="str">
            <v>1100</v>
          </cell>
          <cell r="D2135" t="str">
            <v>651</v>
          </cell>
          <cell r="E2135" t="str">
            <v>4900174344</v>
          </cell>
          <cell r="F2135">
            <v>38216</v>
          </cell>
          <cell r="G2135">
            <v>2150</v>
          </cell>
          <cell r="H2135">
            <v>0</v>
          </cell>
        </row>
        <row r="2136">
          <cell r="A2136" t="str">
            <v>501041</v>
          </cell>
          <cell r="B2136" t="str">
            <v>MAIZE - 1111 - 5 KG</v>
          </cell>
          <cell r="C2136" t="str">
            <v>1100</v>
          </cell>
          <cell r="D2136" t="str">
            <v>453</v>
          </cell>
          <cell r="E2136" t="str">
            <v>4900174352</v>
          </cell>
          <cell r="F2136">
            <v>38216</v>
          </cell>
          <cell r="G2136">
            <v>1200</v>
          </cell>
          <cell r="H2136">
            <v>22368.2</v>
          </cell>
        </row>
        <row r="2137">
          <cell r="A2137" t="str">
            <v>501041</v>
          </cell>
          <cell r="B2137" t="str">
            <v>MAIZE - 1111 - 5 KG</v>
          </cell>
          <cell r="C2137" t="str">
            <v>1100</v>
          </cell>
          <cell r="D2137" t="str">
            <v>641</v>
          </cell>
          <cell r="E2137" t="str">
            <v>4900174812</v>
          </cell>
          <cell r="F2137">
            <v>38216</v>
          </cell>
          <cell r="G2137">
            <v>-750</v>
          </cell>
          <cell r="H2137">
            <v>-13980.12</v>
          </cell>
        </row>
        <row r="2138">
          <cell r="A2138" t="str">
            <v>501041</v>
          </cell>
          <cell r="B2138" t="str">
            <v>MAIZE - 1111 - 5 KG</v>
          </cell>
          <cell r="C2138" t="str">
            <v>1100</v>
          </cell>
          <cell r="D2138" t="str">
            <v>101</v>
          </cell>
          <cell r="E2138" t="str">
            <v>5000021260</v>
          </cell>
          <cell r="F2138">
            <v>38216</v>
          </cell>
          <cell r="G2138">
            <v>6000</v>
          </cell>
          <cell r="H2138">
            <v>0</v>
          </cell>
        </row>
        <row r="2139">
          <cell r="A2139" t="str">
            <v>501041</v>
          </cell>
          <cell r="B2139" t="str">
            <v>MAIZE - 1111 - 5 KG</v>
          </cell>
          <cell r="C2139" t="str">
            <v>1100</v>
          </cell>
          <cell r="D2139" t="str">
            <v>101</v>
          </cell>
          <cell r="E2139" t="str">
            <v>5000021260</v>
          </cell>
          <cell r="F2139">
            <v>38216</v>
          </cell>
          <cell r="G2139">
            <v>1950</v>
          </cell>
          <cell r="H2139">
            <v>0</v>
          </cell>
        </row>
        <row r="2140">
          <cell r="A2140" t="str">
            <v>501041</v>
          </cell>
          <cell r="B2140" t="str">
            <v>MAIZE - 1111 - 5 KG</v>
          </cell>
          <cell r="C2140" t="str">
            <v>1100</v>
          </cell>
          <cell r="D2140" t="str">
            <v>641</v>
          </cell>
          <cell r="E2140" t="str">
            <v>4900174812</v>
          </cell>
          <cell r="F2140">
            <v>38216</v>
          </cell>
          <cell r="G2140">
            <v>-6000</v>
          </cell>
          <cell r="H2140">
            <v>-111840.98</v>
          </cell>
        </row>
        <row r="2141">
          <cell r="A2141" t="str">
            <v>501041</v>
          </cell>
          <cell r="B2141" t="str">
            <v>MAIZE - 1111 - 5 KG</v>
          </cell>
          <cell r="C2141" t="str">
            <v>1100</v>
          </cell>
          <cell r="D2141" t="str">
            <v>641</v>
          </cell>
          <cell r="E2141" t="str">
            <v>4900174812</v>
          </cell>
          <cell r="F2141">
            <v>38216</v>
          </cell>
          <cell r="G2141">
            <v>-200</v>
          </cell>
          <cell r="H2141">
            <v>-3728.03</v>
          </cell>
        </row>
        <row r="2142">
          <cell r="A2142" t="str">
            <v>501041</v>
          </cell>
          <cell r="B2142" t="str">
            <v>MAIZE - 1111 - 5 KG</v>
          </cell>
          <cell r="C2142" t="str">
            <v>1100</v>
          </cell>
          <cell r="D2142" t="str">
            <v>641</v>
          </cell>
          <cell r="E2142" t="str">
            <v>4900174812</v>
          </cell>
          <cell r="F2142">
            <v>38216</v>
          </cell>
          <cell r="G2142">
            <v>-1950</v>
          </cell>
          <cell r="H2142">
            <v>-36348.32</v>
          </cell>
        </row>
        <row r="2143">
          <cell r="A2143" t="str">
            <v>501041</v>
          </cell>
          <cell r="B2143" t="str">
            <v>MAIZE - 1111 - 5 KG</v>
          </cell>
          <cell r="C2143" t="str">
            <v>1100</v>
          </cell>
          <cell r="D2143" t="str">
            <v>641</v>
          </cell>
          <cell r="E2143" t="str">
            <v>4900174812</v>
          </cell>
          <cell r="F2143">
            <v>38216</v>
          </cell>
          <cell r="G2143">
            <v>-100</v>
          </cell>
          <cell r="H2143">
            <v>-1864.02</v>
          </cell>
        </row>
        <row r="2144">
          <cell r="A2144" t="str">
            <v>501041</v>
          </cell>
          <cell r="B2144" t="str">
            <v>MAIZE - 1111 - 5 KG</v>
          </cell>
          <cell r="C2144" t="str">
            <v>1100</v>
          </cell>
          <cell r="D2144" t="str">
            <v>453</v>
          </cell>
          <cell r="E2144" t="str">
            <v>4900174352</v>
          </cell>
          <cell r="F2144">
            <v>38216</v>
          </cell>
          <cell r="G2144">
            <v>750</v>
          </cell>
          <cell r="H2144">
            <v>13980.12</v>
          </cell>
        </row>
        <row r="2145">
          <cell r="A2145" t="str">
            <v>501041</v>
          </cell>
          <cell r="B2145" t="str">
            <v>MAIZE - 1111 - 5 KG</v>
          </cell>
          <cell r="C2145" t="str">
            <v>1100</v>
          </cell>
          <cell r="D2145" t="str">
            <v>453</v>
          </cell>
          <cell r="E2145" t="str">
            <v>4900174352</v>
          </cell>
          <cell r="F2145">
            <v>38216</v>
          </cell>
          <cell r="G2145">
            <v>-750</v>
          </cell>
          <cell r="H2145">
            <v>0</v>
          </cell>
        </row>
        <row r="2146">
          <cell r="A2146" t="str">
            <v>501041</v>
          </cell>
          <cell r="B2146" t="str">
            <v>MAIZE - 1111 - 5 KG</v>
          </cell>
          <cell r="C2146" t="str">
            <v>1100</v>
          </cell>
          <cell r="D2146" t="str">
            <v>453</v>
          </cell>
          <cell r="E2146" t="str">
            <v>4900174352</v>
          </cell>
          <cell r="F2146">
            <v>38216</v>
          </cell>
          <cell r="G2146">
            <v>-2150</v>
          </cell>
          <cell r="H2146">
            <v>0</v>
          </cell>
        </row>
        <row r="2147">
          <cell r="A2147" t="str">
            <v>501041</v>
          </cell>
          <cell r="B2147" t="str">
            <v>MAIZE - 1111 - 5 KG</v>
          </cell>
          <cell r="C2147" t="str">
            <v>1100</v>
          </cell>
          <cell r="D2147" t="str">
            <v>453</v>
          </cell>
          <cell r="E2147" t="str">
            <v>4900174352</v>
          </cell>
          <cell r="F2147">
            <v>38216</v>
          </cell>
          <cell r="G2147">
            <v>200</v>
          </cell>
          <cell r="H2147">
            <v>3728.03</v>
          </cell>
        </row>
        <row r="2148">
          <cell r="A2148" t="str">
            <v>501041</v>
          </cell>
          <cell r="B2148" t="str">
            <v>MAIZE - 1111 - 5 KG</v>
          </cell>
          <cell r="C2148" t="str">
            <v>1100</v>
          </cell>
          <cell r="D2148" t="str">
            <v>641</v>
          </cell>
          <cell r="E2148" t="str">
            <v>4900170917</v>
          </cell>
          <cell r="F2148">
            <v>38212</v>
          </cell>
          <cell r="G2148">
            <v>6000</v>
          </cell>
          <cell r="H2148">
            <v>111840</v>
          </cell>
        </row>
        <row r="2149">
          <cell r="A2149" t="str">
            <v>501041</v>
          </cell>
          <cell r="B2149" t="str">
            <v>MAIZE - 1111 - 5 KG</v>
          </cell>
          <cell r="C2149" t="str">
            <v>1100</v>
          </cell>
          <cell r="D2149" t="str">
            <v>641</v>
          </cell>
          <cell r="E2149" t="str">
            <v>4900170917</v>
          </cell>
          <cell r="F2149">
            <v>38212</v>
          </cell>
          <cell r="G2149">
            <v>2000</v>
          </cell>
          <cell r="H2149">
            <v>37280</v>
          </cell>
        </row>
        <row r="2150">
          <cell r="A2150" t="str">
            <v>501041</v>
          </cell>
          <cell r="B2150" t="str">
            <v>MAIZE - 1111 - 5 KG</v>
          </cell>
          <cell r="C2150" t="str">
            <v>1100</v>
          </cell>
          <cell r="D2150" t="str">
            <v>641</v>
          </cell>
          <cell r="E2150" t="str">
            <v>4900149613</v>
          </cell>
          <cell r="F2150">
            <v>38194</v>
          </cell>
          <cell r="G2150">
            <v>-8000</v>
          </cell>
          <cell r="H2150">
            <v>-150164.63</v>
          </cell>
        </row>
        <row r="2151">
          <cell r="A2151" t="str">
            <v>501041</v>
          </cell>
          <cell r="B2151" t="str">
            <v>MAIZE - 1111 - 5 KG</v>
          </cell>
          <cell r="C2151" t="str">
            <v>1100</v>
          </cell>
          <cell r="D2151" t="str">
            <v>641</v>
          </cell>
          <cell r="E2151" t="str">
            <v>4900149613</v>
          </cell>
          <cell r="F2151">
            <v>38194</v>
          </cell>
          <cell r="G2151">
            <v>-5000</v>
          </cell>
          <cell r="H2151">
            <v>-93852.89</v>
          </cell>
        </row>
        <row r="2152">
          <cell r="A2152" t="str">
            <v>501041</v>
          </cell>
          <cell r="B2152" t="str">
            <v>MAIZE - 1111 - 5 KG</v>
          </cell>
          <cell r="C2152" t="str">
            <v>1100</v>
          </cell>
          <cell r="D2152" t="str">
            <v>641</v>
          </cell>
          <cell r="E2152" t="str">
            <v>4900149613</v>
          </cell>
          <cell r="F2152">
            <v>38194</v>
          </cell>
          <cell r="G2152">
            <v>-750</v>
          </cell>
          <cell r="H2152">
            <v>-14077.93</v>
          </cell>
        </row>
        <row r="2153">
          <cell r="A2153" t="str">
            <v>501041</v>
          </cell>
          <cell r="B2153" t="str">
            <v>MAIZE - 1111 - 5 KG</v>
          </cell>
          <cell r="C2153" t="str">
            <v>1100</v>
          </cell>
          <cell r="D2153" t="str">
            <v>453</v>
          </cell>
          <cell r="E2153" t="str">
            <v>4900148912</v>
          </cell>
          <cell r="F2153">
            <v>38192</v>
          </cell>
          <cell r="G2153">
            <v>8000</v>
          </cell>
          <cell r="H2153">
            <v>150164.63</v>
          </cell>
        </row>
        <row r="2154">
          <cell r="A2154" t="str">
            <v>501041</v>
          </cell>
          <cell r="B2154" t="str">
            <v>MAIZE - 1111 - 5 KG</v>
          </cell>
          <cell r="C2154" t="str">
            <v>1100</v>
          </cell>
          <cell r="D2154" t="str">
            <v>453</v>
          </cell>
          <cell r="E2154" t="str">
            <v>4900148912</v>
          </cell>
          <cell r="F2154">
            <v>38192</v>
          </cell>
          <cell r="G2154">
            <v>-5000</v>
          </cell>
          <cell r="H2154">
            <v>0</v>
          </cell>
        </row>
        <row r="2155">
          <cell r="A2155" t="str">
            <v>501041</v>
          </cell>
          <cell r="B2155" t="str">
            <v>MAIZE - 1111 - 5 KG</v>
          </cell>
          <cell r="C2155" t="str">
            <v>1100</v>
          </cell>
          <cell r="D2155" t="str">
            <v>453</v>
          </cell>
          <cell r="E2155" t="str">
            <v>4900148912</v>
          </cell>
          <cell r="F2155">
            <v>38192</v>
          </cell>
          <cell r="G2155">
            <v>5000</v>
          </cell>
          <cell r="H2155">
            <v>93852.89</v>
          </cell>
        </row>
        <row r="2156">
          <cell r="A2156" t="str">
            <v>501041</v>
          </cell>
          <cell r="B2156" t="str">
            <v>MAIZE - 1111 - 5 KG</v>
          </cell>
          <cell r="C2156" t="str">
            <v>1100</v>
          </cell>
          <cell r="D2156" t="str">
            <v>453</v>
          </cell>
          <cell r="E2156" t="str">
            <v>4900148912</v>
          </cell>
          <cell r="F2156">
            <v>38192</v>
          </cell>
          <cell r="G2156">
            <v>-8000</v>
          </cell>
          <cell r="H2156">
            <v>0</v>
          </cell>
        </row>
        <row r="2157">
          <cell r="A2157" t="str">
            <v>501041</v>
          </cell>
          <cell r="B2157" t="str">
            <v>MAIZE - 1111 - 5 KG</v>
          </cell>
          <cell r="C2157" t="str">
            <v>1100</v>
          </cell>
          <cell r="D2157" t="str">
            <v>651</v>
          </cell>
          <cell r="E2157" t="str">
            <v>4900148910</v>
          </cell>
          <cell r="F2157">
            <v>38192</v>
          </cell>
          <cell r="G2157">
            <v>5000</v>
          </cell>
          <cell r="H2157">
            <v>0</v>
          </cell>
        </row>
        <row r="2158">
          <cell r="A2158" t="str">
            <v>501041</v>
          </cell>
          <cell r="B2158" t="str">
            <v>MAIZE - 1111 - 5 KG</v>
          </cell>
          <cell r="C2158" t="str">
            <v>1100</v>
          </cell>
          <cell r="D2158" t="str">
            <v>651</v>
          </cell>
          <cell r="E2158" t="str">
            <v>4900148909</v>
          </cell>
          <cell r="F2158">
            <v>38192</v>
          </cell>
          <cell r="G2158">
            <v>8000</v>
          </cell>
          <cell r="H2158">
            <v>0</v>
          </cell>
        </row>
        <row r="2159">
          <cell r="A2159" t="str">
            <v>501041</v>
          </cell>
          <cell r="B2159" t="str">
            <v>MAIZE - 1111 - 5 KG</v>
          </cell>
          <cell r="C2159" t="str">
            <v>1100</v>
          </cell>
          <cell r="D2159" t="str">
            <v>453</v>
          </cell>
          <cell r="E2159" t="str">
            <v>4900144413</v>
          </cell>
          <cell r="F2159">
            <v>38188</v>
          </cell>
          <cell r="G2159">
            <v>10</v>
          </cell>
          <cell r="H2159">
            <v>187.71</v>
          </cell>
        </row>
        <row r="2160">
          <cell r="A2160" t="str">
            <v>501041</v>
          </cell>
          <cell r="B2160" t="str">
            <v>MAIZE - 1111 - 5 KG</v>
          </cell>
          <cell r="C2160" t="str">
            <v>1100</v>
          </cell>
          <cell r="D2160" t="str">
            <v>651</v>
          </cell>
          <cell r="E2160" t="str">
            <v>4900144402</v>
          </cell>
          <cell r="F2160">
            <v>38188</v>
          </cell>
          <cell r="G2160">
            <v>10</v>
          </cell>
          <cell r="H2160">
            <v>0</v>
          </cell>
        </row>
        <row r="2161">
          <cell r="A2161" t="str">
            <v>501041</v>
          </cell>
          <cell r="B2161" t="str">
            <v>MAIZE - 1111 - 5 KG</v>
          </cell>
          <cell r="C2161" t="str">
            <v>1100</v>
          </cell>
          <cell r="D2161" t="str">
            <v>453</v>
          </cell>
          <cell r="E2161" t="str">
            <v>4900144413</v>
          </cell>
          <cell r="F2161">
            <v>38188</v>
          </cell>
          <cell r="G2161">
            <v>-10</v>
          </cell>
          <cell r="H2161">
            <v>0</v>
          </cell>
        </row>
        <row r="2162">
          <cell r="A2162" t="str">
            <v>501041</v>
          </cell>
          <cell r="B2162" t="str">
            <v>MAIZE - 1111 - 5 KG</v>
          </cell>
          <cell r="C2162" t="str">
            <v>1100</v>
          </cell>
          <cell r="D2162" t="str">
            <v>601</v>
          </cell>
          <cell r="E2162" t="str">
            <v>4900103644</v>
          </cell>
          <cell r="F2162">
            <v>38138</v>
          </cell>
          <cell r="G2162">
            <v>-1000</v>
          </cell>
          <cell r="H2162">
            <v>-18770.57</v>
          </cell>
        </row>
        <row r="2163">
          <cell r="A2163" t="str">
            <v>501041</v>
          </cell>
          <cell r="B2163" t="str">
            <v>MAIZE - 1111 - 5 KG</v>
          </cell>
          <cell r="C2163" t="str">
            <v>1100</v>
          </cell>
          <cell r="D2163" t="str">
            <v>101</v>
          </cell>
          <cell r="E2163" t="str">
            <v>5000012024</v>
          </cell>
          <cell r="F2163">
            <v>38138</v>
          </cell>
          <cell r="G2163">
            <v>7150</v>
          </cell>
          <cell r="H2163">
            <v>0</v>
          </cell>
        </row>
        <row r="2164">
          <cell r="A2164" t="str">
            <v>501041</v>
          </cell>
          <cell r="B2164" t="str">
            <v>MAIZE - 1111 - 5 KG</v>
          </cell>
          <cell r="C2164" t="str">
            <v>1100</v>
          </cell>
          <cell r="D2164" t="str">
            <v>601</v>
          </cell>
          <cell r="E2164" t="str">
            <v>4900103631</v>
          </cell>
          <cell r="F2164">
            <v>38138</v>
          </cell>
          <cell r="G2164">
            <v>-1000</v>
          </cell>
          <cell r="H2164">
            <v>-18770.57</v>
          </cell>
        </row>
        <row r="2165">
          <cell r="A2165" t="str">
            <v>501041</v>
          </cell>
          <cell r="B2165" t="str">
            <v>MAIZE - 1111 - 5 KG</v>
          </cell>
          <cell r="C2165" t="str">
            <v>1100</v>
          </cell>
          <cell r="D2165" t="str">
            <v>601</v>
          </cell>
          <cell r="E2165" t="str">
            <v>4900103643</v>
          </cell>
          <cell r="F2165">
            <v>38138</v>
          </cell>
          <cell r="G2165">
            <v>-1250</v>
          </cell>
          <cell r="H2165">
            <v>-23463.21</v>
          </cell>
        </row>
        <row r="2166">
          <cell r="A2166" t="str">
            <v>501041</v>
          </cell>
          <cell r="B2166" t="str">
            <v>MAIZE - 1111 - 5 KG</v>
          </cell>
          <cell r="C2166" t="str">
            <v>1100</v>
          </cell>
          <cell r="D2166" t="str">
            <v>601</v>
          </cell>
          <cell r="E2166" t="str">
            <v>4900103633</v>
          </cell>
          <cell r="F2166">
            <v>38138</v>
          </cell>
          <cell r="G2166">
            <v>-1500</v>
          </cell>
          <cell r="H2166">
            <v>-28155.86</v>
          </cell>
        </row>
        <row r="2167">
          <cell r="A2167" t="str">
            <v>501041</v>
          </cell>
          <cell r="B2167" t="str">
            <v>MAIZE - 1111 - 5 KG</v>
          </cell>
          <cell r="C2167" t="str">
            <v>1100</v>
          </cell>
          <cell r="D2167" t="str">
            <v>601</v>
          </cell>
          <cell r="E2167" t="str">
            <v>4900103636</v>
          </cell>
          <cell r="F2167">
            <v>38138</v>
          </cell>
          <cell r="G2167">
            <v>-350</v>
          </cell>
          <cell r="H2167">
            <v>-6569.7</v>
          </cell>
        </row>
        <row r="2168">
          <cell r="A2168" t="str">
            <v>501041</v>
          </cell>
          <cell r="B2168" t="str">
            <v>MAIZE - 1111 - 5 KG</v>
          </cell>
          <cell r="C2168" t="str">
            <v>1100</v>
          </cell>
          <cell r="D2168" t="str">
            <v>601</v>
          </cell>
          <cell r="E2168" t="str">
            <v>4900103636</v>
          </cell>
          <cell r="F2168">
            <v>38138</v>
          </cell>
          <cell r="G2168">
            <v>-2150</v>
          </cell>
          <cell r="H2168">
            <v>-40356.730000000003</v>
          </cell>
        </row>
        <row r="2169">
          <cell r="A2169" t="str">
            <v>501041</v>
          </cell>
          <cell r="B2169" t="str">
            <v>MAIZE - 1111 - 5 KG</v>
          </cell>
          <cell r="C2169" t="str">
            <v>1100</v>
          </cell>
          <cell r="D2169" t="str">
            <v>601</v>
          </cell>
          <cell r="E2169" t="str">
            <v>4900103639</v>
          </cell>
          <cell r="F2169">
            <v>38138</v>
          </cell>
          <cell r="G2169">
            <v>-1000</v>
          </cell>
          <cell r="H2169">
            <v>-18770.57</v>
          </cell>
        </row>
        <row r="2170">
          <cell r="A2170" t="str">
            <v>501041</v>
          </cell>
          <cell r="B2170" t="str">
            <v>MAIZE - 1111 - 5 KG</v>
          </cell>
          <cell r="C2170" t="str">
            <v>1100</v>
          </cell>
          <cell r="D2170" t="str">
            <v>601</v>
          </cell>
          <cell r="E2170" t="str">
            <v>4900103641</v>
          </cell>
          <cell r="F2170">
            <v>38138</v>
          </cell>
          <cell r="G2170">
            <v>-1000</v>
          </cell>
          <cell r="H2170">
            <v>-18770.57</v>
          </cell>
        </row>
        <row r="2171">
          <cell r="A2171" t="str">
            <v>501041</v>
          </cell>
          <cell r="B2171" t="str">
            <v>MAIZE - 1111 - 5 KG</v>
          </cell>
          <cell r="C2171" t="str">
            <v>1100</v>
          </cell>
          <cell r="D2171" t="str">
            <v>101</v>
          </cell>
          <cell r="E2171" t="str">
            <v>5000012024</v>
          </cell>
          <cell r="F2171">
            <v>38138</v>
          </cell>
          <cell r="G2171">
            <v>2850</v>
          </cell>
          <cell r="H2171">
            <v>0</v>
          </cell>
        </row>
        <row r="2172">
          <cell r="A2172" t="str">
            <v>501041</v>
          </cell>
          <cell r="B2172" t="str">
            <v>MAIZE - 1111 - 5 KG</v>
          </cell>
          <cell r="C2172" t="str">
            <v>1100</v>
          </cell>
          <cell r="D2172" t="str">
            <v>641</v>
          </cell>
          <cell r="E2172" t="str">
            <v>4900099537</v>
          </cell>
          <cell r="F2172">
            <v>38136</v>
          </cell>
          <cell r="G2172">
            <v>7150</v>
          </cell>
          <cell r="H2172">
            <v>134952.68</v>
          </cell>
        </row>
        <row r="2173">
          <cell r="A2173" t="str">
            <v>501041</v>
          </cell>
          <cell r="B2173" t="str">
            <v>MAIZE - 1111 - 5 KG</v>
          </cell>
          <cell r="C2173" t="str">
            <v>1100</v>
          </cell>
          <cell r="D2173" t="str">
            <v>641</v>
          </cell>
          <cell r="E2173" t="str">
            <v>4900099537</v>
          </cell>
          <cell r="F2173">
            <v>38136</v>
          </cell>
          <cell r="G2173">
            <v>2850</v>
          </cell>
          <cell r="H2173">
            <v>53792.33</v>
          </cell>
        </row>
        <row r="2174">
          <cell r="A2174" t="str">
            <v>501041</v>
          </cell>
          <cell r="B2174" t="str">
            <v>MAIZE - 1111 - 5 KG</v>
          </cell>
          <cell r="C2174" t="str">
            <v>1100</v>
          </cell>
          <cell r="D2174" t="str">
            <v>601</v>
          </cell>
          <cell r="E2174" t="str">
            <v>4900100492</v>
          </cell>
          <cell r="F2174">
            <v>38136</v>
          </cell>
          <cell r="G2174">
            <v>-8000</v>
          </cell>
          <cell r="H2174">
            <v>-150164.57</v>
          </cell>
        </row>
        <row r="2175">
          <cell r="A2175" t="str">
            <v>501041</v>
          </cell>
          <cell r="B2175" t="str">
            <v>MAIZE - 1111 - 5 KG</v>
          </cell>
          <cell r="C2175" t="str">
            <v>1100</v>
          </cell>
          <cell r="D2175" t="str">
            <v>101</v>
          </cell>
          <cell r="E2175" t="str">
            <v>5000011746</v>
          </cell>
          <cell r="F2175">
            <v>38136</v>
          </cell>
          <cell r="G2175">
            <v>8000</v>
          </cell>
          <cell r="H2175">
            <v>0</v>
          </cell>
        </row>
        <row r="2176">
          <cell r="A2176" t="str">
            <v>501041</v>
          </cell>
          <cell r="B2176" t="str">
            <v>MAIZE - 1111 - 5 KG</v>
          </cell>
          <cell r="C2176" t="str">
            <v>1100</v>
          </cell>
          <cell r="D2176" t="str">
            <v>641</v>
          </cell>
          <cell r="E2176" t="str">
            <v>4900099290</v>
          </cell>
          <cell r="F2176">
            <v>38135</v>
          </cell>
          <cell r="G2176">
            <v>8000</v>
          </cell>
          <cell r="H2176">
            <v>149125.26999999999</v>
          </cell>
        </row>
        <row r="2177">
          <cell r="A2177" t="str">
            <v>501041</v>
          </cell>
          <cell r="B2177" t="str">
            <v>MAIZE - 1111 - 5 KG</v>
          </cell>
          <cell r="C2177" t="str">
            <v>1100</v>
          </cell>
          <cell r="D2177" t="str">
            <v>601</v>
          </cell>
          <cell r="E2177" t="str">
            <v>4900097116</v>
          </cell>
          <cell r="F2177">
            <v>38132</v>
          </cell>
          <cell r="G2177">
            <v>-750</v>
          </cell>
          <cell r="H2177">
            <v>-13980.49</v>
          </cell>
        </row>
        <row r="2178">
          <cell r="A2178" t="str">
            <v>501041</v>
          </cell>
          <cell r="B2178" t="str">
            <v>MAIZE - 1111 - 5 KG</v>
          </cell>
          <cell r="C2178" t="str">
            <v>1100</v>
          </cell>
          <cell r="D2178" t="str">
            <v>601</v>
          </cell>
          <cell r="E2178" t="str">
            <v>4900096440</v>
          </cell>
          <cell r="F2178">
            <v>38131</v>
          </cell>
          <cell r="G2178">
            <v>-300</v>
          </cell>
          <cell r="H2178">
            <v>-5592.2</v>
          </cell>
        </row>
        <row r="2179">
          <cell r="A2179" t="str">
            <v>501041</v>
          </cell>
          <cell r="B2179" t="str">
            <v>MAIZE - 1111 - 5 KG</v>
          </cell>
          <cell r="C2179" t="str">
            <v>1100</v>
          </cell>
          <cell r="D2179" t="str">
            <v>601</v>
          </cell>
          <cell r="E2179" t="str">
            <v>4900096249</v>
          </cell>
          <cell r="F2179">
            <v>38131</v>
          </cell>
          <cell r="G2179">
            <v>-950</v>
          </cell>
          <cell r="H2179">
            <v>-17708.63</v>
          </cell>
        </row>
        <row r="2180">
          <cell r="A2180" t="str">
            <v>501041</v>
          </cell>
          <cell r="B2180" t="str">
            <v>MAIZE - 1111 - 5 KG</v>
          </cell>
          <cell r="C2180" t="str">
            <v>1100</v>
          </cell>
          <cell r="D2180" t="str">
            <v>601</v>
          </cell>
          <cell r="E2180" t="str">
            <v>4900096249</v>
          </cell>
          <cell r="F2180">
            <v>38131</v>
          </cell>
          <cell r="G2180">
            <v>-50</v>
          </cell>
          <cell r="H2180">
            <v>-932.03</v>
          </cell>
        </row>
        <row r="2181">
          <cell r="A2181" t="str">
            <v>501041</v>
          </cell>
          <cell r="B2181" t="str">
            <v>MAIZE - 1111 - 5 KG</v>
          </cell>
          <cell r="C2181" t="str">
            <v>1100</v>
          </cell>
          <cell r="D2181" t="str">
            <v>601</v>
          </cell>
          <cell r="E2181" t="str">
            <v>4900093878</v>
          </cell>
          <cell r="F2181">
            <v>38127</v>
          </cell>
          <cell r="G2181">
            <v>-7400</v>
          </cell>
          <cell r="H2181">
            <v>-137940.88</v>
          </cell>
        </row>
        <row r="2182">
          <cell r="A2182" t="str">
            <v>501041</v>
          </cell>
          <cell r="B2182" t="str">
            <v>MAIZE - 1111 - 5 KG</v>
          </cell>
          <cell r="C2182" t="str">
            <v>1100</v>
          </cell>
          <cell r="D2182" t="str">
            <v>601</v>
          </cell>
          <cell r="E2182" t="str">
            <v>4900093878</v>
          </cell>
          <cell r="F2182">
            <v>38127</v>
          </cell>
          <cell r="G2182">
            <v>-100</v>
          </cell>
          <cell r="H2182">
            <v>-1864.07</v>
          </cell>
        </row>
        <row r="2183">
          <cell r="A2183" t="str">
            <v>501041</v>
          </cell>
          <cell r="B2183" t="str">
            <v>MAIZE - 1111 - 5 KG</v>
          </cell>
          <cell r="C2183" t="str">
            <v>1100</v>
          </cell>
          <cell r="D2183" t="str">
            <v>601</v>
          </cell>
          <cell r="E2183" t="str">
            <v>4900086463</v>
          </cell>
          <cell r="F2183">
            <v>38111</v>
          </cell>
          <cell r="G2183">
            <v>-1500</v>
          </cell>
          <cell r="H2183">
            <v>-27960.99</v>
          </cell>
        </row>
        <row r="2184">
          <cell r="A2184" t="str">
            <v>501041</v>
          </cell>
          <cell r="B2184" t="str">
            <v>MAIZE - 1111 - 5 KG</v>
          </cell>
          <cell r="C2184" t="str">
            <v>1100</v>
          </cell>
          <cell r="D2184" t="str">
            <v>651</v>
          </cell>
          <cell r="E2184" t="str">
            <v>4900084298</v>
          </cell>
          <cell r="F2184">
            <v>38107</v>
          </cell>
          <cell r="G2184">
            <v>1550</v>
          </cell>
          <cell r="H2184">
            <v>0</v>
          </cell>
        </row>
        <row r="2185">
          <cell r="A2185" t="str">
            <v>501041</v>
          </cell>
          <cell r="B2185" t="str">
            <v>MAIZE - 1111 - 5 KG</v>
          </cell>
          <cell r="C2185" t="str">
            <v>1100</v>
          </cell>
          <cell r="D2185" t="str">
            <v>651</v>
          </cell>
          <cell r="E2185" t="str">
            <v>4900084298</v>
          </cell>
          <cell r="F2185">
            <v>38107</v>
          </cell>
          <cell r="G2185">
            <v>950</v>
          </cell>
          <cell r="H2185">
            <v>0</v>
          </cell>
        </row>
        <row r="2186">
          <cell r="A2186" t="str">
            <v>501041</v>
          </cell>
          <cell r="B2186" t="str">
            <v>MAIZE - 1111 - 5 KG</v>
          </cell>
          <cell r="C2186" t="str">
            <v>1100</v>
          </cell>
          <cell r="D2186" t="str">
            <v>453</v>
          </cell>
          <cell r="E2186" t="str">
            <v>4900084329</v>
          </cell>
          <cell r="F2186">
            <v>38107</v>
          </cell>
          <cell r="G2186">
            <v>1550</v>
          </cell>
          <cell r="H2186">
            <v>28893.02</v>
          </cell>
        </row>
        <row r="2187">
          <cell r="A2187" t="str">
            <v>501041</v>
          </cell>
          <cell r="B2187" t="str">
            <v>MAIZE - 1111 - 5 KG</v>
          </cell>
          <cell r="C2187" t="str">
            <v>1100</v>
          </cell>
          <cell r="D2187" t="str">
            <v>453</v>
          </cell>
          <cell r="E2187" t="str">
            <v>4900084329</v>
          </cell>
          <cell r="F2187">
            <v>38107</v>
          </cell>
          <cell r="G2187">
            <v>-950</v>
          </cell>
          <cell r="H2187">
            <v>0</v>
          </cell>
        </row>
        <row r="2188">
          <cell r="A2188" t="str">
            <v>501041</v>
          </cell>
          <cell r="B2188" t="str">
            <v>MAIZE - 1111 - 5 KG</v>
          </cell>
          <cell r="C2188" t="str">
            <v>1100</v>
          </cell>
          <cell r="D2188" t="str">
            <v>453</v>
          </cell>
          <cell r="E2188" t="str">
            <v>4900084329</v>
          </cell>
          <cell r="F2188">
            <v>38107</v>
          </cell>
          <cell r="G2188">
            <v>-1550</v>
          </cell>
          <cell r="H2188">
            <v>0</v>
          </cell>
        </row>
        <row r="2189">
          <cell r="A2189" t="str">
            <v>501041</v>
          </cell>
          <cell r="B2189" t="str">
            <v>MAIZE - 1111 - 5 KG</v>
          </cell>
          <cell r="C2189" t="str">
            <v>1100</v>
          </cell>
          <cell r="D2189" t="str">
            <v>453</v>
          </cell>
          <cell r="E2189" t="str">
            <v>4900084329</v>
          </cell>
          <cell r="F2189">
            <v>38107</v>
          </cell>
          <cell r="G2189">
            <v>950</v>
          </cell>
          <cell r="H2189">
            <v>17708.63</v>
          </cell>
        </row>
        <row r="2190">
          <cell r="A2190" t="str">
            <v>501041</v>
          </cell>
          <cell r="B2190" t="str">
            <v>MAIZE - 1111 - 5 KG</v>
          </cell>
          <cell r="C2190" t="str">
            <v>1100</v>
          </cell>
          <cell r="D2190" t="str">
            <v>601</v>
          </cell>
          <cell r="E2190" t="str">
            <v>4900084011</v>
          </cell>
          <cell r="F2190">
            <v>38106</v>
          </cell>
          <cell r="G2190">
            <v>-1550</v>
          </cell>
          <cell r="H2190">
            <v>-28893.02</v>
          </cell>
        </row>
        <row r="2191">
          <cell r="A2191" t="str">
            <v>501041</v>
          </cell>
          <cell r="B2191" t="str">
            <v>MAIZE - 1111 - 5 KG</v>
          </cell>
          <cell r="C2191" t="str">
            <v>1100</v>
          </cell>
          <cell r="D2191" t="str">
            <v>601</v>
          </cell>
          <cell r="E2191" t="str">
            <v>4900084059</v>
          </cell>
          <cell r="F2191">
            <v>38106</v>
          </cell>
          <cell r="G2191">
            <v>-500</v>
          </cell>
          <cell r="H2191">
            <v>-9320.33</v>
          </cell>
        </row>
        <row r="2192">
          <cell r="A2192" t="str">
            <v>501041</v>
          </cell>
          <cell r="B2192" t="str">
            <v>MAIZE - 1111 - 5 KG</v>
          </cell>
          <cell r="C2192" t="str">
            <v>1100</v>
          </cell>
          <cell r="D2192" t="str">
            <v>601</v>
          </cell>
          <cell r="E2192" t="str">
            <v>4900084011</v>
          </cell>
          <cell r="F2192">
            <v>38106</v>
          </cell>
          <cell r="G2192">
            <v>-950</v>
          </cell>
          <cell r="H2192">
            <v>-17708.63</v>
          </cell>
        </row>
        <row r="2193">
          <cell r="A2193" t="str">
            <v>501041</v>
          </cell>
          <cell r="B2193" t="str">
            <v>MAIZE - 1111 - 5 KG</v>
          </cell>
          <cell r="C2193" t="str">
            <v>1100</v>
          </cell>
          <cell r="D2193" t="str">
            <v>601</v>
          </cell>
          <cell r="E2193" t="str">
            <v>4900080581</v>
          </cell>
          <cell r="F2193">
            <v>38101</v>
          </cell>
          <cell r="G2193">
            <v>-1000</v>
          </cell>
          <cell r="H2193">
            <v>-18640.66</v>
          </cell>
        </row>
        <row r="2194">
          <cell r="A2194" t="str">
            <v>501041</v>
          </cell>
          <cell r="B2194" t="str">
            <v>MAIZE - 1111 - 5 KG</v>
          </cell>
          <cell r="C2194" t="str">
            <v>1100</v>
          </cell>
          <cell r="D2194" t="str">
            <v>601</v>
          </cell>
          <cell r="E2194" t="str">
            <v>4900080942</v>
          </cell>
          <cell r="F2194">
            <v>38101</v>
          </cell>
          <cell r="G2194">
            <v>-2650</v>
          </cell>
          <cell r="H2194">
            <v>-49397.75</v>
          </cell>
        </row>
        <row r="2195">
          <cell r="A2195" t="str">
            <v>501041</v>
          </cell>
          <cell r="B2195" t="str">
            <v>MAIZE - 1111 - 5 KG</v>
          </cell>
          <cell r="C2195" t="str">
            <v>1100</v>
          </cell>
          <cell r="D2195" t="str">
            <v>601</v>
          </cell>
          <cell r="E2195" t="str">
            <v>4900080942</v>
          </cell>
          <cell r="F2195">
            <v>38101</v>
          </cell>
          <cell r="G2195">
            <v>-800</v>
          </cell>
          <cell r="H2195">
            <v>-14912.53</v>
          </cell>
        </row>
        <row r="2196">
          <cell r="A2196" t="str">
            <v>501041</v>
          </cell>
          <cell r="B2196" t="str">
            <v>MAIZE - 1111 - 5 KG</v>
          </cell>
          <cell r="C2196" t="str">
            <v>1100</v>
          </cell>
          <cell r="D2196" t="str">
            <v>101</v>
          </cell>
          <cell r="E2196" t="str">
            <v>5000007802</v>
          </cell>
          <cell r="F2196">
            <v>38092</v>
          </cell>
          <cell r="G2196">
            <v>3650</v>
          </cell>
          <cell r="H2196">
            <v>0</v>
          </cell>
        </row>
        <row r="2197">
          <cell r="A2197" t="str">
            <v>501041</v>
          </cell>
          <cell r="B2197" t="str">
            <v>MAIZE - 1111 - 5 KG</v>
          </cell>
          <cell r="C2197" t="str">
            <v>1100</v>
          </cell>
          <cell r="D2197" t="str">
            <v>101</v>
          </cell>
          <cell r="E2197" t="str">
            <v>5000007802</v>
          </cell>
          <cell r="F2197">
            <v>38092</v>
          </cell>
          <cell r="G2197">
            <v>2100</v>
          </cell>
          <cell r="H2197">
            <v>0</v>
          </cell>
        </row>
        <row r="2198">
          <cell r="A2198" t="str">
            <v>501041</v>
          </cell>
          <cell r="B2198" t="str">
            <v>MAIZE - 1111 - 5 KG</v>
          </cell>
          <cell r="C2198" t="str">
            <v>1100</v>
          </cell>
          <cell r="D2198" t="str">
            <v>601</v>
          </cell>
          <cell r="E2198" t="str">
            <v>4900076207</v>
          </cell>
          <cell r="F2198">
            <v>38092</v>
          </cell>
          <cell r="G2198">
            <v>-4000</v>
          </cell>
          <cell r="H2198">
            <v>-74562.64</v>
          </cell>
        </row>
        <row r="2199">
          <cell r="A2199" t="str">
            <v>501041</v>
          </cell>
          <cell r="B2199" t="str">
            <v>MAIZE - 1111 - 5 KG</v>
          </cell>
          <cell r="C2199" t="str">
            <v>1100</v>
          </cell>
          <cell r="D2199" t="str">
            <v>101</v>
          </cell>
          <cell r="E2199" t="str">
            <v>5000007802</v>
          </cell>
          <cell r="F2199">
            <v>38092</v>
          </cell>
          <cell r="G2199">
            <v>7900</v>
          </cell>
          <cell r="H2199">
            <v>0</v>
          </cell>
        </row>
        <row r="2200">
          <cell r="A2200" t="str">
            <v>501041</v>
          </cell>
          <cell r="B2200" t="str">
            <v>MAIZE - 1111 - 5 KG</v>
          </cell>
          <cell r="C2200" t="str">
            <v>1100</v>
          </cell>
          <cell r="D2200" t="str">
            <v>101</v>
          </cell>
          <cell r="E2200" t="str">
            <v>5000007802</v>
          </cell>
          <cell r="F2200">
            <v>38092</v>
          </cell>
          <cell r="G2200">
            <v>6350</v>
          </cell>
          <cell r="H2200">
            <v>0</v>
          </cell>
        </row>
        <row r="2201">
          <cell r="A2201" t="str">
            <v>501041</v>
          </cell>
          <cell r="B2201" t="str">
            <v>MAIZE - 1111 - 5 KG</v>
          </cell>
          <cell r="C2201" t="str">
            <v>1100</v>
          </cell>
          <cell r="D2201" t="str">
            <v>641</v>
          </cell>
          <cell r="E2201" t="str">
            <v>4900075728</v>
          </cell>
          <cell r="F2201">
            <v>38090</v>
          </cell>
          <cell r="G2201">
            <v>7900</v>
          </cell>
          <cell r="H2201">
            <v>147261.21</v>
          </cell>
        </row>
        <row r="2202">
          <cell r="A2202" t="str">
            <v>501041</v>
          </cell>
          <cell r="B2202" t="str">
            <v>MAIZE - 1111 - 5 KG</v>
          </cell>
          <cell r="C2202" t="str">
            <v>1100</v>
          </cell>
          <cell r="D2202" t="str">
            <v>641</v>
          </cell>
          <cell r="E2202" t="str">
            <v>4900075728</v>
          </cell>
          <cell r="F2202">
            <v>38090</v>
          </cell>
          <cell r="G2202">
            <v>3650</v>
          </cell>
          <cell r="H2202">
            <v>68038.41</v>
          </cell>
        </row>
        <row r="2203">
          <cell r="A2203" t="str">
            <v>501041</v>
          </cell>
          <cell r="B2203" t="str">
            <v>MAIZE - 1111 - 5 KG</v>
          </cell>
          <cell r="C2203" t="str">
            <v>1100</v>
          </cell>
          <cell r="D2203" t="str">
            <v>641</v>
          </cell>
          <cell r="E2203" t="str">
            <v>4900075728</v>
          </cell>
          <cell r="F2203">
            <v>38090</v>
          </cell>
          <cell r="G2203">
            <v>6350</v>
          </cell>
          <cell r="H2203">
            <v>118368.19</v>
          </cell>
        </row>
        <row r="2204">
          <cell r="A2204" t="str">
            <v>501041</v>
          </cell>
          <cell r="B2204" t="str">
            <v>MAIZE - 1111 - 5 KG</v>
          </cell>
          <cell r="C2204" t="str">
            <v>1100</v>
          </cell>
          <cell r="D2204" t="str">
            <v>641</v>
          </cell>
          <cell r="E2204" t="str">
            <v>4900075728</v>
          </cell>
          <cell r="F2204">
            <v>38090</v>
          </cell>
          <cell r="G2204">
            <v>2100</v>
          </cell>
          <cell r="H2204">
            <v>39145.39</v>
          </cell>
        </row>
        <row r="2205">
          <cell r="A2205" t="str">
            <v>501041</v>
          </cell>
          <cell r="B2205" t="str">
            <v>MAIZE - 1111 - 5 KG</v>
          </cell>
          <cell r="C2205" t="str">
            <v>1200</v>
          </cell>
          <cell r="D2205" t="str">
            <v>641</v>
          </cell>
          <cell r="E2205" t="str">
            <v>4900135183</v>
          </cell>
          <cell r="F2205">
            <v>38178</v>
          </cell>
          <cell r="G2205">
            <v>-2950</v>
          </cell>
          <cell r="H2205">
            <v>-55468.55</v>
          </cell>
        </row>
        <row r="2206">
          <cell r="A2206" t="str">
            <v>501041</v>
          </cell>
          <cell r="B2206" t="str">
            <v>MAIZE - 1111 - 5 KG</v>
          </cell>
          <cell r="C2206" t="str">
            <v>1200</v>
          </cell>
          <cell r="D2206" t="str">
            <v>641</v>
          </cell>
          <cell r="E2206" t="str">
            <v>4900135183</v>
          </cell>
          <cell r="F2206">
            <v>38178</v>
          </cell>
          <cell r="G2206">
            <v>-2050</v>
          </cell>
          <cell r="H2206">
            <v>-38545.949999999997</v>
          </cell>
        </row>
        <row r="2207">
          <cell r="A2207" t="str">
            <v>501041</v>
          </cell>
          <cell r="B2207" t="str">
            <v>MAIZE - 1111 - 5 KG</v>
          </cell>
          <cell r="C2207" t="str">
            <v>1200</v>
          </cell>
          <cell r="D2207" t="str">
            <v>641</v>
          </cell>
          <cell r="E2207" t="str">
            <v>4900130373</v>
          </cell>
          <cell r="F2207">
            <v>38171</v>
          </cell>
          <cell r="G2207">
            <v>-2400</v>
          </cell>
          <cell r="H2207">
            <v>-45126.95</v>
          </cell>
        </row>
        <row r="2208">
          <cell r="A2208" t="str">
            <v>501041</v>
          </cell>
          <cell r="B2208" t="str">
            <v>MAIZE - 1111 - 5 KG</v>
          </cell>
          <cell r="C2208" t="str">
            <v>1200</v>
          </cell>
          <cell r="D2208" t="str">
            <v>641</v>
          </cell>
          <cell r="E2208" t="str">
            <v>4900130373</v>
          </cell>
          <cell r="F2208">
            <v>38171</v>
          </cell>
          <cell r="G2208">
            <v>-5350</v>
          </cell>
          <cell r="H2208">
            <v>-100595.5</v>
          </cell>
        </row>
        <row r="2209">
          <cell r="A2209" t="str">
            <v>501041</v>
          </cell>
          <cell r="B2209" t="str">
            <v>MAIZE - 1111 - 5 KG</v>
          </cell>
          <cell r="C2209" t="str">
            <v>1200</v>
          </cell>
          <cell r="D2209" t="str">
            <v>641</v>
          </cell>
          <cell r="E2209" t="str">
            <v>4900130373</v>
          </cell>
          <cell r="F2209">
            <v>38171</v>
          </cell>
          <cell r="G2209">
            <v>-2250</v>
          </cell>
          <cell r="H2209">
            <v>-42306.52</v>
          </cell>
        </row>
        <row r="2210">
          <cell r="A2210" t="str">
            <v>501041</v>
          </cell>
          <cell r="B2210" t="str">
            <v>MAIZE - 1111 - 5 KG</v>
          </cell>
          <cell r="C2210" t="str">
            <v>1200</v>
          </cell>
          <cell r="D2210" t="str">
            <v>601</v>
          </cell>
          <cell r="E2210" t="str">
            <v>4900113370</v>
          </cell>
          <cell r="F2210">
            <v>38155</v>
          </cell>
          <cell r="G2210">
            <v>-100</v>
          </cell>
          <cell r="H2210">
            <v>-1880.29</v>
          </cell>
        </row>
        <row r="2211">
          <cell r="A2211" t="str">
            <v>501041</v>
          </cell>
          <cell r="B2211" t="str">
            <v>MAIZE - 1111 - 5 KG</v>
          </cell>
          <cell r="C2211" t="str">
            <v>1200</v>
          </cell>
          <cell r="D2211" t="str">
            <v>601</v>
          </cell>
          <cell r="E2211" t="str">
            <v>4900113030</v>
          </cell>
          <cell r="F2211">
            <v>38155</v>
          </cell>
          <cell r="G2211">
            <v>-100</v>
          </cell>
          <cell r="H2211">
            <v>-1880.29</v>
          </cell>
        </row>
        <row r="2212">
          <cell r="A2212" t="str">
            <v>501041</v>
          </cell>
          <cell r="B2212" t="str">
            <v>MAIZE - 1111 - 5 KG</v>
          </cell>
          <cell r="C2212" t="str">
            <v>1200</v>
          </cell>
          <cell r="D2212" t="str">
            <v>601</v>
          </cell>
          <cell r="E2212" t="str">
            <v>4900110063</v>
          </cell>
          <cell r="F2212">
            <v>38150</v>
          </cell>
          <cell r="G2212">
            <v>-500</v>
          </cell>
          <cell r="H2212">
            <v>-9401.4500000000007</v>
          </cell>
        </row>
        <row r="2213">
          <cell r="A2213" t="str">
            <v>501041</v>
          </cell>
          <cell r="B2213" t="str">
            <v>MAIZE - 1111 - 5 KG</v>
          </cell>
          <cell r="C2213" t="str">
            <v>1200</v>
          </cell>
          <cell r="D2213" t="str">
            <v>601</v>
          </cell>
          <cell r="E2213" t="str">
            <v>4900109893</v>
          </cell>
          <cell r="F2213">
            <v>38150</v>
          </cell>
          <cell r="G2213">
            <v>-300</v>
          </cell>
          <cell r="H2213">
            <v>-5640.87</v>
          </cell>
        </row>
        <row r="2214">
          <cell r="A2214" t="str">
            <v>501041</v>
          </cell>
          <cell r="B2214" t="str">
            <v>MAIZE - 1111 - 5 KG</v>
          </cell>
          <cell r="C2214" t="str">
            <v>1200</v>
          </cell>
          <cell r="D2214" t="str">
            <v>601</v>
          </cell>
          <cell r="E2214" t="str">
            <v>4900107867</v>
          </cell>
          <cell r="F2214">
            <v>38147</v>
          </cell>
          <cell r="G2214">
            <v>-500</v>
          </cell>
          <cell r="H2214">
            <v>-9401.4500000000007</v>
          </cell>
        </row>
        <row r="2215">
          <cell r="A2215" t="str">
            <v>501041</v>
          </cell>
          <cell r="B2215" t="str">
            <v>MAIZE - 1111 - 5 KG</v>
          </cell>
          <cell r="C2215" t="str">
            <v>1200</v>
          </cell>
          <cell r="D2215" t="str">
            <v>601</v>
          </cell>
          <cell r="E2215" t="str">
            <v>4900107901</v>
          </cell>
          <cell r="F2215">
            <v>38147</v>
          </cell>
          <cell r="G2215">
            <v>-200</v>
          </cell>
          <cell r="H2215">
            <v>-3760.58</v>
          </cell>
        </row>
        <row r="2216">
          <cell r="A2216" t="str">
            <v>501041</v>
          </cell>
          <cell r="B2216" t="str">
            <v>MAIZE - 1111 - 5 KG</v>
          </cell>
          <cell r="C2216" t="str">
            <v>1200</v>
          </cell>
          <cell r="D2216" t="str">
            <v>601</v>
          </cell>
          <cell r="E2216" t="str">
            <v>4900106542</v>
          </cell>
          <cell r="F2216">
            <v>38145</v>
          </cell>
          <cell r="G2216">
            <v>-1250</v>
          </cell>
          <cell r="H2216">
            <v>-23503.62</v>
          </cell>
        </row>
        <row r="2217">
          <cell r="A2217" t="str">
            <v>501041</v>
          </cell>
          <cell r="B2217" t="str">
            <v>MAIZE - 1111 - 5 KG</v>
          </cell>
          <cell r="C2217" t="str">
            <v>1200</v>
          </cell>
          <cell r="D2217" t="str">
            <v>601</v>
          </cell>
          <cell r="E2217" t="str">
            <v>4900104548</v>
          </cell>
          <cell r="F2217">
            <v>38141</v>
          </cell>
          <cell r="G2217">
            <v>-250</v>
          </cell>
          <cell r="H2217">
            <v>-4700.72</v>
          </cell>
        </row>
        <row r="2218">
          <cell r="A2218" t="str">
            <v>501041</v>
          </cell>
          <cell r="B2218" t="str">
            <v>MAIZE - 1111 - 5 KG</v>
          </cell>
          <cell r="C2218" t="str">
            <v>1200</v>
          </cell>
          <cell r="D2218" t="str">
            <v>601</v>
          </cell>
          <cell r="E2218" t="str">
            <v>4900104583</v>
          </cell>
          <cell r="F2218">
            <v>38141</v>
          </cell>
          <cell r="G2218">
            <v>-150</v>
          </cell>
          <cell r="H2218">
            <v>-2820.43</v>
          </cell>
        </row>
        <row r="2219">
          <cell r="A2219" t="str">
            <v>501041</v>
          </cell>
          <cell r="B2219" t="str">
            <v>MAIZE - 1111 - 5 KG</v>
          </cell>
          <cell r="C2219" t="str">
            <v>1200</v>
          </cell>
          <cell r="D2219" t="str">
            <v>601</v>
          </cell>
          <cell r="E2219" t="str">
            <v>4900104549</v>
          </cell>
          <cell r="F2219">
            <v>38141</v>
          </cell>
          <cell r="G2219">
            <v>-1000</v>
          </cell>
          <cell r="H2219">
            <v>-18802.900000000001</v>
          </cell>
        </row>
        <row r="2220">
          <cell r="A2220" t="str">
            <v>501041</v>
          </cell>
          <cell r="B2220" t="str">
            <v>MAIZE - 1111 - 5 KG</v>
          </cell>
          <cell r="C2220" t="str">
            <v>1200</v>
          </cell>
          <cell r="D2220" t="str">
            <v>601</v>
          </cell>
          <cell r="E2220" t="str">
            <v>4900099828</v>
          </cell>
          <cell r="F2220">
            <v>38136</v>
          </cell>
          <cell r="G2220">
            <v>-150</v>
          </cell>
          <cell r="H2220">
            <v>-2820.43</v>
          </cell>
        </row>
        <row r="2221">
          <cell r="A2221" t="str">
            <v>501041</v>
          </cell>
          <cell r="B2221" t="str">
            <v>MAIZE - 1111 - 5 KG</v>
          </cell>
          <cell r="C2221" t="str">
            <v>1200</v>
          </cell>
          <cell r="D2221" t="str">
            <v>101</v>
          </cell>
          <cell r="E2221" t="str">
            <v>5000011294</v>
          </cell>
          <cell r="F2221">
            <v>38134</v>
          </cell>
          <cell r="G2221">
            <v>50</v>
          </cell>
          <cell r="H2221">
            <v>0</v>
          </cell>
        </row>
        <row r="2222">
          <cell r="A2222" t="str">
            <v>501041</v>
          </cell>
          <cell r="B2222" t="str">
            <v>MAIZE - 1111 - 5 KG</v>
          </cell>
          <cell r="C2222" t="str">
            <v>1200</v>
          </cell>
          <cell r="D2222" t="str">
            <v>101</v>
          </cell>
          <cell r="E2222" t="str">
            <v>5000011294</v>
          </cell>
          <cell r="F2222">
            <v>38134</v>
          </cell>
          <cell r="G2222">
            <v>1500</v>
          </cell>
          <cell r="H2222">
            <v>0</v>
          </cell>
        </row>
        <row r="2223">
          <cell r="A2223" t="str">
            <v>501041</v>
          </cell>
          <cell r="B2223" t="str">
            <v>MAIZE - 1111 - 5 KG</v>
          </cell>
          <cell r="C2223" t="str">
            <v>1200</v>
          </cell>
          <cell r="D2223" t="str">
            <v>101</v>
          </cell>
          <cell r="E2223" t="str">
            <v>5000011294</v>
          </cell>
          <cell r="F2223">
            <v>38134</v>
          </cell>
          <cell r="G2223">
            <v>900</v>
          </cell>
          <cell r="H2223">
            <v>0</v>
          </cell>
        </row>
        <row r="2224">
          <cell r="A2224" t="str">
            <v>501041</v>
          </cell>
          <cell r="B2224" t="str">
            <v>MAIZE - 1111 - 5 KG</v>
          </cell>
          <cell r="C2224" t="str">
            <v>1200</v>
          </cell>
          <cell r="D2224" t="str">
            <v>101</v>
          </cell>
          <cell r="E2224" t="str">
            <v>5000011294</v>
          </cell>
          <cell r="F2224">
            <v>38134</v>
          </cell>
          <cell r="G2224">
            <v>7550</v>
          </cell>
          <cell r="H2224">
            <v>0</v>
          </cell>
        </row>
        <row r="2225">
          <cell r="A2225" t="str">
            <v>501041</v>
          </cell>
          <cell r="B2225" t="str">
            <v>MAIZE - 1111 - 5 KG</v>
          </cell>
          <cell r="C2225" t="str">
            <v>1200</v>
          </cell>
          <cell r="D2225" t="str">
            <v>601</v>
          </cell>
          <cell r="E2225" t="str">
            <v>4900098701</v>
          </cell>
          <cell r="F2225">
            <v>38134</v>
          </cell>
          <cell r="G2225">
            <v>-100</v>
          </cell>
          <cell r="H2225">
            <v>-1880.29</v>
          </cell>
        </row>
        <row r="2226">
          <cell r="A2226" t="str">
            <v>501041</v>
          </cell>
          <cell r="B2226" t="str">
            <v>MAIZE - 1111 - 5 KG</v>
          </cell>
          <cell r="C2226" t="str">
            <v>1200</v>
          </cell>
          <cell r="D2226" t="str">
            <v>601</v>
          </cell>
          <cell r="E2226" t="str">
            <v>4900097564</v>
          </cell>
          <cell r="F2226">
            <v>38133</v>
          </cell>
          <cell r="G2226">
            <v>-100</v>
          </cell>
          <cell r="H2226">
            <v>-1880.29</v>
          </cell>
        </row>
        <row r="2227">
          <cell r="A2227" t="str">
            <v>501041</v>
          </cell>
          <cell r="B2227" t="str">
            <v>MAIZE - 1111 - 5 KG</v>
          </cell>
          <cell r="C2227" t="str">
            <v>1200</v>
          </cell>
          <cell r="D2227" t="str">
            <v>601</v>
          </cell>
          <cell r="E2227" t="str">
            <v>4900097583</v>
          </cell>
          <cell r="F2227">
            <v>38133</v>
          </cell>
          <cell r="G2227">
            <v>-150</v>
          </cell>
          <cell r="H2227">
            <v>-2820.43</v>
          </cell>
        </row>
        <row r="2228">
          <cell r="A2228" t="str">
            <v>501041</v>
          </cell>
          <cell r="B2228" t="str">
            <v>MAIZE - 1111 - 5 KG</v>
          </cell>
          <cell r="C2228" t="str">
            <v>1200</v>
          </cell>
          <cell r="D2228" t="str">
            <v>641</v>
          </cell>
          <cell r="E2228" t="str">
            <v>4900096490</v>
          </cell>
          <cell r="F2228">
            <v>38131</v>
          </cell>
          <cell r="G2228">
            <v>900</v>
          </cell>
          <cell r="H2228">
            <v>16958.63</v>
          </cell>
        </row>
        <row r="2229">
          <cell r="A2229" t="str">
            <v>501041</v>
          </cell>
          <cell r="B2229" t="str">
            <v>MAIZE - 1111 - 5 KG</v>
          </cell>
          <cell r="C2229" t="str">
            <v>1200</v>
          </cell>
          <cell r="D2229" t="str">
            <v>641</v>
          </cell>
          <cell r="E2229" t="str">
            <v>4900096490</v>
          </cell>
          <cell r="F2229">
            <v>38131</v>
          </cell>
          <cell r="G2229">
            <v>7550</v>
          </cell>
          <cell r="H2229">
            <v>142264.1</v>
          </cell>
        </row>
        <row r="2230">
          <cell r="A2230" t="str">
            <v>501041</v>
          </cell>
          <cell r="B2230" t="str">
            <v>MAIZE - 1111 - 5 KG</v>
          </cell>
          <cell r="C2230" t="str">
            <v>1200</v>
          </cell>
          <cell r="D2230" t="str">
            <v>641</v>
          </cell>
          <cell r="E2230" t="str">
            <v>4900096490</v>
          </cell>
          <cell r="F2230">
            <v>38131</v>
          </cell>
          <cell r="G2230">
            <v>1500</v>
          </cell>
          <cell r="H2230">
            <v>28264.39</v>
          </cell>
        </row>
        <row r="2231">
          <cell r="A2231" t="str">
            <v>501041</v>
          </cell>
          <cell r="B2231" t="str">
            <v>MAIZE - 1111 - 5 KG</v>
          </cell>
          <cell r="C2231" t="str">
            <v>1200</v>
          </cell>
          <cell r="D2231" t="str">
            <v>641</v>
          </cell>
          <cell r="E2231" t="str">
            <v>4900096490</v>
          </cell>
          <cell r="F2231">
            <v>38131</v>
          </cell>
          <cell r="G2231">
            <v>50</v>
          </cell>
          <cell r="H2231">
            <v>942.15</v>
          </cell>
        </row>
        <row r="2232">
          <cell r="A2232" t="str">
            <v>501041</v>
          </cell>
          <cell r="B2232" t="str">
            <v>MAIZE - 1111 - 5 KG</v>
          </cell>
          <cell r="C2232" t="str">
            <v>1200</v>
          </cell>
          <cell r="D2232" t="str">
            <v>101</v>
          </cell>
          <cell r="E2232" t="str">
            <v>5000010595</v>
          </cell>
          <cell r="F2232">
            <v>38128</v>
          </cell>
          <cell r="G2232">
            <v>5350</v>
          </cell>
          <cell r="H2232">
            <v>0</v>
          </cell>
        </row>
        <row r="2233">
          <cell r="A2233" t="str">
            <v>501041</v>
          </cell>
          <cell r="B2233" t="str">
            <v>MAIZE - 1111 - 5 KG</v>
          </cell>
          <cell r="C2233" t="str">
            <v>1200</v>
          </cell>
          <cell r="D2233" t="str">
            <v>101</v>
          </cell>
          <cell r="E2233" t="str">
            <v>5000010595</v>
          </cell>
          <cell r="F2233">
            <v>38128</v>
          </cell>
          <cell r="G2233">
            <v>550</v>
          </cell>
          <cell r="H2233">
            <v>0</v>
          </cell>
        </row>
        <row r="2234">
          <cell r="A2234" t="str">
            <v>501041</v>
          </cell>
          <cell r="B2234" t="str">
            <v>MAIZE - 1111 - 5 KG</v>
          </cell>
          <cell r="C2234" t="str">
            <v>1200</v>
          </cell>
          <cell r="D2234" t="str">
            <v>101</v>
          </cell>
          <cell r="E2234" t="str">
            <v>5000010595</v>
          </cell>
          <cell r="F2234">
            <v>38128</v>
          </cell>
          <cell r="G2234">
            <v>4100</v>
          </cell>
          <cell r="H2234">
            <v>0</v>
          </cell>
        </row>
        <row r="2235">
          <cell r="A2235" t="str">
            <v>501041</v>
          </cell>
          <cell r="B2235" t="str">
            <v>MAIZE - 1111 - 5 KG</v>
          </cell>
          <cell r="C2235" t="str">
            <v>1200</v>
          </cell>
          <cell r="D2235" t="str">
            <v>641</v>
          </cell>
          <cell r="E2235" t="str">
            <v>4900093740</v>
          </cell>
          <cell r="F2235">
            <v>38127</v>
          </cell>
          <cell r="G2235">
            <v>4100</v>
          </cell>
          <cell r="H2235">
            <v>76927.75</v>
          </cell>
        </row>
        <row r="2236">
          <cell r="A2236" t="str">
            <v>501041</v>
          </cell>
          <cell r="B2236" t="str">
            <v>MAIZE - 1111 - 5 KG</v>
          </cell>
          <cell r="C2236" t="str">
            <v>1200</v>
          </cell>
          <cell r="D2236" t="str">
            <v>641</v>
          </cell>
          <cell r="E2236" t="str">
            <v>4900093740</v>
          </cell>
          <cell r="F2236">
            <v>38127</v>
          </cell>
          <cell r="G2236">
            <v>550</v>
          </cell>
          <cell r="H2236">
            <v>10319.58</v>
          </cell>
        </row>
        <row r="2237">
          <cell r="A2237" t="str">
            <v>501041</v>
          </cell>
          <cell r="B2237" t="str">
            <v>MAIZE - 1111 - 5 KG</v>
          </cell>
          <cell r="C2237" t="str">
            <v>1200</v>
          </cell>
          <cell r="D2237" t="str">
            <v>641</v>
          </cell>
          <cell r="E2237" t="str">
            <v>4900093740</v>
          </cell>
          <cell r="F2237">
            <v>38127</v>
          </cell>
          <cell r="G2237">
            <v>5350</v>
          </cell>
          <cell r="H2237">
            <v>100381.34</v>
          </cell>
        </row>
        <row r="2238">
          <cell r="A2238" t="str">
            <v>501041</v>
          </cell>
          <cell r="B2238" t="str">
            <v>MAIZE - 1111 - 5 KG</v>
          </cell>
          <cell r="C2238" t="str">
            <v>1200</v>
          </cell>
          <cell r="D2238" t="str">
            <v>601</v>
          </cell>
          <cell r="E2238" t="str">
            <v>4900092980</v>
          </cell>
          <cell r="F2238">
            <v>38125</v>
          </cell>
          <cell r="G2238">
            <v>-950</v>
          </cell>
          <cell r="H2238">
            <v>-17824.72</v>
          </cell>
        </row>
        <row r="2239">
          <cell r="A2239" t="str">
            <v>501041</v>
          </cell>
          <cell r="B2239" t="str">
            <v>MAIZE - 1111 - 5 KG</v>
          </cell>
          <cell r="C2239" t="str">
            <v>1200</v>
          </cell>
          <cell r="D2239" t="str">
            <v>641</v>
          </cell>
          <cell r="E2239" t="str">
            <v>4900091966</v>
          </cell>
          <cell r="F2239">
            <v>38124</v>
          </cell>
          <cell r="G2239">
            <v>-1400</v>
          </cell>
          <cell r="H2239">
            <v>-26268.02</v>
          </cell>
        </row>
        <row r="2240">
          <cell r="A2240" t="str">
            <v>501041</v>
          </cell>
          <cell r="B2240" t="str">
            <v>MAIZE - 1111 - 5 KG</v>
          </cell>
          <cell r="C2240" t="str">
            <v>1200</v>
          </cell>
          <cell r="D2240" t="str">
            <v>601</v>
          </cell>
          <cell r="E2240" t="str">
            <v>4900091296</v>
          </cell>
          <cell r="F2240">
            <v>38122</v>
          </cell>
          <cell r="G2240">
            <v>-2000</v>
          </cell>
          <cell r="H2240">
            <v>-37525.730000000003</v>
          </cell>
        </row>
        <row r="2241">
          <cell r="A2241" t="str">
            <v>501041</v>
          </cell>
          <cell r="B2241" t="str">
            <v>MAIZE - 1111 - 5 KG</v>
          </cell>
          <cell r="C2241" t="str">
            <v>1200</v>
          </cell>
          <cell r="D2241" t="str">
            <v>601</v>
          </cell>
          <cell r="E2241" t="str">
            <v>4900091371</v>
          </cell>
          <cell r="F2241">
            <v>38122</v>
          </cell>
          <cell r="G2241">
            <v>-2000</v>
          </cell>
          <cell r="H2241">
            <v>-37525.730000000003</v>
          </cell>
        </row>
        <row r="2242">
          <cell r="A2242" t="str">
            <v>501041</v>
          </cell>
          <cell r="B2242" t="str">
            <v>MAIZE - 1111 - 5 KG</v>
          </cell>
          <cell r="C2242" t="str">
            <v>1200</v>
          </cell>
          <cell r="D2242" t="str">
            <v>601</v>
          </cell>
          <cell r="E2242" t="str">
            <v>4900090723</v>
          </cell>
          <cell r="F2242">
            <v>38121</v>
          </cell>
          <cell r="G2242">
            <v>-1000</v>
          </cell>
          <cell r="H2242">
            <v>-18762.87</v>
          </cell>
        </row>
        <row r="2243">
          <cell r="A2243" t="str">
            <v>501041</v>
          </cell>
          <cell r="B2243" t="str">
            <v>MAIZE - 1111 - 5 KG</v>
          </cell>
          <cell r="C2243" t="str">
            <v>1200</v>
          </cell>
          <cell r="D2243" t="str">
            <v>601</v>
          </cell>
          <cell r="E2243" t="str">
            <v>4900090421</v>
          </cell>
          <cell r="F2243">
            <v>38120</v>
          </cell>
          <cell r="G2243">
            <v>-250</v>
          </cell>
          <cell r="H2243">
            <v>-4690.72</v>
          </cell>
        </row>
        <row r="2244">
          <cell r="A2244" t="str">
            <v>501041</v>
          </cell>
          <cell r="B2244" t="str">
            <v>MAIZE - 1111 - 5 KG</v>
          </cell>
          <cell r="C2244" t="str">
            <v>1200</v>
          </cell>
          <cell r="D2244" t="str">
            <v>601</v>
          </cell>
          <cell r="E2244" t="str">
            <v>4900089902</v>
          </cell>
          <cell r="F2244">
            <v>38119</v>
          </cell>
          <cell r="G2244">
            <v>-150</v>
          </cell>
          <cell r="H2244">
            <v>-2814.43</v>
          </cell>
        </row>
        <row r="2245">
          <cell r="A2245" t="str">
            <v>501041</v>
          </cell>
          <cell r="B2245" t="str">
            <v>MAIZE - 1111 - 5 KG</v>
          </cell>
          <cell r="C2245" t="str">
            <v>1200</v>
          </cell>
          <cell r="D2245" t="str">
            <v>601</v>
          </cell>
          <cell r="E2245" t="str">
            <v>4900089907</v>
          </cell>
          <cell r="F2245">
            <v>38119</v>
          </cell>
          <cell r="G2245">
            <v>-500</v>
          </cell>
          <cell r="H2245">
            <v>-9381.43</v>
          </cell>
        </row>
        <row r="2246">
          <cell r="A2246" t="str">
            <v>501041</v>
          </cell>
          <cell r="B2246" t="str">
            <v>MAIZE - 1111 - 5 KG</v>
          </cell>
          <cell r="C2246" t="str">
            <v>1200</v>
          </cell>
          <cell r="D2246" t="str">
            <v>601</v>
          </cell>
          <cell r="E2246" t="str">
            <v>4900089908</v>
          </cell>
          <cell r="F2246">
            <v>38119</v>
          </cell>
          <cell r="G2246">
            <v>-750</v>
          </cell>
          <cell r="H2246">
            <v>-14072.15</v>
          </cell>
        </row>
        <row r="2247">
          <cell r="A2247" t="str">
            <v>501041</v>
          </cell>
          <cell r="B2247" t="str">
            <v>MAIZE - 1111 - 5 KG</v>
          </cell>
          <cell r="C2247" t="str">
            <v>1200</v>
          </cell>
          <cell r="D2247" t="str">
            <v>601</v>
          </cell>
          <cell r="E2247" t="str">
            <v>4900089910</v>
          </cell>
          <cell r="F2247">
            <v>38119</v>
          </cell>
          <cell r="G2247">
            <v>-400</v>
          </cell>
          <cell r="H2247">
            <v>-7505.15</v>
          </cell>
        </row>
        <row r="2248">
          <cell r="A2248" t="str">
            <v>501041</v>
          </cell>
          <cell r="B2248" t="str">
            <v>MAIZE - 1111 - 5 KG</v>
          </cell>
          <cell r="C2248" t="str">
            <v>1200</v>
          </cell>
          <cell r="D2248" t="str">
            <v>601</v>
          </cell>
          <cell r="E2248" t="str">
            <v>4900089910</v>
          </cell>
          <cell r="F2248">
            <v>38119</v>
          </cell>
          <cell r="G2248">
            <v>-600</v>
          </cell>
          <cell r="H2248">
            <v>-11257.72</v>
          </cell>
        </row>
        <row r="2249">
          <cell r="A2249" t="str">
            <v>501041</v>
          </cell>
          <cell r="B2249" t="str">
            <v>MAIZE - 1111 - 5 KG</v>
          </cell>
          <cell r="C2249" t="str">
            <v>1200</v>
          </cell>
          <cell r="D2249" t="str">
            <v>101</v>
          </cell>
          <cell r="E2249" t="str">
            <v>5000009675</v>
          </cell>
          <cell r="F2249">
            <v>38115</v>
          </cell>
          <cell r="G2249">
            <v>1400</v>
          </cell>
          <cell r="H2249">
            <v>0</v>
          </cell>
        </row>
        <row r="2250">
          <cell r="A2250" t="str">
            <v>501041</v>
          </cell>
          <cell r="B2250" t="str">
            <v>MAIZE - 1111 - 5 KG</v>
          </cell>
          <cell r="C2250" t="str">
            <v>1200</v>
          </cell>
          <cell r="D2250" t="str">
            <v>101</v>
          </cell>
          <cell r="E2250" t="str">
            <v>5000009675</v>
          </cell>
          <cell r="F2250">
            <v>38115</v>
          </cell>
          <cell r="G2250">
            <v>6800</v>
          </cell>
          <cell r="H2250">
            <v>0</v>
          </cell>
        </row>
        <row r="2251">
          <cell r="A2251" t="str">
            <v>501041</v>
          </cell>
          <cell r="B2251" t="str">
            <v>MAIZE - 1111 - 5 KG</v>
          </cell>
          <cell r="C2251" t="str">
            <v>1200</v>
          </cell>
          <cell r="D2251" t="str">
            <v>101</v>
          </cell>
          <cell r="E2251" t="str">
            <v>5000009675</v>
          </cell>
          <cell r="F2251">
            <v>38115</v>
          </cell>
          <cell r="G2251">
            <v>1800</v>
          </cell>
          <cell r="H2251">
            <v>0</v>
          </cell>
        </row>
        <row r="2252">
          <cell r="A2252" t="str">
            <v>501041</v>
          </cell>
          <cell r="B2252" t="str">
            <v>MAIZE - 1111 - 5 KG</v>
          </cell>
          <cell r="C2252" t="str">
            <v>1200</v>
          </cell>
          <cell r="D2252" t="str">
            <v>641</v>
          </cell>
          <cell r="E2252" t="str">
            <v>4900087012</v>
          </cell>
          <cell r="F2252">
            <v>38112</v>
          </cell>
          <cell r="G2252">
            <v>1800</v>
          </cell>
          <cell r="H2252">
            <v>33773.160000000003</v>
          </cell>
        </row>
        <row r="2253">
          <cell r="A2253" t="str">
            <v>501041</v>
          </cell>
          <cell r="B2253" t="str">
            <v>MAIZE - 1111 - 5 KG</v>
          </cell>
          <cell r="C2253" t="str">
            <v>1200</v>
          </cell>
          <cell r="D2253" t="str">
            <v>641</v>
          </cell>
          <cell r="E2253" t="str">
            <v>4900087012</v>
          </cell>
          <cell r="F2253">
            <v>38112</v>
          </cell>
          <cell r="G2253">
            <v>6800</v>
          </cell>
          <cell r="H2253">
            <v>127587.5</v>
          </cell>
        </row>
        <row r="2254">
          <cell r="A2254" t="str">
            <v>501041</v>
          </cell>
          <cell r="B2254" t="str">
            <v>MAIZE - 1111 - 5 KG</v>
          </cell>
          <cell r="C2254" t="str">
            <v>1200</v>
          </cell>
          <cell r="D2254" t="str">
            <v>641</v>
          </cell>
          <cell r="E2254" t="str">
            <v>4900087012</v>
          </cell>
          <cell r="F2254">
            <v>38112</v>
          </cell>
          <cell r="G2254">
            <v>1400</v>
          </cell>
          <cell r="H2254">
            <v>26268.01</v>
          </cell>
        </row>
        <row r="2255">
          <cell r="A2255" t="str">
            <v>501041</v>
          </cell>
          <cell r="B2255" t="str">
            <v>MAIZE - 1111 - 5 KG</v>
          </cell>
          <cell r="C2255" t="str">
            <v>1300</v>
          </cell>
          <cell r="D2255" t="str">
            <v>641</v>
          </cell>
          <cell r="E2255" t="str">
            <v>4900153977</v>
          </cell>
          <cell r="F2255">
            <v>38197</v>
          </cell>
          <cell r="G2255">
            <v>-7100</v>
          </cell>
          <cell r="H2255">
            <v>-132990.64000000001</v>
          </cell>
        </row>
        <row r="2256">
          <cell r="A2256" t="str">
            <v>501041</v>
          </cell>
          <cell r="B2256" t="str">
            <v>MAIZE - 1111 - 5 KG</v>
          </cell>
          <cell r="C2256" t="str">
            <v>1300</v>
          </cell>
          <cell r="D2256" t="str">
            <v>641</v>
          </cell>
          <cell r="E2256" t="str">
            <v>4900153977</v>
          </cell>
          <cell r="F2256">
            <v>38197</v>
          </cell>
          <cell r="G2256">
            <v>-2170</v>
          </cell>
          <cell r="H2256">
            <v>-40646.44</v>
          </cell>
        </row>
        <row r="2257">
          <cell r="A2257" t="str">
            <v>501041</v>
          </cell>
          <cell r="B2257" t="str">
            <v>MAIZE - 1111 - 5 KG</v>
          </cell>
          <cell r="C2257" t="str">
            <v>1300</v>
          </cell>
          <cell r="D2257" t="str">
            <v>641</v>
          </cell>
          <cell r="E2257" t="str">
            <v>4900153977</v>
          </cell>
          <cell r="F2257">
            <v>38197</v>
          </cell>
          <cell r="G2257">
            <v>-1900</v>
          </cell>
          <cell r="H2257">
            <v>-35589.040000000001</v>
          </cell>
        </row>
        <row r="2258">
          <cell r="A2258" t="str">
            <v>501041</v>
          </cell>
          <cell r="B2258" t="str">
            <v>MAIZE - 1111 - 5 KG</v>
          </cell>
          <cell r="C2258" t="str">
            <v>1300</v>
          </cell>
          <cell r="D2258" t="str">
            <v>101</v>
          </cell>
          <cell r="E2258" t="str">
            <v>5000018802</v>
          </cell>
          <cell r="F2258">
            <v>38196</v>
          </cell>
          <cell r="G2258">
            <v>1000</v>
          </cell>
          <cell r="H2258">
            <v>0</v>
          </cell>
        </row>
        <row r="2259">
          <cell r="A2259" t="str">
            <v>501041</v>
          </cell>
          <cell r="B2259" t="str">
            <v>MAIZE - 1111 - 5 KG</v>
          </cell>
          <cell r="C2259" t="str">
            <v>1300</v>
          </cell>
          <cell r="D2259" t="str">
            <v>651</v>
          </cell>
          <cell r="E2259" t="str">
            <v>4900147356</v>
          </cell>
          <cell r="F2259">
            <v>38190</v>
          </cell>
          <cell r="G2259">
            <v>900</v>
          </cell>
          <cell r="H2259">
            <v>0</v>
          </cell>
        </row>
        <row r="2260">
          <cell r="A2260" t="str">
            <v>501041</v>
          </cell>
          <cell r="B2260" t="str">
            <v>MAIZE - 1111 - 5 KG</v>
          </cell>
          <cell r="C2260" t="str">
            <v>1300</v>
          </cell>
          <cell r="D2260" t="str">
            <v>453</v>
          </cell>
          <cell r="E2260" t="str">
            <v>4900147357</v>
          </cell>
          <cell r="F2260">
            <v>38190</v>
          </cell>
          <cell r="G2260">
            <v>900</v>
          </cell>
          <cell r="H2260">
            <v>16857.97</v>
          </cell>
        </row>
        <row r="2261">
          <cell r="A2261" t="str">
            <v>501041</v>
          </cell>
          <cell r="B2261" t="str">
            <v>MAIZE - 1111 - 5 KG</v>
          </cell>
          <cell r="C2261" t="str">
            <v>1300</v>
          </cell>
          <cell r="D2261" t="str">
            <v>453</v>
          </cell>
          <cell r="E2261" t="str">
            <v>4900147357</v>
          </cell>
          <cell r="F2261">
            <v>38190</v>
          </cell>
          <cell r="G2261">
            <v>-900</v>
          </cell>
          <cell r="H2261">
            <v>0</v>
          </cell>
        </row>
        <row r="2262">
          <cell r="A2262" t="str">
            <v>501041</v>
          </cell>
          <cell r="B2262" t="str">
            <v>MAIZE - 1111 - 5 KG</v>
          </cell>
          <cell r="C2262" t="str">
            <v>1300</v>
          </cell>
          <cell r="D2262" t="str">
            <v>641</v>
          </cell>
          <cell r="E2262" t="str">
            <v>4900147188</v>
          </cell>
          <cell r="F2262">
            <v>38190</v>
          </cell>
          <cell r="G2262">
            <v>1000</v>
          </cell>
          <cell r="H2262">
            <v>18640.66</v>
          </cell>
        </row>
        <row r="2263">
          <cell r="A2263" t="str">
            <v>501041</v>
          </cell>
          <cell r="B2263" t="str">
            <v>MAIZE - 1111 - 5 KG</v>
          </cell>
          <cell r="C2263" t="str">
            <v>1300</v>
          </cell>
          <cell r="D2263" t="str">
            <v>453</v>
          </cell>
          <cell r="E2263" t="str">
            <v>4900128768</v>
          </cell>
          <cell r="F2263">
            <v>38168</v>
          </cell>
          <cell r="G2263">
            <v>-620</v>
          </cell>
          <cell r="H2263">
            <v>0</v>
          </cell>
        </row>
        <row r="2264">
          <cell r="A2264" t="str">
            <v>501041</v>
          </cell>
          <cell r="B2264" t="str">
            <v>MAIZE - 1111 - 5 KG</v>
          </cell>
          <cell r="C2264" t="str">
            <v>1300</v>
          </cell>
          <cell r="D2264" t="str">
            <v>651</v>
          </cell>
          <cell r="E2264" t="str">
            <v>4900128732</v>
          </cell>
          <cell r="F2264">
            <v>38168</v>
          </cell>
          <cell r="G2264">
            <v>620</v>
          </cell>
          <cell r="H2264">
            <v>0</v>
          </cell>
        </row>
        <row r="2265">
          <cell r="A2265" t="str">
            <v>501041</v>
          </cell>
          <cell r="B2265" t="str">
            <v>MAIZE - 1111 - 5 KG</v>
          </cell>
          <cell r="C2265" t="str">
            <v>1300</v>
          </cell>
          <cell r="D2265" t="str">
            <v>453</v>
          </cell>
          <cell r="E2265" t="str">
            <v>4900128768</v>
          </cell>
          <cell r="F2265">
            <v>38168</v>
          </cell>
          <cell r="G2265">
            <v>620</v>
          </cell>
          <cell r="H2265">
            <v>11619.31</v>
          </cell>
        </row>
        <row r="2266">
          <cell r="A2266" t="str">
            <v>501041</v>
          </cell>
          <cell r="B2266" t="str">
            <v>MAIZE - 1111 - 5 KG</v>
          </cell>
          <cell r="C2266" t="str">
            <v>1300</v>
          </cell>
          <cell r="D2266" t="str">
            <v>601</v>
          </cell>
          <cell r="E2266" t="str">
            <v>4900108163</v>
          </cell>
          <cell r="F2266">
            <v>38148</v>
          </cell>
          <cell r="G2266">
            <v>-500</v>
          </cell>
          <cell r="H2266">
            <v>-9370.41</v>
          </cell>
        </row>
        <row r="2267">
          <cell r="A2267" t="str">
            <v>501041</v>
          </cell>
          <cell r="B2267" t="str">
            <v>MAIZE - 1111 - 5 KG</v>
          </cell>
          <cell r="C2267" t="str">
            <v>1300</v>
          </cell>
          <cell r="D2267" t="str">
            <v>601</v>
          </cell>
          <cell r="E2267" t="str">
            <v>4900107515</v>
          </cell>
          <cell r="F2267">
            <v>38147</v>
          </cell>
          <cell r="G2267">
            <v>-500</v>
          </cell>
          <cell r="H2267">
            <v>-9370.42</v>
          </cell>
        </row>
        <row r="2268">
          <cell r="A2268" t="str">
            <v>501041</v>
          </cell>
          <cell r="B2268" t="str">
            <v>MAIZE - 1111 - 5 KG</v>
          </cell>
          <cell r="C2268" t="str">
            <v>1300</v>
          </cell>
          <cell r="D2268" t="str">
            <v>601</v>
          </cell>
          <cell r="E2268" t="str">
            <v>4900105115</v>
          </cell>
          <cell r="F2268">
            <v>38142</v>
          </cell>
          <cell r="G2268">
            <v>-1500</v>
          </cell>
          <cell r="H2268">
            <v>-28111.24</v>
          </cell>
        </row>
        <row r="2269">
          <cell r="A2269" t="str">
            <v>501041</v>
          </cell>
          <cell r="B2269" t="str">
            <v>MAIZE - 1111 - 5 KG</v>
          </cell>
          <cell r="C2269" t="str">
            <v>1300</v>
          </cell>
          <cell r="D2269" t="str">
            <v>601</v>
          </cell>
          <cell r="E2269" t="str">
            <v>4900104964</v>
          </cell>
          <cell r="F2269">
            <v>38142</v>
          </cell>
          <cell r="G2269">
            <v>-250</v>
          </cell>
          <cell r="H2269">
            <v>-4685.21</v>
          </cell>
        </row>
        <row r="2270">
          <cell r="A2270" t="str">
            <v>501041</v>
          </cell>
          <cell r="B2270" t="str">
            <v>MAIZE - 1111 - 5 KG</v>
          </cell>
          <cell r="C2270" t="str">
            <v>1300</v>
          </cell>
          <cell r="D2270" t="str">
            <v>601</v>
          </cell>
          <cell r="E2270" t="str">
            <v>4900097635</v>
          </cell>
          <cell r="F2270">
            <v>38133</v>
          </cell>
          <cell r="G2270">
            <v>-500</v>
          </cell>
          <cell r="H2270">
            <v>-9370.42</v>
          </cell>
        </row>
        <row r="2271">
          <cell r="A2271" t="str">
            <v>501041</v>
          </cell>
          <cell r="B2271" t="str">
            <v>MAIZE - 1111 - 5 KG</v>
          </cell>
          <cell r="C2271" t="str">
            <v>1300</v>
          </cell>
          <cell r="D2271" t="str">
            <v>601</v>
          </cell>
          <cell r="E2271" t="str">
            <v>4900096682</v>
          </cell>
          <cell r="F2271">
            <v>38132</v>
          </cell>
          <cell r="G2271">
            <v>-2600</v>
          </cell>
          <cell r="H2271">
            <v>-48726.16</v>
          </cell>
        </row>
        <row r="2272">
          <cell r="A2272" t="str">
            <v>501041</v>
          </cell>
          <cell r="B2272" t="str">
            <v>MAIZE - 1111 - 5 KG</v>
          </cell>
          <cell r="C2272" t="str">
            <v>1300</v>
          </cell>
          <cell r="D2272" t="str">
            <v>601</v>
          </cell>
          <cell r="E2272" t="str">
            <v>4900096682</v>
          </cell>
          <cell r="F2272">
            <v>38132</v>
          </cell>
          <cell r="G2272">
            <v>-2400</v>
          </cell>
          <cell r="H2272">
            <v>-44977.99</v>
          </cell>
        </row>
        <row r="2273">
          <cell r="A2273" t="str">
            <v>501041</v>
          </cell>
          <cell r="B2273" t="str">
            <v>MAIZE - 1111 - 5 KG</v>
          </cell>
          <cell r="C2273" t="str">
            <v>1300</v>
          </cell>
          <cell r="D2273" t="str">
            <v>601</v>
          </cell>
          <cell r="E2273" t="str">
            <v>4900096547</v>
          </cell>
          <cell r="F2273">
            <v>38131</v>
          </cell>
          <cell r="G2273">
            <v>-500</v>
          </cell>
          <cell r="H2273">
            <v>-9370.41</v>
          </cell>
        </row>
        <row r="2274">
          <cell r="A2274" t="str">
            <v>501041</v>
          </cell>
          <cell r="B2274" t="str">
            <v>MAIZE - 1111 - 5 KG</v>
          </cell>
          <cell r="C2274" t="str">
            <v>1300</v>
          </cell>
          <cell r="D2274" t="str">
            <v>601</v>
          </cell>
          <cell r="E2274" t="str">
            <v>4900095128</v>
          </cell>
          <cell r="F2274">
            <v>38129</v>
          </cell>
          <cell r="G2274">
            <v>-100</v>
          </cell>
          <cell r="H2274">
            <v>-1874.08</v>
          </cell>
        </row>
        <row r="2275">
          <cell r="A2275" t="str">
            <v>501041</v>
          </cell>
          <cell r="B2275" t="str">
            <v>MAIZE - 1111 - 5 KG</v>
          </cell>
          <cell r="C2275" t="str">
            <v>1300</v>
          </cell>
          <cell r="D2275" t="str">
            <v>101</v>
          </cell>
          <cell r="E2275" t="str">
            <v>5000010592</v>
          </cell>
          <cell r="F2275">
            <v>38126</v>
          </cell>
          <cell r="G2275">
            <v>7900</v>
          </cell>
          <cell r="H2275">
            <v>0</v>
          </cell>
        </row>
        <row r="2276">
          <cell r="A2276" t="str">
            <v>501041</v>
          </cell>
          <cell r="B2276" t="str">
            <v>MAIZE - 1111 - 5 KG</v>
          </cell>
          <cell r="C2276" t="str">
            <v>1300</v>
          </cell>
          <cell r="D2276" t="str">
            <v>101</v>
          </cell>
          <cell r="E2276" t="str">
            <v>5000010592</v>
          </cell>
          <cell r="F2276">
            <v>38126</v>
          </cell>
          <cell r="G2276">
            <v>7100</v>
          </cell>
          <cell r="H2276">
            <v>0</v>
          </cell>
        </row>
        <row r="2277">
          <cell r="A2277" t="str">
            <v>501041</v>
          </cell>
          <cell r="B2277" t="str">
            <v>MAIZE - 1111 - 5 KG</v>
          </cell>
          <cell r="C2277" t="str">
            <v>1300</v>
          </cell>
          <cell r="D2277" t="str">
            <v>601</v>
          </cell>
          <cell r="E2277" t="str">
            <v>4900090497</v>
          </cell>
          <cell r="F2277">
            <v>38120</v>
          </cell>
          <cell r="G2277">
            <v>-250</v>
          </cell>
          <cell r="H2277">
            <v>-4685.21</v>
          </cell>
        </row>
        <row r="2278">
          <cell r="A2278" t="str">
            <v>501041</v>
          </cell>
          <cell r="B2278" t="str">
            <v>MAIZE - 1111 - 5 KG</v>
          </cell>
          <cell r="C2278" t="str">
            <v>1300</v>
          </cell>
          <cell r="D2278" t="str">
            <v>601</v>
          </cell>
          <cell r="E2278" t="str">
            <v>4900090489</v>
          </cell>
          <cell r="F2278">
            <v>38120</v>
          </cell>
          <cell r="G2278">
            <v>-300</v>
          </cell>
          <cell r="H2278">
            <v>-5622.25</v>
          </cell>
        </row>
        <row r="2279">
          <cell r="A2279" t="str">
            <v>501041</v>
          </cell>
          <cell r="B2279" t="str">
            <v>MAIZE - 1111 - 5 KG</v>
          </cell>
          <cell r="C2279" t="str">
            <v>1300</v>
          </cell>
          <cell r="D2279" t="str">
            <v>601</v>
          </cell>
          <cell r="E2279" t="str">
            <v>4900090316</v>
          </cell>
          <cell r="F2279">
            <v>38120</v>
          </cell>
          <cell r="G2279">
            <v>-250</v>
          </cell>
          <cell r="H2279">
            <v>-4685.21</v>
          </cell>
        </row>
        <row r="2280">
          <cell r="A2280" t="str">
            <v>501041</v>
          </cell>
          <cell r="B2280" t="str">
            <v>MAIZE - 1111 - 5 KG</v>
          </cell>
          <cell r="C2280" t="str">
            <v>1300</v>
          </cell>
          <cell r="D2280" t="str">
            <v>641</v>
          </cell>
          <cell r="E2280" t="str">
            <v>4900089560</v>
          </cell>
          <cell r="F2280">
            <v>38119</v>
          </cell>
          <cell r="G2280">
            <v>-2000</v>
          </cell>
          <cell r="H2280">
            <v>-37281.32</v>
          </cell>
        </row>
        <row r="2281">
          <cell r="A2281" t="str">
            <v>501041</v>
          </cell>
          <cell r="B2281" t="str">
            <v>MAIZE - 1111 - 5 KG</v>
          </cell>
          <cell r="C2281" t="str">
            <v>1300</v>
          </cell>
          <cell r="D2281" t="str">
            <v>641</v>
          </cell>
          <cell r="E2281" t="str">
            <v>4900090001</v>
          </cell>
          <cell r="F2281">
            <v>38119</v>
          </cell>
          <cell r="G2281">
            <v>7900</v>
          </cell>
          <cell r="H2281">
            <v>148226.65</v>
          </cell>
        </row>
        <row r="2282">
          <cell r="A2282" t="str">
            <v>501041</v>
          </cell>
          <cell r="B2282" t="str">
            <v>MAIZE - 1111 - 5 KG</v>
          </cell>
          <cell r="C2282" t="str">
            <v>1300</v>
          </cell>
          <cell r="D2282" t="str">
            <v>601</v>
          </cell>
          <cell r="E2282" t="str">
            <v>4900089831</v>
          </cell>
          <cell r="F2282">
            <v>38119</v>
          </cell>
          <cell r="G2282">
            <v>-80</v>
          </cell>
          <cell r="H2282">
            <v>-1491.25</v>
          </cell>
        </row>
        <row r="2283">
          <cell r="A2283" t="str">
            <v>501041</v>
          </cell>
          <cell r="B2283" t="str">
            <v>MAIZE - 1111 - 5 KG</v>
          </cell>
          <cell r="C2283" t="str">
            <v>1300</v>
          </cell>
          <cell r="D2283" t="str">
            <v>601</v>
          </cell>
          <cell r="E2283" t="str">
            <v>4900089744</v>
          </cell>
          <cell r="F2283">
            <v>38119</v>
          </cell>
          <cell r="G2283">
            <v>-20</v>
          </cell>
          <cell r="H2283">
            <v>-372.81</v>
          </cell>
        </row>
        <row r="2284">
          <cell r="A2284" t="str">
            <v>501041</v>
          </cell>
          <cell r="B2284" t="str">
            <v>MAIZE - 1111 - 5 KG</v>
          </cell>
          <cell r="C2284" t="str">
            <v>1300</v>
          </cell>
          <cell r="D2284" t="str">
            <v>641</v>
          </cell>
          <cell r="E2284" t="str">
            <v>4900090001</v>
          </cell>
          <cell r="F2284">
            <v>38119</v>
          </cell>
          <cell r="G2284">
            <v>7100</v>
          </cell>
          <cell r="H2284">
            <v>133216.35999999999</v>
          </cell>
        </row>
        <row r="2285">
          <cell r="A2285" t="str">
            <v>501041</v>
          </cell>
          <cell r="B2285" t="str">
            <v>MAIZE - 1111 - 5 KG</v>
          </cell>
          <cell r="C2285" t="str">
            <v>1300</v>
          </cell>
          <cell r="D2285" t="str">
            <v>601</v>
          </cell>
          <cell r="E2285" t="str">
            <v>4900089314</v>
          </cell>
          <cell r="F2285">
            <v>38118</v>
          </cell>
          <cell r="G2285">
            <v>-100</v>
          </cell>
          <cell r="H2285">
            <v>-1864.07</v>
          </cell>
        </row>
        <row r="2286">
          <cell r="A2286" t="str">
            <v>501041</v>
          </cell>
          <cell r="B2286" t="str">
            <v>MAIZE - 1111 - 5 KG</v>
          </cell>
          <cell r="C2286" t="str">
            <v>1300</v>
          </cell>
          <cell r="D2286" t="str">
            <v>601</v>
          </cell>
          <cell r="E2286" t="str">
            <v>4900087438</v>
          </cell>
          <cell r="F2286">
            <v>38113</v>
          </cell>
          <cell r="G2286">
            <v>-200</v>
          </cell>
          <cell r="H2286">
            <v>-3728.13</v>
          </cell>
        </row>
        <row r="2287">
          <cell r="A2287" t="str">
            <v>501041</v>
          </cell>
          <cell r="B2287" t="str">
            <v>MAIZE - 1111 - 5 KG</v>
          </cell>
          <cell r="C2287" t="str">
            <v>1300</v>
          </cell>
          <cell r="D2287" t="str">
            <v>601</v>
          </cell>
          <cell r="E2287" t="str">
            <v>4900087289</v>
          </cell>
          <cell r="F2287">
            <v>38113</v>
          </cell>
          <cell r="G2287">
            <v>-500</v>
          </cell>
          <cell r="H2287">
            <v>-9320.33</v>
          </cell>
        </row>
        <row r="2288">
          <cell r="A2288" t="str">
            <v>501041</v>
          </cell>
          <cell r="B2288" t="str">
            <v>MAIZE - 1111 - 5 KG</v>
          </cell>
          <cell r="C2288" t="str">
            <v>1300</v>
          </cell>
          <cell r="D2288" t="str">
            <v>601</v>
          </cell>
          <cell r="E2288" t="str">
            <v>4900086359</v>
          </cell>
          <cell r="F2288">
            <v>38111</v>
          </cell>
          <cell r="G2288">
            <v>-500</v>
          </cell>
          <cell r="H2288">
            <v>-9320.33</v>
          </cell>
        </row>
        <row r="2289">
          <cell r="A2289" t="str">
            <v>501041</v>
          </cell>
          <cell r="B2289" t="str">
            <v>MAIZE - 1111 - 5 KG</v>
          </cell>
          <cell r="C2289" t="str">
            <v>1300</v>
          </cell>
          <cell r="D2289" t="str">
            <v>601</v>
          </cell>
          <cell r="E2289" t="str">
            <v>4900085900</v>
          </cell>
          <cell r="F2289">
            <v>38110</v>
          </cell>
          <cell r="G2289">
            <v>-250</v>
          </cell>
          <cell r="H2289">
            <v>-4660.16</v>
          </cell>
        </row>
        <row r="2290">
          <cell r="A2290" t="str">
            <v>501041</v>
          </cell>
          <cell r="B2290" t="str">
            <v>MAIZE - 1111 - 5 KG</v>
          </cell>
          <cell r="C2290" t="str">
            <v>1300</v>
          </cell>
          <cell r="D2290" t="str">
            <v>601</v>
          </cell>
          <cell r="E2290" t="str">
            <v>4900085380</v>
          </cell>
          <cell r="F2290">
            <v>38107</v>
          </cell>
          <cell r="G2290">
            <v>-1000</v>
          </cell>
          <cell r="H2290">
            <v>-18640.66</v>
          </cell>
        </row>
        <row r="2291">
          <cell r="A2291" t="str">
            <v>501041</v>
          </cell>
          <cell r="B2291" t="str">
            <v>MAIZE - 1111 - 5 KG</v>
          </cell>
          <cell r="C2291" t="str">
            <v>1300</v>
          </cell>
          <cell r="D2291" t="str">
            <v>601</v>
          </cell>
          <cell r="E2291" t="str">
            <v>4900085366</v>
          </cell>
          <cell r="F2291">
            <v>38107</v>
          </cell>
          <cell r="G2291">
            <v>-1000</v>
          </cell>
          <cell r="H2291">
            <v>-18640.66</v>
          </cell>
        </row>
        <row r="2292">
          <cell r="A2292" t="str">
            <v>501041</v>
          </cell>
          <cell r="B2292" t="str">
            <v>MAIZE - 1111 - 5 KG</v>
          </cell>
          <cell r="C2292" t="str">
            <v>1300</v>
          </cell>
          <cell r="D2292" t="str">
            <v>601</v>
          </cell>
          <cell r="E2292" t="str">
            <v>4900083724</v>
          </cell>
          <cell r="F2292">
            <v>38106</v>
          </cell>
          <cell r="G2292">
            <v>-500</v>
          </cell>
          <cell r="H2292">
            <v>-9320.33</v>
          </cell>
        </row>
        <row r="2293">
          <cell r="A2293" t="str">
            <v>501041</v>
          </cell>
          <cell r="B2293" t="str">
            <v>MAIZE - 1111 - 5 KG</v>
          </cell>
          <cell r="C2293" t="str">
            <v>1300</v>
          </cell>
          <cell r="D2293" t="str">
            <v>601</v>
          </cell>
          <cell r="E2293" t="str">
            <v>4900082513</v>
          </cell>
          <cell r="F2293">
            <v>38105</v>
          </cell>
          <cell r="G2293">
            <v>-300</v>
          </cell>
          <cell r="H2293">
            <v>-5592.2</v>
          </cell>
        </row>
        <row r="2294">
          <cell r="A2294" t="str">
            <v>501041</v>
          </cell>
          <cell r="B2294" t="str">
            <v>MAIZE - 1111 - 5 KG</v>
          </cell>
          <cell r="C2294" t="str">
            <v>1300</v>
          </cell>
          <cell r="D2294" t="str">
            <v>601</v>
          </cell>
          <cell r="E2294" t="str">
            <v>4900081796</v>
          </cell>
          <cell r="F2294">
            <v>38103</v>
          </cell>
          <cell r="G2294">
            <v>-100</v>
          </cell>
          <cell r="H2294">
            <v>-1864.07</v>
          </cell>
        </row>
        <row r="2295">
          <cell r="A2295" t="str">
            <v>501041</v>
          </cell>
          <cell r="B2295" t="str">
            <v>MAIZE - 1111 - 5 KG</v>
          </cell>
          <cell r="C2295" t="str">
            <v>1300</v>
          </cell>
          <cell r="D2295" t="str">
            <v>601</v>
          </cell>
          <cell r="E2295" t="str">
            <v>4900081789</v>
          </cell>
          <cell r="F2295">
            <v>38103</v>
          </cell>
          <cell r="G2295">
            <v>-100</v>
          </cell>
          <cell r="H2295">
            <v>-1864.07</v>
          </cell>
        </row>
        <row r="2296">
          <cell r="A2296" t="str">
            <v>501041</v>
          </cell>
          <cell r="B2296" t="str">
            <v>MAIZE - 1111 - 5 KG</v>
          </cell>
          <cell r="C2296" t="str">
            <v>1300</v>
          </cell>
          <cell r="D2296" t="str">
            <v>601</v>
          </cell>
          <cell r="E2296" t="str">
            <v>4900081728</v>
          </cell>
          <cell r="F2296">
            <v>38103</v>
          </cell>
          <cell r="G2296">
            <v>-50</v>
          </cell>
          <cell r="H2296">
            <v>-932.03</v>
          </cell>
        </row>
        <row r="2297">
          <cell r="A2297" t="str">
            <v>501041</v>
          </cell>
          <cell r="B2297" t="str">
            <v>MAIZE - 1111 - 5 KG</v>
          </cell>
          <cell r="C2297" t="str">
            <v>1300</v>
          </cell>
          <cell r="D2297" t="str">
            <v>101</v>
          </cell>
          <cell r="E2297" t="str">
            <v>5000008284</v>
          </cell>
          <cell r="F2297">
            <v>38099</v>
          </cell>
          <cell r="G2297">
            <v>10000</v>
          </cell>
          <cell r="H2297">
            <v>0</v>
          </cell>
        </row>
        <row r="2298">
          <cell r="A2298" t="str">
            <v>501041</v>
          </cell>
          <cell r="B2298" t="str">
            <v>MAIZE - 1111 - 5 KG</v>
          </cell>
          <cell r="C2298" t="str">
            <v>1300</v>
          </cell>
          <cell r="D2298" t="str">
            <v>641</v>
          </cell>
          <cell r="E2298" t="str">
            <v>4900075864</v>
          </cell>
          <cell r="F2298">
            <v>38091</v>
          </cell>
          <cell r="G2298">
            <v>10000</v>
          </cell>
          <cell r="H2298">
            <v>186406.6</v>
          </cell>
        </row>
        <row r="2299">
          <cell r="A2299" t="str">
            <v>501041</v>
          </cell>
          <cell r="B2299" t="str">
            <v>MAIZE - 1111 - 5 KG</v>
          </cell>
          <cell r="C2299" t="str">
            <v>1500</v>
          </cell>
          <cell r="D2299" t="str">
            <v>641</v>
          </cell>
          <cell r="E2299" t="str">
            <v>4900169275</v>
          </cell>
          <cell r="F2299">
            <v>38211</v>
          </cell>
          <cell r="G2299">
            <v>-800</v>
          </cell>
          <cell r="H2299">
            <v>-15115.05</v>
          </cell>
        </row>
        <row r="2300">
          <cell r="A2300" t="str">
            <v>501041</v>
          </cell>
          <cell r="B2300" t="str">
            <v>MAIZE - 1111 - 5 KG</v>
          </cell>
          <cell r="C2300" t="str">
            <v>1500</v>
          </cell>
          <cell r="D2300" t="str">
            <v>641</v>
          </cell>
          <cell r="E2300" t="str">
            <v>4900168534</v>
          </cell>
          <cell r="F2300">
            <v>38210</v>
          </cell>
          <cell r="G2300">
            <v>-50</v>
          </cell>
          <cell r="H2300">
            <v>-944.69</v>
          </cell>
        </row>
        <row r="2301">
          <cell r="A2301" t="str">
            <v>501041</v>
          </cell>
          <cell r="B2301" t="str">
            <v>MAIZE - 1111 - 5 KG</v>
          </cell>
          <cell r="C2301" t="str">
            <v>1500</v>
          </cell>
          <cell r="D2301" t="str">
            <v>641</v>
          </cell>
          <cell r="E2301" t="str">
            <v>4900168534</v>
          </cell>
          <cell r="F2301">
            <v>38210</v>
          </cell>
          <cell r="G2301">
            <v>-1550</v>
          </cell>
          <cell r="H2301">
            <v>-29285.42</v>
          </cell>
        </row>
        <row r="2302">
          <cell r="A2302" t="str">
            <v>501041</v>
          </cell>
          <cell r="B2302" t="str">
            <v>MAIZE - 1111 - 5 KG</v>
          </cell>
          <cell r="C2302" t="str">
            <v>1500</v>
          </cell>
          <cell r="D2302" t="str">
            <v>641</v>
          </cell>
          <cell r="E2302" t="str">
            <v>4900168534</v>
          </cell>
          <cell r="F2302">
            <v>38210</v>
          </cell>
          <cell r="G2302">
            <v>-4750</v>
          </cell>
          <cell r="H2302">
            <v>-89745.63</v>
          </cell>
        </row>
        <row r="2303">
          <cell r="A2303" t="str">
            <v>501041</v>
          </cell>
          <cell r="B2303" t="str">
            <v>MAIZE - 1111 - 5 KG</v>
          </cell>
          <cell r="C2303" t="str">
            <v>1500</v>
          </cell>
          <cell r="D2303" t="str">
            <v>641</v>
          </cell>
          <cell r="E2303" t="str">
            <v>4900168534</v>
          </cell>
          <cell r="F2303">
            <v>38210</v>
          </cell>
          <cell r="G2303">
            <v>-2650</v>
          </cell>
          <cell r="H2303">
            <v>-50068.62</v>
          </cell>
        </row>
        <row r="2304">
          <cell r="A2304" t="str">
            <v>501041</v>
          </cell>
          <cell r="B2304" t="str">
            <v>MAIZE - 1111 - 5 KG</v>
          </cell>
          <cell r="C2304" t="str">
            <v>1500</v>
          </cell>
          <cell r="D2304" t="str">
            <v>453</v>
          </cell>
          <cell r="E2304" t="str">
            <v>4900168506</v>
          </cell>
          <cell r="F2304">
            <v>38210</v>
          </cell>
          <cell r="G2304">
            <v>-50</v>
          </cell>
          <cell r="H2304">
            <v>0</v>
          </cell>
        </row>
        <row r="2305">
          <cell r="A2305" t="str">
            <v>501041</v>
          </cell>
          <cell r="B2305" t="str">
            <v>MAIZE - 1111 - 5 KG</v>
          </cell>
          <cell r="C2305" t="str">
            <v>1500</v>
          </cell>
          <cell r="D2305" t="str">
            <v>453</v>
          </cell>
          <cell r="E2305" t="str">
            <v>4900168506</v>
          </cell>
          <cell r="F2305">
            <v>38210</v>
          </cell>
          <cell r="G2305">
            <v>-4750</v>
          </cell>
          <cell r="H2305">
            <v>0</v>
          </cell>
        </row>
        <row r="2306">
          <cell r="A2306" t="str">
            <v>501041</v>
          </cell>
          <cell r="B2306" t="str">
            <v>MAIZE - 1111 - 5 KG</v>
          </cell>
          <cell r="C2306" t="str">
            <v>1500</v>
          </cell>
          <cell r="D2306" t="str">
            <v>453</v>
          </cell>
          <cell r="E2306" t="str">
            <v>4900168506</v>
          </cell>
          <cell r="F2306">
            <v>38210</v>
          </cell>
          <cell r="G2306">
            <v>4750</v>
          </cell>
          <cell r="H2306">
            <v>89745.63</v>
          </cell>
        </row>
        <row r="2307">
          <cell r="A2307" t="str">
            <v>501041</v>
          </cell>
          <cell r="B2307" t="str">
            <v>MAIZE - 1111 - 5 KG</v>
          </cell>
          <cell r="C2307" t="str">
            <v>1500</v>
          </cell>
          <cell r="D2307" t="str">
            <v>453</v>
          </cell>
          <cell r="E2307" t="str">
            <v>4900168506</v>
          </cell>
          <cell r="F2307">
            <v>38210</v>
          </cell>
          <cell r="G2307">
            <v>50</v>
          </cell>
          <cell r="H2307">
            <v>944.69</v>
          </cell>
        </row>
        <row r="2308">
          <cell r="A2308" t="str">
            <v>501041</v>
          </cell>
          <cell r="B2308" t="str">
            <v>MAIZE - 1111 - 5 KG</v>
          </cell>
          <cell r="C2308" t="str">
            <v>1500</v>
          </cell>
          <cell r="D2308" t="str">
            <v>651</v>
          </cell>
          <cell r="E2308" t="str">
            <v>4900168452</v>
          </cell>
          <cell r="F2308">
            <v>38210</v>
          </cell>
          <cell r="G2308">
            <v>50</v>
          </cell>
          <cell r="H2308">
            <v>0</v>
          </cell>
        </row>
        <row r="2309">
          <cell r="A2309" t="str">
            <v>501041</v>
          </cell>
          <cell r="B2309" t="str">
            <v>MAIZE - 1111 - 5 KG</v>
          </cell>
          <cell r="C2309" t="str">
            <v>1500</v>
          </cell>
          <cell r="D2309" t="str">
            <v>651</v>
          </cell>
          <cell r="E2309" t="str">
            <v>4900168452</v>
          </cell>
          <cell r="F2309">
            <v>38210</v>
          </cell>
          <cell r="G2309">
            <v>4750</v>
          </cell>
          <cell r="H2309">
            <v>0</v>
          </cell>
        </row>
        <row r="2310">
          <cell r="A2310" t="str">
            <v>501041</v>
          </cell>
          <cell r="B2310" t="str">
            <v>MAIZE - 1111 - 5 KG</v>
          </cell>
          <cell r="C2310" t="str">
            <v>1500</v>
          </cell>
          <cell r="D2310" t="str">
            <v>601</v>
          </cell>
          <cell r="E2310" t="str">
            <v>4900110857</v>
          </cell>
          <cell r="F2310">
            <v>38152</v>
          </cell>
          <cell r="G2310">
            <v>-5000</v>
          </cell>
          <cell r="H2310">
            <v>-94469.1</v>
          </cell>
        </row>
        <row r="2311">
          <cell r="A2311" t="str">
            <v>501041</v>
          </cell>
          <cell r="B2311" t="str">
            <v>MAIZE - 1111 - 5 KG</v>
          </cell>
          <cell r="C2311" t="str">
            <v>1500</v>
          </cell>
          <cell r="D2311" t="str">
            <v>101</v>
          </cell>
          <cell r="E2311" t="str">
            <v>5000013234</v>
          </cell>
          <cell r="F2311">
            <v>38150</v>
          </cell>
          <cell r="G2311">
            <v>7350</v>
          </cell>
          <cell r="H2311">
            <v>0</v>
          </cell>
        </row>
        <row r="2312">
          <cell r="A2312" t="str">
            <v>501041</v>
          </cell>
          <cell r="B2312" t="str">
            <v>MAIZE - 1111 - 5 KG</v>
          </cell>
          <cell r="C2312" t="str">
            <v>1500</v>
          </cell>
          <cell r="D2312" t="str">
            <v>101</v>
          </cell>
          <cell r="E2312" t="str">
            <v>5000013234</v>
          </cell>
          <cell r="F2312">
            <v>38150</v>
          </cell>
          <cell r="G2312">
            <v>2650</v>
          </cell>
          <cell r="H2312">
            <v>0</v>
          </cell>
        </row>
        <row r="2313">
          <cell r="A2313" t="str">
            <v>501041</v>
          </cell>
          <cell r="B2313" t="str">
            <v>MAIZE - 1111 - 5 KG</v>
          </cell>
          <cell r="C2313" t="str">
            <v>1500</v>
          </cell>
          <cell r="D2313" t="str">
            <v>641</v>
          </cell>
          <cell r="E2313" t="str">
            <v>4900108131</v>
          </cell>
          <cell r="F2313">
            <v>38148</v>
          </cell>
          <cell r="G2313">
            <v>7350</v>
          </cell>
          <cell r="H2313">
            <v>138869.57</v>
          </cell>
        </row>
        <row r="2314">
          <cell r="A2314" t="str">
            <v>501041</v>
          </cell>
          <cell r="B2314" t="str">
            <v>MAIZE - 1111 - 5 KG</v>
          </cell>
          <cell r="C2314" t="str">
            <v>1500</v>
          </cell>
          <cell r="D2314" t="str">
            <v>641</v>
          </cell>
          <cell r="E2314" t="str">
            <v>4900108131</v>
          </cell>
          <cell r="F2314">
            <v>38148</v>
          </cell>
          <cell r="G2314">
            <v>2650</v>
          </cell>
          <cell r="H2314">
            <v>50068.62</v>
          </cell>
        </row>
        <row r="2315">
          <cell r="A2315" t="str">
            <v>501041</v>
          </cell>
          <cell r="B2315" t="str">
            <v>MAIZE - 1111 - 5 KG</v>
          </cell>
          <cell r="C2315" t="str">
            <v>1500</v>
          </cell>
          <cell r="D2315" t="str">
            <v>601</v>
          </cell>
          <cell r="E2315" t="str">
            <v>4900092727</v>
          </cell>
          <cell r="F2315">
            <v>38125</v>
          </cell>
          <cell r="G2315">
            <v>-400</v>
          </cell>
          <cell r="H2315">
            <v>-7500.66</v>
          </cell>
        </row>
        <row r="2316">
          <cell r="A2316" t="str">
            <v>501041</v>
          </cell>
          <cell r="B2316" t="str">
            <v>MAIZE - 1111 - 5 KG</v>
          </cell>
          <cell r="C2316" t="str">
            <v>1500</v>
          </cell>
          <cell r="D2316" t="str">
            <v>601</v>
          </cell>
          <cell r="E2316" t="str">
            <v>4900092727</v>
          </cell>
          <cell r="F2316">
            <v>38125</v>
          </cell>
          <cell r="G2316">
            <v>-3300</v>
          </cell>
          <cell r="H2316">
            <v>-61880.480000000003</v>
          </cell>
        </row>
        <row r="2317">
          <cell r="A2317" t="str">
            <v>501041</v>
          </cell>
          <cell r="B2317" t="str">
            <v>MAIZE - 1111 - 5 KG</v>
          </cell>
          <cell r="C2317" t="str">
            <v>1500</v>
          </cell>
          <cell r="D2317" t="str">
            <v>601</v>
          </cell>
          <cell r="E2317" t="str">
            <v>4900091194</v>
          </cell>
          <cell r="F2317">
            <v>38122</v>
          </cell>
          <cell r="G2317">
            <v>-2850</v>
          </cell>
          <cell r="H2317">
            <v>-53442.23</v>
          </cell>
        </row>
        <row r="2318">
          <cell r="A2318" t="str">
            <v>501041</v>
          </cell>
          <cell r="B2318" t="str">
            <v>MAIZE - 1111 - 5 KG</v>
          </cell>
          <cell r="C2318" t="str">
            <v>1500</v>
          </cell>
          <cell r="D2318" t="str">
            <v>601</v>
          </cell>
          <cell r="E2318" t="str">
            <v>4900091194</v>
          </cell>
          <cell r="F2318">
            <v>38122</v>
          </cell>
          <cell r="G2318">
            <v>-1650</v>
          </cell>
          <cell r="H2318">
            <v>-30940.240000000002</v>
          </cell>
        </row>
        <row r="2319">
          <cell r="A2319" t="str">
            <v>501041</v>
          </cell>
          <cell r="B2319" t="str">
            <v>MAIZE - 1111 - 5 KG</v>
          </cell>
          <cell r="C2319" t="str">
            <v>1500</v>
          </cell>
          <cell r="D2319" t="str">
            <v>601</v>
          </cell>
          <cell r="E2319" t="str">
            <v>4900091194</v>
          </cell>
          <cell r="F2319">
            <v>38122</v>
          </cell>
          <cell r="G2319">
            <v>-4750</v>
          </cell>
          <cell r="H2319">
            <v>-89070.39</v>
          </cell>
        </row>
        <row r="2320">
          <cell r="A2320" t="str">
            <v>501041</v>
          </cell>
          <cell r="B2320" t="str">
            <v>MAIZE - 1111 - 5 KG</v>
          </cell>
          <cell r="C2320" t="str">
            <v>1500</v>
          </cell>
          <cell r="D2320" t="str">
            <v>601</v>
          </cell>
          <cell r="E2320" t="str">
            <v>4900091194</v>
          </cell>
          <cell r="F2320">
            <v>38122</v>
          </cell>
          <cell r="G2320">
            <v>-750</v>
          </cell>
          <cell r="H2320">
            <v>-14063.74</v>
          </cell>
        </row>
        <row r="2321">
          <cell r="A2321" t="str">
            <v>501041</v>
          </cell>
          <cell r="B2321" t="str">
            <v>MAIZE - 1111 - 5 KG</v>
          </cell>
          <cell r="C2321" t="str">
            <v>1500</v>
          </cell>
          <cell r="D2321" t="str">
            <v>101</v>
          </cell>
          <cell r="E2321" t="str">
            <v>5000009352</v>
          </cell>
          <cell r="F2321">
            <v>38111</v>
          </cell>
          <cell r="G2321">
            <v>1650</v>
          </cell>
          <cell r="H2321">
            <v>0</v>
          </cell>
        </row>
        <row r="2322">
          <cell r="A2322" t="str">
            <v>501041</v>
          </cell>
          <cell r="B2322" t="str">
            <v>MAIZE - 1111 - 5 KG</v>
          </cell>
          <cell r="C2322" t="str">
            <v>1500</v>
          </cell>
          <cell r="D2322" t="str">
            <v>101</v>
          </cell>
          <cell r="E2322" t="str">
            <v>5000009352</v>
          </cell>
          <cell r="F2322">
            <v>38111</v>
          </cell>
          <cell r="G2322">
            <v>8050</v>
          </cell>
          <cell r="H2322">
            <v>0</v>
          </cell>
        </row>
        <row r="2323">
          <cell r="A2323" t="str">
            <v>501041</v>
          </cell>
          <cell r="B2323" t="str">
            <v>MAIZE - 1111 - 5 KG</v>
          </cell>
          <cell r="C2323" t="str">
            <v>1500</v>
          </cell>
          <cell r="D2323" t="str">
            <v>601</v>
          </cell>
          <cell r="E2323" t="str">
            <v>4900084853</v>
          </cell>
          <cell r="F2323">
            <v>38107</v>
          </cell>
          <cell r="G2323">
            <v>-6000</v>
          </cell>
          <cell r="H2323">
            <v>-112509.96</v>
          </cell>
        </row>
        <row r="2324">
          <cell r="A2324" t="str">
            <v>501041</v>
          </cell>
          <cell r="B2324" t="str">
            <v>MAIZE - 1111 - 5 KG</v>
          </cell>
          <cell r="C2324" t="str">
            <v>1500</v>
          </cell>
          <cell r="D2324" t="str">
            <v>641</v>
          </cell>
          <cell r="E2324" t="str">
            <v>4900083937</v>
          </cell>
          <cell r="F2324">
            <v>38106</v>
          </cell>
          <cell r="G2324">
            <v>8050</v>
          </cell>
          <cell r="H2324">
            <v>151041.07999999999</v>
          </cell>
        </row>
        <row r="2325">
          <cell r="A2325" t="str">
            <v>501041</v>
          </cell>
          <cell r="B2325" t="str">
            <v>MAIZE - 1111 - 5 KG</v>
          </cell>
          <cell r="C2325" t="str">
            <v>1500</v>
          </cell>
          <cell r="D2325" t="str">
            <v>641</v>
          </cell>
          <cell r="E2325" t="str">
            <v>4900083937</v>
          </cell>
          <cell r="F2325">
            <v>38106</v>
          </cell>
          <cell r="G2325">
            <v>1650</v>
          </cell>
          <cell r="H2325">
            <v>30958.73</v>
          </cell>
        </row>
        <row r="2326">
          <cell r="A2326" t="str">
            <v>501041</v>
          </cell>
          <cell r="B2326" t="str">
            <v>MAIZE - 1111 - 5 KG</v>
          </cell>
          <cell r="C2326" t="str">
            <v>1500</v>
          </cell>
          <cell r="D2326" t="str">
            <v>101</v>
          </cell>
          <cell r="E2326" t="str">
            <v>5000008892</v>
          </cell>
          <cell r="F2326">
            <v>38106</v>
          </cell>
          <cell r="G2326">
            <v>400</v>
          </cell>
          <cell r="H2326">
            <v>0</v>
          </cell>
        </row>
        <row r="2327">
          <cell r="A2327" t="str">
            <v>501041</v>
          </cell>
          <cell r="B2327" t="str">
            <v>MAIZE - 1111 - 5 KG</v>
          </cell>
          <cell r="C2327" t="str">
            <v>1500</v>
          </cell>
          <cell r="D2327" t="str">
            <v>101</v>
          </cell>
          <cell r="E2327" t="str">
            <v>5000008892</v>
          </cell>
          <cell r="F2327">
            <v>38106</v>
          </cell>
          <cell r="G2327">
            <v>2850</v>
          </cell>
          <cell r="H2327">
            <v>0</v>
          </cell>
        </row>
        <row r="2328">
          <cell r="A2328" t="str">
            <v>501041</v>
          </cell>
          <cell r="B2328" t="str">
            <v>MAIZE - 1111 - 5 KG</v>
          </cell>
          <cell r="C2328" t="str">
            <v>1500</v>
          </cell>
          <cell r="D2328" t="str">
            <v>101</v>
          </cell>
          <cell r="E2328" t="str">
            <v>5000008892</v>
          </cell>
          <cell r="F2328">
            <v>38106</v>
          </cell>
          <cell r="G2328">
            <v>6750</v>
          </cell>
          <cell r="H2328">
            <v>0</v>
          </cell>
        </row>
        <row r="2329">
          <cell r="A2329" t="str">
            <v>501041</v>
          </cell>
          <cell r="B2329" t="str">
            <v>MAIZE - 1111 - 5 KG</v>
          </cell>
          <cell r="C2329" t="str">
            <v>1500</v>
          </cell>
          <cell r="D2329" t="str">
            <v>641</v>
          </cell>
          <cell r="E2329" t="str">
            <v>4900082139</v>
          </cell>
          <cell r="F2329">
            <v>38104</v>
          </cell>
          <cell r="G2329">
            <v>400</v>
          </cell>
          <cell r="H2329">
            <v>7496.32</v>
          </cell>
        </row>
        <row r="2330">
          <cell r="A2330" t="str">
            <v>501041</v>
          </cell>
          <cell r="B2330" t="str">
            <v>MAIZE - 1111 - 5 KG</v>
          </cell>
          <cell r="C2330" t="str">
            <v>1500</v>
          </cell>
          <cell r="D2330" t="str">
            <v>641</v>
          </cell>
          <cell r="E2330" t="str">
            <v>4900082139</v>
          </cell>
          <cell r="F2330">
            <v>38104</v>
          </cell>
          <cell r="G2330">
            <v>2850</v>
          </cell>
          <cell r="H2330">
            <v>53411.25</v>
          </cell>
        </row>
        <row r="2331">
          <cell r="A2331" t="str">
            <v>501041</v>
          </cell>
          <cell r="B2331" t="str">
            <v>MAIZE - 1111 - 5 KG</v>
          </cell>
          <cell r="C2331" t="str">
            <v>1500</v>
          </cell>
          <cell r="D2331" t="str">
            <v>641</v>
          </cell>
          <cell r="E2331" t="str">
            <v>4900082139</v>
          </cell>
          <cell r="F2331">
            <v>38104</v>
          </cell>
          <cell r="G2331">
            <v>6750</v>
          </cell>
          <cell r="H2331">
            <v>126500.32</v>
          </cell>
        </row>
        <row r="2332">
          <cell r="A2332" t="str">
            <v>501041</v>
          </cell>
          <cell r="B2332" t="str">
            <v>MAIZE - 1111 - 5 KG</v>
          </cell>
          <cell r="C2332" t="str">
            <v>1700</v>
          </cell>
          <cell r="D2332" t="str">
            <v>651</v>
          </cell>
          <cell r="E2332" t="str">
            <v>4900216541</v>
          </cell>
          <cell r="F2332">
            <v>38255</v>
          </cell>
          <cell r="G2332">
            <v>1400</v>
          </cell>
          <cell r="H2332">
            <v>0</v>
          </cell>
        </row>
        <row r="2333">
          <cell r="A2333" t="str">
            <v>501041</v>
          </cell>
          <cell r="B2333" t="str">
            <v>MAIZE - 1111 - 5 KG</v>
          </cell>
          <cell r="C2333" t="str">
            <v>1700</v>
          </cell>
          <cell r="D2333" t="str">
            <v>651</v>
          </cell>
          <cell r="E2333" t="str">
            <v>4900216541</v>
          </cell>
          <cell r="F2333">
            <v>38255</v>
          </cell>
          <cell r="G2333">
            <v>120</v>
          </cell>
          <cell r="H2333">
            <v>0</v>
          </cell>
        </row>
        <row r="2334">
          <cell r="A2334" t="str">
            <v>501041</v>
          </cell>
          <cell r="B2334" t="str">
            <v>MAIZE - 1111 - 5 KG</v>
          </cell>
          <cell r="C2334" t="str">
            <v>1700</v>
          </cell>
          <cell r="D2334" t="str">
            <v>641</v>
          </cell>
          <cell r="E2334" t="str">
            <v>4900216566</v>
          </cell>
          <cell r="F2334">
            <v>38255</v>
          </cell>
          <cell r="G2334">
            <v>-50</v>
          </cell>
          <cell r="H2334">
            <v>-938</v>
          </cell>
        </row>
        <row r="2335">
          <cell r="A2335" t="str">
            <v>501041</v>
          </cell>
          <cell r="B2335" t="str">
            <v>MAIZE - 1111 - 5 KG</v>
          </cell>
          <cell r="C2335" t="str">
            <v>1700</v>
          </cell>
          <cell r="D2335" t="str">
            <v>641</v>
          </cell>
          <cell r="E2335" t="str">
            <v>4900216566</v>
          </cell>
          <cell r="F2335">
            <v>38255</v>
          </cell>
          <cell r="G2335">
            <v>-50</v>
          </cell>
          <cell r="H2335">
            <v>-938</v>
          </cell>
        </row>
        <row r="2336">
          <cell r="A2336" t="str">
            <v>501041</v>
          </cell>
          <cell r="B2336" t="str">
            <v>MAIZE - 1111 - 5 KG</v>
          </cell>
          <cell r="C2336" t="str">
            <v>1700</v>
          </cell>
          <cell r="D2336" t="str">
            <v>641</v>
          </cell>
          <cell r="E2336" t="str">
            <v>4900216566</v>
          </cell>
          <cell r="F2336">
            <v>38255</v>
          </cell>
          <cell r="G2336">
            <v>-3400</v>
          </cell>
          <cell r="H2336">
            <v>-63784</v>
          </cell>
        </row>
        <row r="2337">
          <cell r="A2337" t="str">
            <v>501041</v>
          </cell>
          <cell r="B2337" t="str">
            <v>MAIZE - 1111 - 5 KG</v>
          </cell>
          <cell r="C2337" t="str">
            <v>1700</v>
          </cell>
          <cell r="D2337" t="str">
            <v>641</v>
          </cell>
          <cell r="E2337" t="str">
            <v>4900216566</v>
          </cell>
          <cell r="F2337">
            <v>38255</v>
          </cell>
          <cell r="G2337">
            <v>-120</v>
          </cell>
          <cell r="H2337">
            <v>-2251.1999999999998</v>
          </cell>
        </row>
        <row r="2338">
          <cell r="A2338" t="str">
            <v>501041</v>
          </cell>
          <cell r="B2338" t="str">
            <v>MAIZE - 1111 - 5 KG</v>
          </cell>
          <cell r="C2338" t="str">
            <v>1700</v>
          </cell>
          <cell r="D2338" t="str">
            <v>453</v>
          </cell>
          <cell r="E2338" t="str">
            <v>4900216565</v>
          </cell>
          <cell r="F2338">
            <v>38255</v>
          </cell>
          <cell r="G2338">
            <v>-50</v>
          </cell>
          <cell r="H2338">
            <v>0</v>
          </cell>
        </row>
        <row r="2339">
          <cell r="A2339" t="str">
            <v>501041</v>
          </cell>
          <cell r="B2339" t="str">
            <v>MAIZE - 1111 - 5 KG</v>
          </cell>
          <cell r="C2339" t="str">
            <v>1700</v>
          </cell>
          <cell r="D2339" t="str">
            <v>651</v>
          </cell>
          <cell r="E2339" t="str">
            <v>4900216541</v>
          </cell>
          <cell r="F2339">
            <v>38255</v>
          </cell>
          <cell r="G2339">
            <v>50</v>
          </cell>
          <cell r="H2339">
            <v>0</v>
          </cell>
        </row>
        <row r="2340">
          <cell r="A2340" t="str">
            <v>501041</v>
          </cell>
          <cell r="B2340" t="str">
            <v>MAIZE - 1111 - 5 KG</v>
          </cell>
          <cell r="C2340" t="str">
            <v>1700</v>
          </cell>
          <cell r="D2340" t="str">
            <v>651</v>
          </cell>
          <cell r="E2340" t="str">
            <v>4900216561</v>
          </cell>
          <cell r="F2340">
            <v>38255</v>
          </cell>
          <cell r="G2340">
            <v>2000</v>
          </cell>
          <cell r="H2340">
            <v>0</v>
          </cell>
        </row>
        <row r="2341">
          <cell r="A2341" t="str">
            <v>501041</v>
          </cell>
          <cell r="B2341" t="str">
            <v>MAIZE - 1111 - 5 KG</v>
          </cell>
          <cell r="C2341" t="str">
            <v>1700</v>
          </cell>
          <cell r="D2341" t="str">
            <v>453</v>
          </cell>
          <cell r="E2341" t="str">
            <v>4900216565</v>
          </cell>
          <cell r="F2341">
            <v>38255</v>
          </cell>
          <cell r="G2341">
            <v>120</v>
          </cell>
          <cell r="H2341">
            <v>2251.1999999999998</v>
          </cell>
        </row>
        <row r="2342">
          <cell r="A2342" t="str">
            <v>501041</v>
          </cell>
          <cell r="B2342" t="str">
            <v>MAIZE - 1111 - 5 KG</v>
          </cell>
          <cell r="C2342" t="str">
            <v>1700</v>
          </cell>
          <cell r="D2342" t="str">
            <v>453</v>
          </cell>
          <cell r="E2342" t="str">
            <v>4900216565</v>
          </cell>
          <cell r="F2342">
            <v>38255</v>
          </cell>
          <cell r="G2342">
            <v>-120</v>
          </cell>
          <cell r="H2342">
            <v>0</v>
          </cell>
        </row>
        <row r="2343">
          <cell r="A2343" t="str">
            <v>501041</v>
          </cell>
          <cell r="B2343" t="str">
            <v>MAIZE - 1111 - 5 KG</v>
          </cell>
          <cell r="C2343" t="str">
            <v>1700</v>
          </cell>
          <cell r="D2343" t="str">
            <v>453</v>
          </cell>
          <cell r="E2343" t="str">
            <v>4900216565</v>
          </cell>
          <cell r="F2343">
            <v>38255</v>
          </cell>
          <cell r="G2343">
            <v>-3400</v>
          </cell>
          <cell r="H2343">
            <v>0</v>
          </cell>
        </row>
        <row r="2344">
          <cell r="A2344" t="str">
            <v>501041</v>
          </cell>
          <cell r="B2344" t="str">
            <v>MAIZE - 1111 - 5 KG</v>
          </cell>
          <cell r="C2344" t="str">
            <v>1700</v>
          </cell>
          <cell r="D2344" t="str">
            <v>453</v>
          </cell>
          <cell r="E2344" t="str">
            <v>4900216565</v>
          </cell>
          <cell r="F2344">
            <v>38255</v>
          </cell>
          <cell r="G2344">
            <v>3400</v>
          </cell>
          <cell r="H2344">
            <v>63784</v>
          </cell>
        </row>
        <row r="2345">
          <cell r="A2345" t="str">
            <v>501041</v>
          </cell>
          <cell r="B2345" t="str">
            <v>MAIZE - 1111 - 5 KG</v>
          </cell>
          <cell r="C2345" t="str">
            <v>1700</v>
          </cell>
          <cell r="D2345" t="str">
            <v>453</v>
          </cell>
          <cell r="E2345" t="str">
            <v>4900216565</v>
          </cell>
          <cell r="F2345">
            <v>38255</v>
          </cell>
          <cell r="G2345">
            <v>50</v>
          </cell>
          <cell r="H2345">
            <v>938</v>
          </cell>
        </row>
        <row r="2346">
          <cell r="A2346" t="str">
            <v>501041</v>
          </cell>
          <cell r="B2346" t="str">
            <v>MAIZE - 1111 - 5 KG</v>
          </cell>
          <cell r="C2346" t="str">
            <v>1700</v>
          </cell>
          <cell r="D2346" t="str">
            <v>453</v>
          </cell>
          <cell r="E2346" t="str">
            <v>4900162448</v>
          </cell>
          <cell r="F2346">
            <v>38202</v>
          </cell>
          <cell r="G2346">
            <v>50</v>
          </cell>
          <cell r="H2346">
            <v>938</v>
          </cell>
        </row>
        <row r="2347">
          <cell r="A2347" t="str">
            <v>501041</v>
          </cell>
          <cell r="B2347" t="str">
            <v>MAIZE - 1111 - 5 KG</v>
          </cell>
          <cell r="C2347" t="str">
            <v>1700</v>
          </cell>
          <cell r="D2347" t="str">
            <v>453</v>
          </cell>
          <cell r="E2347" t="str">
            <v>4900162448</v>
          </cell>
          <cell r="F2347">
            <v>38202</v>
          </cell>
          <cell r="G2347">
            <v>-50</v>
          </cell>
          <cell r="H2347">
            <v>0</v>
          </cell>
        </row>
        <row r="2348">
          <cell r="A2348" t="str">
            <v>501041</v>
          </cell>
          <cell r="B2348" t="str">
            <v>MAIZE - 1111 - 5 KG</v>
          </cell>
          <cell r="C2348" t="str">
            <v>1700</v>
          </cell>
          <cell r="D2348" t="str">
            <v>651</v>
          </cell>
          <cell r="E2348" t="str">
            <v>4900161557</v>
          </cell>
          <cell r="F2348">
            <v>38199</v>
          </cell>
          <cell r="G2348">
            <v>50</v>
          </cell>
          <cell r="H2348">
            <v>0</v>
          </cell>
        </row>
        <row r="2349">
          <cell r="A2349" t="str">
            <v>501041</v>
          </cell>
          <cell r="B2349" t="str">
            <v>MAIZE - 1111 - 5 KG</v>
          </cell>
          <cell r="C2349" t="str">
            <v>1700</v>
          </cell>
          <cell r="D2349" t="str">
            <v>641</v>
          </cell>
          <cell r="E2349" t="str">
            <v>4900132503</v>
          </cell>
          <cell r="F2349">
            <v>38174</v>
          </cell>
          <cell r="G2349">
            <v>-3850</v>
          </cell>
          <cell r="H2349">
            <v>-72237.039999999994</v>
          </cell>
        </row>
        <row r="2350">
          <cell r="A2350" t="str">
            <v>501041</v>
          </cell>
          <cell r="B2350" t="str">
            <v>MAIZE - 1111 - 5 KG</v>
          </cell>
          <cell r="C2350" t="str">
            <v>1700</v>
          </cell>
          <cell r="D2350" t="str">
            <v>601</v>
          </cell>
          <cell r="E2350" t="str">
            <v>4900116529</v>
          </cell>
          <cell r="F2350">
            <v>38160</v>
          </cell>
          <cell r="G2350">
            <v>-2000</v>
          </cell>
          <cell r="H2350">
            <v>-37525.730000000003</v>
          </cell>
        </row>
        <row r="2351">
          <cell r="A2351" t="str">
            <v>501041</v>
          </cell>
          <cell r="B2351" t="str">
            <v>MAIZE - 1111 - 5 KG</v>
          </cell>
          <cell r="C2351" t="str">
            <v>1700</v>
          </cell>
          <cell r="D2351" t="str">
            <v>601</v>
          </cell>
          <cell r="E2351" t="str">
            <v>4900113277</v>
          </cell>
          <cell r="F2351">
            <v>38155</v>
          </cell>
          <cell r="G2351">
            <v>-2000</v>
          </cell>
          <cell r="H2351">
            <v>-37525.74</v>
          </cell>
        </row>
        <row r="2352">
          <cell r="A2352" t="str">
            <v>501041</v>
          </cell>
          <cell r="B2352" t="str">
            <v>MAIZE - 1111 - 5 KG</v>
          </cell>
          <cell r="C2352" t="str">
            <v>1700</v>
          </cell>
          <cell r="D2352" t="str">
            <v>601</v>
          </cell>
          <cell r="E2352" t="str">
            <v>4900102285</v>
          </cell>
          <cell r="F2352">
            <v>38138</v>
          </cell>
          <cell r="G2352">
            <v>-100</v>
          </cell>
          <cell r="H2352">
            <v>-1876.29</v>
          </cell>
        </row>
        <row r="2353">
          <cell r="A2353" t="str">
            <v>501041</v>
          </cell>
          <cell r="B2353" t="str">
            <v>MAIZE - 1111 - 5 KG</v>
          </cell>
          <cell r="C2353" t="str">
            <v>1700</v>
          </cell>
          <cell r="D2353" t="str">
            <v>601</v>
          </cell>
          <cell r="E2353" t="str">
            <v>4900102057</v>
          </cell>
          <cell r="F2353">
            <v>38138</v>
          </cell>
          <cell r="G2353">
            <v>-50</v>
          </cell>
          <cell r="H2353">
            <v>-938.14</v>
          </cell>
        </row>
        <row r="2354">
          <cell r="A2354" t="str">
            <v>501041</v>
          </cell>
          <cell r="B2354" t="str">
            <v>MAIZE - 1111 - 5 KG</v>
          </cell>
          <cell r="C2354" t="str">
            <v>1700</v>
          </cell>
          <cell r="D2354" t="str">
            <v>601</v>
          </cell>
          <cell r="E2354" t="str">
            <v>4900101648</v>
          </cell>
          <cell r="F2354">
            <v>38138</v>
          </cell>
          <cell r="G2354">
            <v>-1250</v>
          </cell>
          <cell r="H2354">
            <v>-23453.58</v>
          </cell>
        </row>
        <row r="2355">
          <cell r="A2355" t="str">
            <v>501041</v>
          </cell>
          <cell r="B2355" t="str">
            <v>MAIZE - 1111 - 5 KG</v>
          </cell>
          <cell r="C2355" t="str">
            <v>1700</v>
          </cell>
          <cell r="D2355" t="str">
            <v>601</v>
          </cell>
          <cell r="E2355" t="str">
            <v>4900101648</v>
          </cell>
          <cell r="F2355">
            <v>38138</v>
          </cell>
          <cell r="G2355">
            <v>-750</v>
          </cell>
          <cell r="H2355">
            <v>-14072.15</v>
          </cell>
        </row>
        <row r="2356">
          <cell r="A2356" t="str">
            <v>501041</v>
          </cell>
          <cell r="B2356" t="str">
            <v>MAIZE - 1111 - 5 KG</v>
          </cell>
          <cell r="C2356" t="str">
            <v>1700</v>
          </cell>
          <cell r="D2356" t="str">
            <v>101</v>
          </cell>
          <cell r="E2356" t="str">
            <v>5000009736</v>
          </cell>
          <cell r="F2356">
            <v>38117</v>
          </cell>
          <cell r="G2356">
            <v>9250</v>
          </cell>
          <cell r="H2356">
            <v>0</v>
          </cell>
        </row>
        <row r="2357">
          <cell r="A2357" t="str">
            <v>501041</v>
          </cell>
          <cell r="B2357" t="str">
            <v>MAIZE - 1111 - 5 KG</v>
          </cell>
          <cell r="C2357" t="str">
            <v>1700</v>
          </cell>
          <cell r="D2357" t="str">
            <v>101</v>
          </cell>
          <cell r="E2357" t="str">
            <v>5000009736</v>
          </cell>
          <cell r="F2357">
            <v>38117</v>
          </cell>
          <cell r="G2357">
            <v>750</v>
          </cell>
          <cell r="H2357">
            <v>0</v>
          </cell>
        </row>
        <row r="2358">
          <cell r="A2358" t="str">
            <v>501041</v>
          </cell>
          <cell r="B2358" t="str">
            <v>MAIZE - 1111 - 5 KG</v>
          </cell>
          <cell r="C2358" t="str">
            <v>1700</v>
          </cell>
          <cell r="D2358" t="str">
            <v>641</v>
          </cell>
          <cell r="E2358" t="str">
            <v>4900088308</v>
          </cell>
          <cell r="F2358">
            <v>38115</v>
          </cell>
          <cell r="G2358">
            <v>750</v>
          </cell>
          <cell r="H2358">
            <v>14072.15</v>
          </cell>
        </row>
        <row r="2359">
          <cell r="A2359" t="str">
            <v>501041</v>
          </cell>
          <cell r="B2359" t="str">
            <v>MAIZE - 1111 - 5 KG</v>
          </cell>
          <cell r="C2359" t="str">
            <v>1700</v>
          </cell>
          <cell r="D2359" t="str">
            <v>641</v>
          </cell>
          <cell r="E2359" t="str">
            <v>4900088308</v>
          </cell>
          <cell r="F2359">
            <v>38115</v>
          </cell>
          <cell r="G2359">
            <v>9250</v>
          </cell>
          <cell r="H2359">
            <v>173556.52</v>
          </cell>
        </row>
        <row r="2360">
          <cell r="A2360" t="str">
            <v>501041</v>
          </cell>
          <cell r="B2360" t="str">
            <v>MAIZE - 1111 - 5 KG</v>
          </cell>
          <cell r="C2360" t="str">
            <v>1900</v>
          </cell>
          <cell r="D2360" t="str">
            <v>641</v>
          </cell>
          <cell r="E2360" t="str">
            <v>4900147188</v>
          </cell>
          <cell r="F2360">
            <v>38190</v>
          </cell>
          <cell r="G2360">
            <v>-1000</v>
          </cell>
          <cell r="H2360">
            <v>-18640.66</v>
          </cell>
        </row>
        <row r="2361">
          <cell r="A2361" t="str">
            <v>501041</v>
          </cell>
          <cell r="B2361" t="str">
            <v>MAIZE - 1111 - 5 KG</v>
          </cell>
          <cell r="C2361" t="str">
            <v>1900</v>
          </cell>
          <cell r="D2361" t="str">
            <v>101</v>
          </cell>
          <cell r="E2361" t="str">
            <v>5000010161</v>
          </cell>
          <cell r="F2361">
            <v>38122</v>
          </cell>
          <cell r="G2361">
            <v>2000</v>
          </cell>
          <cell r="H2361">
            <v>0</v>
          </cell>
        </row>
        <row r="2362">
          <cell r="A2362" t="str">
            <v>501041</v>
          </cell>
          <cell r="B2362" t="str">
            <v>MAIZE - 1111 - 5 KG</v>
          </cell>
          <cell r="C2362" t="str">
            <v>1900</v>
          </cell>
          <cell r="D2362" t="str">
            <v>601</v>
          </cell>
          <cell r="E2362" t="str">
            <v>4900091388</v>
          </cell>
          <cell r="F2362">
            <v>38122</v>
          </cell>
          <cell r="G2362">
            <v>-1000</v>
          </cell>
          <cell r="H2362">
            <v>-18640.66</v>
          </cell>
        </row>
        <row r="2363">
          <cell r="A2363" t="str">
            <v>501041</v>
          </cell>
          <cell r="B2363" t="str">
            <v>MAIZE - 1111 - 5 KG</v>
          </cell>
          <cell r="C2363" t="str">
            <v>1900</v>
          </cell>
          <cell r="D2363" t="str">
            <v>641</v>
          </cell>
          <cell r="E2363" t="str">
            <v>4900089560</v>
          </cell>
          <cell r="F2363">
            <v>38119</v>
          </cell>
          <cell r="G2363">
            <v>2000</v>
          </cell>
          <cell r="H2363">
            <v>37281.32</v>
          </cell>
        </row>
        <row r="2364">
          <cell r="A2364" t="str">
            <v>501041</v>
          </cell>
          <cell r="B2364" t="str">
            <v>MAIZE - 1111 - 5 KG</v>
          </cell>
          <cell r="C2364" t="str">
            <v>2100</v>
          </cell>
          <cell r="D2364" t="str">
            <v>651</v>
          </cell>
          <cell r="E2364" t="str">
            <v>4900221628</v>
          </cell>
          <cell r="F2364">
            <v>38259</v>
          </cell>
          <cell r="G2364">
            <v>20</v>
          </cell>
          <cell r="H2364">
            <v>0</v>
          </cell>
        </row>
        <row r="2365">
          <cell r="A2365" t="str">
            <v>501041</v>
          </cell>
          <cell r="B2365" t="str">
            <v>MAIZE - 1111 - 5 KG</v>
          </cell>
          <cell r="C2365" t="str">
            <v>2100</v>
          </cell>
          <cell r="D2365" t="str">
            <v>453</v>
          </cell>
          <cell r="E2365" t="str">
            <v>4900223127</v>
          </cell>
          <cell r="F2365">
            <v>38259</v>
          </cell>
          <cell r="G2365">
            <v>20</v>
          </cell>
          <cell r="H2365">
            <v>376.84</v>
          </cell>
        </row>
        <row r="2366">
          <cell r="A2366" t="str">
            <v>501041</v>
          </cell>
          <cell r="B2366" t="str">
            <v>MAIZE - 1111 - 5 KG</v>
          </cell>
          <cell r="C2366" t="str">
            <v>2100</v>
          </cell>
          <cell r="D2366" t="str">
            <v>453</v>
          </cell>
          <cell r="E2366" t="str">
            <v>4900223127</v>
          </cell>
          <cell r="F2366">
            <v>38259</v>
          </cell>
          <cell r="G2366">
            <v>-20</v>
          </cell>
          <cell r="H2366">
            <v>0</v>
          </cell>
        </row>
        <row r="2367">
          <cell r="A2367" t="str">
            <v>501041</v>
          </cell>
          <cell r="B2367" t="str">
            <v>MAIZE - 1111 - 5 KG</v>
          </cell>
          <cell r="C2367" t="str">
            <v>2100</v>
          </cell>
          <cell r="D2367" t="str">
            <v>601</v>
          </cell>
          <cell r="E2367" t="str">
            <v>4900213654</v>
          </cell>
          <cell r="F2367">
            <v>38253</v>
          </cell>
          <cell r="G2367">
            <v>-15</v>
          </cell>
          <cell r="H2367">
            <v>-282.63</v>
          </cell>
        </row>
        <row r="2368">
          <cell r="A2368" t="str">
            <v>501041</v>
          </cell>
          <cell r="B2368" t="str">
            <v>MAIZE - 1111 - 5 KG</v>
          </cell>
          <cell r="C2368" t="str">
            <v>2100</v>
          </cell>
          <cell r="D2368" t="str">
            <v>453</v>
          </cell>
          <cell r="E2368" t="str">
            <v>4900207478</v>
          </cell>
          <cell r="F2368">
            <v>38247</v>
          </cell>
          <cell r="G2368">
            <v>1190</v>
          </cell>
          <cell r="H2368">
            <v>22422.09</v>
          </cell>
        </row>
        <row r="2369">
          <cell r="A2369" t="str">
            <v>501041</v>
          </cell>
          <cell r="B2369" t="str">
            <v>MAIZE - 1111 - 5 KG</v>
          </cell>
          <cell r="C2369" t="str">
            <v>2100</v>
          </cell>
          <cell r="D2369" t="str">
            <v>453</v>
          </cell>
          <cell r="E2369" t="str">
            <v>4900207478</v>
          </cell>
          <cell r="F2369">
            <v>38247</v>
          </cell>
          <cell r="G2369">
            <v>-1190</v>
          </cell>
          <cell r="H2369">
            <v>0</v>
          </cell>
        </row>
        <row r="2370">
          <cell r="A2370" t="str">
            <v>501041</v>
          </cell>
          <cell r="B2370" t="str">
            <v>MAIZE - 1111 - 5 KG</v>
          </cell>
          <cell r="C2370" t="str">
            <v>2100</v>
          </cell>
          <cell r="D2370" t="str">
            <v>453</v>
          </cell>
          <cell r="E2370" t="str">
            <v>4900207478</v>
          </cell>
          <cell r="F2370">
            <v>38247</v>
          </cell>
          <cell r="G2370">
            <v>2395</v>
          </cell>
          <cell r="H2370">
            <v>45126.82</v>
          </cell>
        </row>
        <row r="2371">
          <cell r="A2371" t="str">
            <v>501041</v>
          </cell>
          <cell r="B2371" t="str">
            <v>MAIZE - 1111 - 5 KG</v>
          </cell>
          <cell r="C2371" t="str">
            <v>2100</v>
          </cell>
          <cell r="D2371" t="str">
            <v>453</v>
          </cell>
          <cell r="E2371" t="str">
            <v>4900207478</v>
          </cell>
          <cell r="F2371">
            <v>38247</v>
          </cell>
          <cell r="G2371">
            <v>3000</v>
          </cell>
          <cell r="H2371">
            <v>56526.29</v>
          </cell>
        </row>
        <row r="2372">
          <cell r="A2372" t="str">
            <v>501041</v>
          </cell>
          <cell r="B2372" t="str">
            <v>MAIZE - 1111 - 5 KG</v>
          </cell>
          <cell r="C2372" t="str">
            <v>2100</v>
          </cell>
          <cell r="D2372" t="str">
            <v>651</v>
          </cell>
          <cell r="E2372" t="str">
            <v>4900207450</v>
          </cell>
          <cell r="F2372">
            <v>38247</v>
          </cell>
          <cell r="G2372">
            <v>995</v>
          </cell>
          <cell r="H2372">
            <v>0</v>
          </cell>
        </row>
        <row r="2373">
          <cell r="A2373" t="str">
            <v>501041</v>
          </cell>
          <cell r="B2373" t="str">
            <v>MAIZE - 1111 - 5 KG</v>
          </cell>
          <cell r="C2373" t="str">
            <v>2100</v>
          </cell>
          <cell r="D2373" t="str">
            <v>651</v>
          </cell>
          <cell r="E2373" t="str">
            <v>4900207447</v>
          </cell>
          <cell r="F2373">
            <v>38247</v>
          </cell>
          <cell r="G2373">
            <v>40</v>
          </cell>
          <cell r="H2373">
            <v>0</v>
          </cell>
        </row>
        <row r="2374">
          <cell r="A2374" t="str">
            <v>501041</v>
          </cell>
          <cell r="B2374" t="str">
            <v>MAIZE - 1111 - 5 KG</v>
          </cell>
          <cell r="C2374" t="str">
            <v>2100</v>
          </cell>
          <cell r="D2374" t="str">
            <v>651</v>
          </cell>
          <cell r="E2374" t="str">
            <v>4900207444</v>
          </cell>
          <cell r="F2374">
            <v>38247</v>
          </cell>
          <cell r="G2374">
            <v>60</v>
          </cell>
          <cell r="H2374">
            <v>0</v>
          </cell>
        </row>
        <row r="2375">
          <cell r="A2375" t="str">
            <v>501041</v>
          </cell>
          <cell r="B2375" t="str">
            <v>MAIZE - 1111 - 5 KG</v>
          </cell>
          <cell r="C2375" t="str">
            <v>2100</v>
          </cell>
          <cell r="D2375" t="str">
            <v>651</v>
          </cell>
          <cell r="E2375" t="str">
            <v>4900207441</v>
          </cell>
          <cell r="F2375">
            <v>38247</v>
          </cell>
          <cell r="G2375">
            <v>45</v>
          </cell>
          <cell r="H2375">
            <v>0</v>
          </cell>
        </row>
        <row r="2376">
          <cell r="A2376" t="str">
            <v>501041</v>
          </cell>
          <cell r="B2376" t="str">
            <v>MAIZE - 1111 - 5 KG</v>
          </cell>
          <cell r="C2376" t="str">
            <v>2100</v>
          </cell>
          <cell r="D2376" t="str">
            <v>651</v>
          </cell>
          <cell r="E2376" t="str">
            <v>4900207438</v>
          </cell>
          <cell r="F2376">
            <v>38247</v>
          </cell>
          <cell r="G2376">
            <v>70</v>
          </cell>
          <cell r="H2376">
            <v>0</v>
          </cell>
        </row>
        <row r="2377">
          <cell r="A2377" t="str">
            <v>501041</v>
          </cell>
          <cell r="B2377" t="str">
            <v>MAIZE - 1111 - 5 KG</v>
          </cell>
          <cell r="C2377" t="str">
            <v>2100</v>
          </cell>
          <cell r="D2377" t="str">
            <v>651</v>
          </cell>
          <cell r="E2377" t="str">
            <v>4900207436</v>
          </cell>
          <cell r="F2377">
            <v>38247</v>
          </cell>
          <cell r="G2377">
            <v>5</v>
          </cell>
          <cell r="H2377">
            <v>0</v>
          </cell>
        </row>
        <row r="2378">
          <cell r="A2378" t="str">
            <v>501041</v>
          </cell>
          <cell r="B2378" t="str">
            <v>MAIZE - 1111 - 5 KG</v>
          </cell>
          <cell r="C2378" t="str">
            <v>2100</v>
          </cell>
          <cell r="D2378" t="str">
            <v>651</v>
          </cell>
          <cell r="E2378" t="str">
            <v>4900207434</v>
          </cell>
          <cell r="F2378">
            <v>38247</v>
          </cell>
          <cell r="G2378">
            <v>80</v>
          </cell>
          <cell r="H2378">
            <v>0</v>
          </cell>
        </row>
        <row r="2379">
          <cell r="A2379" t="str">
            <v>501041</v>
          </cell>
          <cell r="B2379" t="str">
            <v>MAIZE - 1111 - 5 KG</v>
          </cell>
          <cell r="C2379" t="str">
            <v>2100</v>
          </cell>
          <cell r="D2379" t="str">
            <v>651</v>
          </cell>
          <cell r="E2379" t="str">
            <v>4900207431</v>
          </cell>
          <cell r="F2379">
            <v>38247</v>
          </cell>
          <cell r="G2379">
            <v>670</v>
          </cell>
          <cell r="H2379">
            <v>0</v>
          </cell>
        </row>
        <row r="2380">
          <cell r="A2380" t="str">
            <v>501041</v>
          </cell>
          <cell r="B2380" t="str">
            <v>MAIZE - 1111 - 5 KG</v>
          </cell>
          <cell r="C2380" t="str">
            <v>2100</v>
          </cell>
          <cell r="D2380" t="str">
            <v>651</v>
          </cell>
          <cell r="E2380" t="str">
            <v>4900207429</v>
          </cell>
          <cell r="F2380">
            <v>38247</v>
          </cell>
          <cell r="G2380">
            <v>150</v>
          </cell>
          <cell r="H2380">
            <v>0</v>
          </cell>
        </row>
        <row r="2381">
          <cell r="A2381" t="str">
            <v>501041</v>
          </cell>
          <cell r="B2381" t="str">
            <v>MAIZE - 1111 - 5 KG</v>
          </cell>
          <cell r="C2381" t="str">
            <v>2100</v>
          </cell>
          <cell r="D2381" t="str">
            <v>453</v>
          </cell>
          <cell r="E2381" t="str">
            <v>4900207478</v>
          </cell>
          <cell r="F2381">
            <v>38247</v>
          </cell>
          <cell r="G2381">
            <v>-810</v>
          </cell>
          <cell r="H2381">
            <v>0</v>
          </cell>
        </row>
        <row r="2382">
          <cell r="A2382" t="str">
            <v>501041</v>
          </cell>
          <cell r="B2382" t="str">
            <v>MAIZE - 1111 - 5 KG</v>
          </cell>
          <cell r="C2382" t="str">
            <v>2100</v>
          </cell>
          <cell r="D2382" t="str">
            <v>641</v>
          </cell>
          <cell r="E2382" t="str">
            <v>4900207491</v>
          </cell>
          <cell r="F2382">
            <v>38247</v>
          </cell>
          <cell r="G2382">
            <v>-400</v>
          </cell>
          <cell r="H2382">
            <v>-7536.84</v>
          </cell>
        </row>
        <row r="2383">
          <cell r="A2383" t="str">
            <v>501041</v>
          </cell>
          <cell r="B2383" t="str">
            <v>MAIZE - 1111 - 5 KG</v>
          </cell>
          <cell r="C2383" t="str">
            <v>2100</v>
          </cell>
          <cell r="D2383" t="str">
            <v>641</v>
          </cell>
          <cell r="E2383" t="str">
            <v>4900207491</v>
          </cell>
          <cell r="F2383">
            <v>38247</v>
          </cell>
          <cell r="G2383">
            <v>-2400</v>
          </cell>
          <cell r="H2383">
            <v>-45221.03</v>
          </cell>
        </row>
        <row r="2384">
          <cell r="A2384" t="str">
            <v>501041</v>
          </cell>
          <cell r="B2384" t="str">
            <v>MAIZE - 1111 - 5 KG</v>
          </cell>
          <cell r="C2384" t="str">
            <v>2100</v>
          </cell>
          <cell r="D2384" t="str">
            <v>641</v>
          </cell>
          <cell r="E2384" t="str">
            <v>4900207491</v>
          </cell>
          <cell r="F2384">
            <v>38247</v>
          </cell>
          <cell r="G2384">
            <v>-2100</v>
          </cell>
          <cell r="H2384">
            <v>-39568.400000000001</v>
          </cell>
        </row>
        <row r="2385">
          <cell r="A2385" t="str">
            <v>501041</v>
          </cell>
          <cell r="B2385" t="str">
            <v>MAIZE - 1111 - 5 KG</v>
          </cell>
          <cell r="C2385" t="str">
            <v>2100</v>
          </cell>
          <cell r="D2385" t="str">
            <v>641</v>
          </cell>
          <cell r="E2385" t="str">
            <v>4900207491</v>
          </cell>
          <cell r="F2385">
            <v>38247</v>
          </cell>
          <cell r="G2385">
            <v>-1300</v>
          </cell>
          <cell r="H2385">
            <v>-24494.720000000001</v>
          </cell>
        </row>
        <row r="2386">
          <cell r="A2386" t="str">
            <v>501041</v>
          </cell>
          <cell r="B2386" t="str">
            <v>MAIZE - 1111 - 5 KG</v>
          </cell>
          <cell r="C2386" t="str">
            <v>2100</v>
          </cell>
          <cell r="D2386" t="str">
            <v>641</v>
          </cell>
          <cell r="E2386" t="str">
            <v>4900207491</v>
          </cell>
          <cell r="F2386">
            <v>38247</v>
          </cell>
          <cell r="G2386">
            <v>-800</v>
          </cell>
          <cell r="H2386">
            <v>-15073.68</v>
          </cell>
        </row>
        <row r="2387">
          <cell r="A2387" t="str">
            <v>501041</v>
          </cell>
          <cell r="B2387" t="str">
            <v>MAIZE - 1111 - 5 KG</v>
          </cell>
          <cell r="C2387" t="str">
            <v>2100</v>
          </cell>
          <cell r="D2387" t="str">
            <v>641</v>
          </cell>
          <cell r="E2387" t="str">
            <v>4900207491</v>
          </cell>
          <cell r="F2387">
            <v>38247</v>
          </cell>
          <cell r="G2387">
            <v>-3000</v>
          </cell>
          <cell r="H2387">
            <v>-56526.29</v>
          </cell>
        </row>
        <row r="2388">
          <cell r="A2388" t="str">
            <v>501041</v>
          </cell>
          <cell r="B2388" t="str">
            <v>MAIZE - 1111 - 5 KG</v>
          </cell>
          <cell r="C2388" t="str">
            <v>2100</v>
          </cell>
          <cell r="D2388" t="str">
            <v>453</v>
          </cell>
          <cell r="E2388" t="str">
            <v>4900207478</v>
          </cell>
          <cell r="F2388">
            <v>38247</v>
          </cell>
          <cell r="G2388">
            <v>-3000</v>
          </cell>
          <cell r="H2388">
            <v>0</v>
          </cell>
        </row>
        <row r="2389">
          <cell r="A2389" t="str">
            <v>501041</v>
          </cell>
          <cell r="B2389" t="str">
            <v>MAIZE - 1111 - 5 KG</v>
          </cell>
          <cell r="C2389" t="str">
            <v>2100</v>
          </cell>
          <cell r="D2389" t="str">
            <v>453</v>
          </cell>
          <cell r="E2389" t="str">
            <v>4900207478</v>
          </cell>
          <cell r="F2389">
            <v>38247</v>
          </cell>
          <cell r="G2389">
            <v>-2395</v>
          </cell>
          <cell r="H2389">
            <v>0</v>
          </cell>
        </row>
        <row r="2390">
          <cell r="A2390" t="str">
            <v>501041</v>
          </cell>
          <cell r="B2390" t="str">
            <v>MAIZE - 1111 - 5 KG</v>
          </cell>
          <cell r="C2390" t="str">
            <v>2100</v>
          </cell>
          <cell r="D2390" t="str">
            <v>453</v>
          </cell>
          <cell r="E2390" t="str">
            <v>4900207478</v>
          </cell>
          <cell r="F2390">
            <v>38247</v>
          </cell>
          <cell r="G2390">
            <v>2400</v>
          </cell>
          <cell r="H2390">
            <v>45221.03</v>
          </cell>
        </row>
        <row r="2391">
          <cell r="A2391" t="str">
            <v>501041</v>
          </cell>
          <cell r="B2391" t="str">
            <v>MAIZE - 1111 - 5 KG</v>
          </cell>
          <cell r="C2391" t="str">
            <v>2100</v>
          </cell>
          <cell r="D2391" t="str">
            <v>453</v>
          </cell>
          <cell r="E2391" t="str">
            <v>4900207478</v>
          </cell>
          <cell r="F2391">
            <v>38247</v>
          </cell>
          <cell r="G2391">
            <v>-2400</v>
          </cell>
          <cell r="H2391">
            <v>0</v>
          </cell>
        </row>
        <row r="2392">
          <cell r="A2392" t="str">
            <v>501041</v>
          </cell>
          <cell r="B2392" t="str">
            <v>MAIZE - 1111 - 5 KG</v>
          </cell>
          <cell r="C2392" t="str">
            <v>2100</v>
          </cell>
          <cell r="D2392" t="str">
            <v>453</v>
          </cell>
          <cell r="E2392" t="str">
            <v>4900207478</v>
          </cell>
          <cell r="F2392">
            <v>38247</v>
          </cell>
          <cell r="G2392">
            <v>415</v>
          </cell>
          <cell r="H2392">
            <v>7819.47</v>
          </cell>
        </row>
        <row r="2393">
          <cell r="A2393" t="str">
            <v>501041</v>
          </cell>
          <cell r="B2393" t="str">
            <v>MAIZE - 1111 - 5 KG</v>
          </cell>
          <cell r="C2393" t="str">
            <v>2100</v>
          </cell>
          <cell r="D2393" t="str">
            <v>453</v>
          </cell>
          <cell r="E2393" t="str">
            <v>4900207478</v>
          </cell>
          <cell r="F2393">
            <v>38247</v>
          </cell>
          <cell r="G2393">
            <v>-415</v>
          </cell>
          <cell r="H2393">
            <v>0</v>
          </cell>
        </row>
        <row r="2394">
          <cell r="A2394" t="str">
            <v>501041</v>
          </cell>
          <cell r="B2394" t="str">
            <v>MAIZE - 1111 - 5 KG</v>
          </cell>
          <cell r="C2394" t="str">
            <v>2100</v>
          </cell>
          <cell r="D2394" t="str">
            <v>453</v>
          </cell>
          <cell r="E2394" t="str">
            <v>4900207478</v>
          </cell>
          <cell r="F2394">
            <v>38247</v>
          </cell>
          <cell r="G2394">
            <v>810</v>
          </cell>
          <cell r="H2394">
            <v>15262.1</v>
          </cell>
        </row>
        <row r="2395">
          <cell r="A2395" t="str">
            <v>501041</v>
          </cell>
          <cell r="B2395" t="str">
            <v>MAIZE - 1111 - 5 KG</v>
          </cell>
          <cell r="C2395" t="str">
            <v>2100</v>
          </cell>
          <cell r="D2395" t="str">
            <v>651</v>
          </cell>
          <cell r="E2395" t="str">
            <v>4900207427</v>
          </cell>
          <cell r="F2395">
            <v>38247</v>
          </cell>
          <cell r="G2395">
            <v>245</v>
          </cell>
          <cell r="H2395">
            <v>0</v>
          </cell>
        </row>
        <row r="2396">
          <cell r="A2396" t="str">
            <v>501041</v>
          </cell>
          <cell r="B2396" t="str">
            <v>MAIZE - 1111 - 5 KG</v>
          </cell>
          <cell r="C2396" t="str">
            <v>2100</v>
          </cell>
          <cell r="D2396" t="str">
            <v>651</v>
          </cell>
          <cell r="E2396" t="str">
            <v>4900207419</v>
          </cell>
          <cell r="F2396">
            <v>38247</v>
          </cell>
          <cell r="G2396">
            <v>545</v>
          </cell>
          <cell r="H2396">
            <v>0</v>
          </cell>
        </row>
        <row r="2397">
          <cell r="A2397" t="str">
            <v>501041</v>
          </cell>
          <cell r="B2397" t="str">
            <v>MAIZE - 1111 - 5 KG</v>
          </cell>
          <cell r="C2397" t="str">
            <v>2100</v>
          </cell>
          <cell r="D2397" t="str">
            <v>651</v>
          </cell>
          <cell r="E2397" t="str">
            <v>4900207398</v>
          </cell>
          <cell r="F2397">
            <v>38247</v>
          </cell>
          <cell r="G2397">
            <v>70</v>
          </cell>
          <cell r="H2397">
            <v>0</v>
          </cell>
        </row>
        <row r="2398">
          <cell r="A2398" t="str">
            <v>501041</v>
          </cell>
          <cell r="B2398" t="str">
            <v>MAIZE - 1111 - 5 KG</v>
          </cell>
          <cell r="C2398" t="str">
            <v>2100</v>
          </cell>
          <cell r="D2398" t="str">
            <v>651</v>
          </cell>
          <cell r="E2398" t="str">
            <v>4900207400</v>
          </cell>
          <cell r="F2398">
            <v>38247</v>
          </cell>
          <cell r="G2398">
            <v>250</v>
          </cell>
          <cell r="H2398">
            <v>0</v>
          </cell>
        </row>
        <row r="2399">
          <cell r="A2399" t="str">
            <v>501041</v>
          </cell>
          <cell r="B2399" t="str">
            <v>MAIZE - 1111 - 5 KG</v>
          </cell>
          <cell r="C2399" t="str">
            <v>2100</v>
          </cell>
          <cell r="D2399" t="str">
            <v>651</v>
          </cell>
          <cell r="E2399" t="str">
            <v>4900207415</v>
          </cell>
          <cell r="F2399">
            <v>38247</v>
          </cell>
          <cell r="G2399">
            <v>245</v>
          </cell>
          <cell r="H2399">
            <v>0</v>
          </cell>
        </row>
        <row r="2400">
          <cell r="A2400" t="str">
            <v>501041</v>
          </cell>
          <cell r="B2400" t="str">
            <v>MAIZE - 1111 - 5 KG</v>
          </cell>
          <cell r="C2400" t="str">
            <v>2100</v>
          </cell>
          <cell r="D2400" t="str">
            <v>651</v>
          </cell>
          <cell r="E2400" t="str">
            <v>4900207411</v>
          </cell>
          <cell r="F2400">
            <v>38247</v>
          </cell>
          <cell r="G2400">
            <v>170</v>
          </cell>
          <cell r="H2400">
            <v>0</v>
          </cell>
        </row>
        <row r="2401">
          <cell r="A2401" t="str">
            <v>501041</v>
          </cell>
          <cell r="B2401" t="str">
            <v>MAIZE - 1111 - 5 KG</v>
          </cell>
          <cell r="C2401" t="str">
            <v>2100</v>
          </cell>
          <cell r="D2401" t="str">
            <v>651</v>
          </cell>
          <cell r="E2401" t="str">
            <v>4900207419</v>
          </cell>
          <cell r="F2401">
            <v>38247</v>
          </cell>
          <cell r="G2401">
            <v>50</v>
          </cell>
          <cell r="H2401">
            <v>0</v>
          </cell>
        </row>
        <row r="2402">
          <cell r="A2402" t="str">
            <v>501041</v>
          </cell>
          <cell r="B2402" t="str">
            <v>MAIZE - 1111 - 5 KG</v>
          </cell>
          <cell r="C2402" t="str">
            <v>2100</v>
          </cell>
          <cell r="D2402" t="str">
            <v>651</v>
          </cell>
          <cell r="E2402" t="str">
            <v>4900207410</v>
          </cell>
          <cell r="F2402">
            <v>38247</v>
          </cell>
          <cell r="G2402">
            <v>400</v>
          </cell>
          <cell r="H2402">
            <v>0</v>
          </cell>
        </row>
        <row r="2403">
          <cell r="A2403" t="str">
            <v>501041</v>
          </cell>
          <cell r="B2403" t="str">
            <v>MAIZE - 1111 - 5 KG</v>
          </cell>
          <cell r="C2403" t="str">
            <v>2100</v>
          </cell>
          <cell r="D2403" t="str">
            <v>651</v>
          </cell>
          <cell r="E2403" t="str">
            <v>4900207401</v>
          </cell>
          <cell r="F2403">
            <v>38247</v>
          </cell>
          <cell r="G2403">
            <v>100</v>
          </cell>
          <cell r="H2403">
            <v>0</v>
          </cell>
        </row>
        <row r="2404">
          <cell r="A2404" t="str">
            <v>501041</v>
          </cell>
          <cell r="B2404" t="str">
            <v>MAIZE - 1111 - 5 KG</v>
          </cell>
          <cell r="C2404" t="str">
            <v>2100</v>
          </cell>
          <cell r="D2404" t="str">
            <v>651</v>
          </cell>
          <cell r="E2404" t="str">
            <v>4900207407</v>
          </cell>
          <cell r="F2404">
            <v>38247</v>
          </cell>
          <cell r="G2404">
            <v>440</v>
          </cell>
          <cell r="H2404">
            <v>0</v>
          </cell>
        </row>
        <row r="2405">
          <cell r="A2405" t="str">
            <v>501041</v>
          </cell>
          <cell r="B2405" t="str">
            <v>MAIZE - 1111 - 5 KG</v>
          </cell>
          <cell r="C2405" t="str">
            <v>2100</v>
          </cell>
          <cell r="D2405" t="str">
            <v>651</v>
          </cell>
          <cell r="E2405" t="str">
            <v>4900207420</v>
          </cell>
          <cell r="F2405">
            <v>38247</v>
          </cell>
          <cell r="G2405">
            <v>500</v>
          </cell>
          <cell r="H2405">
            <v>0</v>
          </cell>
        </row>
        <row r="2406">
          <cell r="A2406" t="str">
            <v>501041</v>
          </cell>
          <cell r="B2406" t="str">
            <v>MAIZE - 1111 - 5 KG</v>
          </cell>
          <cell r="C2406" t="str">
            <v>2100</v>
          </cell>
          <cell r="D2406" t="str">
            <v>651</v>
          </cell>
          <cell r="E2406" t="str">
            <v>4900207422</v>
          </cell>
          <cell r="F2406">
            <v>38247</v>
          </cell>
          <cell r="G2406">
            <v>1190</v>
          </cell>
          <cell r="H2406">
            <v>0</v>
          </cell>
        </row>
        <row r="2407">
          <cell r="A2407" t="str">
            <v>501041</v>
          </cell>
          <cell r="B2407" t="str">
            <v>MAIZE - 1111 - 5 KG</v>
          </cell>
          <cell r="C2407" t="str">
            <v>2100</v>
          </cell>
          <cell r="D2407" t="str">
            <v>651</v>
          </cell>
          <cell r="E2407" t="str">
            <v>4900207423</v>
          </cell>
          <cell r="F2407">
            <v>38247</v>
          </cell>
          <cell r="G2407">
            <v>3000</v>
          </cell>
          <cell r="H2407">
            <v>0</v>
          </cell>
        </row>
        <row r="2408">
          <cell r="A2408" t="str">
            <v>501041</v>
          </cell>
          <cell r="B2408" t="str">
            <v>MAIZE - 1111 - 5 KG</v>
          </cell>
          <cell r="C2408" t="str">
            <v>2100</v>
          </cell>
          <cell r="D2408" t="str">
            <v>651</v>
          </cell>
          <cell r="E2408" t="str">
            <v>4900207401</v>
          </cell>
          <cell r="F2408">
            <v>38247</v>
          </cell>
          <cell r="G2408">
            <v>95</v>
          </cell>
          <cell r="H2408">
            <v>0</v>
          </cell>
        </row>
        <row r="2409">
          <cell r="A2409" t="str">
            <v>501041</v>
          </cell>
          <cell r="B2409" t="str">
            <v>MAIZE - 1111 - 5 KG</v>
          </cell>
          <cell r="C2409" t="str">
            <v>2100</v>
          </cell>
          <cell r="D2409" t="str">
            <v>651</v>
          </cell>
          <cell r="E2409" t="str">
            <v>4900207425</v>
          </cell>
          <cell r="F2409">
            <v>38247</v>
          </cell>
          <cell r="G2409">
            <v>795</v>
          </cell>
          <cell r="H2409">
            <v>0</v>
          </cell>
        </row>
        <row r="2410">
          <cell r="A2410" t="str">
            <v>501041</v>
          </cell>
          <cell r="B2410" t="str">
            <v>MAIZE - 1111 - 5 KG</v>
          </cell>
          <cell r="C2410" t="str">
            <v>2100</v>
          </cell>
          <cell r="D2410" t="str">
            <v>641</v>
          </cell>
          <cell r="E2410" t="str">
            <v>4900199147</v>
          </cell>
          <cell r="F2410">
            <v>38238</v>
          </cell>
          <cell r="G2410">
            <v>-1200</v>
          </cell>
          <cell r="H2410">
            <v>-22610.52</v>
          </cell>
        </row>
        <row r="2411">
          <cell r="A2411" t="str">
            <v>501041</v>
          </cell>
          <cell r="B2411" t="str">
            <v>MAIZE - 1111 - 5 KG</v>
          </cell>
          <cell r="C2411" t="str">
            <v>2100</v>
          </cell>
          <cell r="D2411" t="str">
            <v>641</v>
          </cell>
          <cell r="E2411" t="str">
            <v>4900199147</v>
          </cell>
          <cell r="F2411">
            <v>38238</v>
          </cell>
          <cell r="G2411">
            <v>-3600</v>
          </cell>
          <cell r="H2411">
            <v>-67831.55</v>
          </cell>
        </row>
        <row r="2412">
          <cell r="A2412" t="str">
            <v>501041</v>
          </cell>
          <cell r="B2412" t="str">
            <v>MAIZE - 1111 - 5 KG</v>
          </cell>
          <cell r="C2412" t="str">
            <v>2100</v>
          </cell>
          <cell r="D2412" t="str">
            <v>641</v>
          </cell>
          <cell r="E2412" t="str">
            <v>4900199147</v>
          </cell>
          <cell r="F2412">
            <v>38238</v>
          </cell>
          <cell r="G2412">
            <v>-750</v>
          </cell>
          <cell r="H2412">
            <v>-14131.57</v>
          </cell>
        </row>
        <row r="2413">
          <cell r="A2413" t="str">
            <v>501041</v>
          </cell>
          <cell r="B2413" t="str">
            <v>MAIZE - 1111 - 5 KG</v>
          </cell>
          <cell r="C2413" t="str">
            <v>2100</v>
          </cell>
          <cell r="D2413" t="str">
            <v>453</v>
          </cell>
          <cell r="E2413" t="str">
            <v>4900199104</v>
          </cell>
          <cell r="F2413">
            <v>38238</v>
          </cell>
          <cell r="G2413">
            <v>2250</v>
          </cell>
          <cell r="H2413">
            <v>42394.720000000001</v>
          </cell>
        </row>
        <row r="2414">
          <cell r="A2414" t="str">
            <v>501041</v>
          </cell>
          <cell r="B2414" t="str">
            <v>MAIZE - 1111 - 5 KG</v>
          </cell>
          <cell r="C2414" t="str">
            <v>2100</v>
          </cell>
          <cell r="D2414" t="str">
            <v>453</v>
          </cell>
          <cell r="E2414" t="str">
            <v>4900199104</v>
          </cell>
          <cell r="F2414">
            <v>38238</v>
          </cell>
          <cell r="G2414">
            <v>-2250</v>
          </cell>
          <cell r="H2414">
            <v>0</v>
          </cell>
        </row>
        <row r="2415">
          <cell r="A2415" t="str">
            <v>501041</v>
          </cell>
          <cell r="B2415" t="str">
            <v>MAIZE - 1111 - 5 KG</v>
          </cell>
          <cell r="C2415" t="str">
            <v>2100</v>
          </cell>
          <cell r="D2415" t="str">
            <v>453</v>
          </cell>
          <cell r="E2415" t="str">
            <v>4900199104</v>
          </cell>
          <cell r="F2415">
            <v>38238</v>
          </cell>
          <cell r="G2415">
            <v>-1950</v>
          </cell>
          <cell r="H2415">
            <v>0</v>
          </cell>
        </row>
        <row r="2416">
          <cell r="A2416" t="str">
            <v>501041</v>
          </cell>
          <cell r="B2416" t="str">
            <v>MAIZE - 1111 - 5 KG</v>
          </cell>
          <cell r="C2416" t="str">
            <v>2100</v>
          </cell>
          <cell r="D2416" t="str">
            <v>453</v>
          </cell>
          <cell r="E2416" t="str">
            <v>4900199104</v>
          </cell>
          <cell r="F2416">
            <v>38238</v>
          </cell>
          <cell r="G2416">
            <v>-750</v>
          </cell>
          <cell r="H2416">
            <v>0</v>
          </cell>
        </row>
        <row r="2417">
          <cell r="A2417" t="str">
            <v>501041</v>
          </cell>
          <cell r="B2417" t="str">
            <v>MAIZE - 1111 - 5 KG</v>
          </cell>
          <cell r="C2417" t="str">
            <v>2100</v>
          </cell>
          <cell r="D2417" t="str">
            <v>651</v>
          </cell>
          <cell r="E2417" t="str">
            <v>4900199092</v>
          </cell>
          <cell r="F2417">
            <v>38238</v>
          </cell>
          <cell r="G2417">
            <v>50</v>
          </cell>
          <cell r="H2417">
            <v>0</v>
          </cell>
        </row>
        <row r="2418">
          <cell r="A2418" t="str">
            <v>501041</v>
          </cell>
          <cell r="B2418" t="str">
            <v>MAIZE - 1111 - 5 KG</v>
          </cell>
          <cell r="C2418" t="str">
            <v>2100</v>
          </cell>
          <cell r="D2418" t="str">
            <v>641</v>
          </cell>
          <cell r="E2418" t="str">
            <v>4900199147</v>
          </cell>
          <cell r="F2418">
            <v>38238</v>
          </cell>
          <cell r="G2418">
            <v>-1650</v>
          </cell>
          <cell r="H2418">
            <v>-31089.46</v>
          </cell>
        </row>
        <row r="2419">
          <cell r="A2419" t="str">
            <v>501041</v>
          </cell>
          <cell r="B2419" t="str">
            <v>MAIZE - 1111 - 5 KG</v>
          </cell>
          <cell r="C2419" t="str">
            <v>2100</v>
          </cell>
          <cell r="D2419" t="str">
            <v>641</v>
          </cell>
          <cell r="E2419" t="str">
            <v>4900199147</v>
          </cell>
          <cell r="F2419">
            <v>38238</v>
          </cell>
          <cell r="G2419">
            <v>-1800</v>
          </cell>
          <cell r="H2419">
            <v>-33915.769999999997</v>
          </cell>
        </row>
        <row r="2420">
          <cell r="A2420" t="str">
            <v>501041</v>
          </cell>
          <cell r="B2420" t="str">
            <v>MAIZE - 1111 - 5 KG</v>
          </cell>
          <cell r="C2420" t="str">
            <v>2100</v>
          </cell>
          <cell r="D2420" t="str">
            <v>651</v>
          </cell>
          <cell r="E2420" t="str">
            <v>4900199092</v>
          </cell>
          <cell r="F2420">
            <v>38238</v>
          </cell>
          <cell r="G2420">
            <v>100</v>
          </cell>
          <cell r="H2420">
            <v>0</v>
          </cell>
        </row>
        <row r="2421">
          <cell r="A2421" t="str">
            <v>501041</v>
          </cell>
          <cell r="B2421" t="str">
            <v>MAIZE - 1111 - 5 KG</v>
          </cell>
          <cell r="C2421" t="str">
            <v>2100</v>
          </cell>
          <cell r="D2421" t="str">
            <v>651</v>
          </cell>
          <cell r="E2421" t="str">
            <v>4900199092</v>
          </cell>
          <cell r="F2421">
            <v>38238</v>
          </cell>
          <cell r="G2421">
            <v>2100</v>
          </cell>
          <cell r="H2421">
            <v>0</v>
          </cell>
        </row>
        <row r="2422">
          <cell r="A2422" t="str">
            <v>501041</v>
          </cell>
          <cell r="B2422" t="str">
            <v>MAIZE - 1111 - 5 KG</v>
          </cell>
          <cell r="C2422" t="str">
            <v>2100</v>
          </cell>
          <cell r="D2422" t="str">
            <v>651</v>
          </cell>
          <cell r="E2422" t="str">
            <v>4900199092</v>
          </cell>
          <cell r="F2422">
            <v>38238</v>
          </cell>
          <cell r="G2422">
            <v>750</v>
          </cell>
          <cell r="H2422">
            <v>0</v>
          </cell>
        </row>
        <row r="2423">
          <cell r="A2423" t="str">
            <v>501041</v>
          </cell>
          <cell r="B2423" t="str">
            <v>MAIZE - 1111 - 5 KG</v>
          </cell>
          <cell r="C2423" t="str">
            <v>2100</v>
          </cell>
          <cell r="D2423" t="str">
            <v>651</v>
          </cell>
          <cell r="E2423" t="str">
            <v>4900199091</v>
          </cell>
          <cell r="F2423">
            <v>38238</v>
          </cell>
          <cell r="G2423">
            <v>1950</v>
          </cell>
          <cell r="H2423">
            <v>0</v>
          </cell>
        </row>
        <row r="2424">
          <cell r="A2424" t="str">
            <v>501041</v>
          </cell>
          <cell r="B2424" t="str">
            <v>MAIZE - 1111 - 5 KG</v>
          </cell>
          <cell r="C2424" t="str">
            <v>2100</v>
          </cell>
          <cell r="D2424" t="str">
            <v>651</v>
          </cell>
          <cell r="E2424" t="str">
            <v>4900199091</v>
          </cell>
          <cell r="F2424">
            <v>38238</v>
          </cell>
          <cell r="G2424">
            <v>50</v>
          </cell>
          <cell r="H2424">
            <v>0</v>
          </cell>
        </row>
        <row r="2425">
          <cell r="A2425" t="str">
            <v>501041</v>
          </cell>
          <cell r="B2425" t="str">
            <v>MAIZE - 1111 - 5 KG</v>
          </cell>
          <cell r="C2425" t="str">
            <v>2100</v>
          </cell>
          <cell r="D2425" t="str">
            <v>453</v>
          </cell>
          <cell r="E2425" t="str">
            <v>4900199104</v>
          </cell>
          <cell r="F2425">
            <v>38238</v>
          </cell>
          <cell r="G2425">
            <v>750</v>
          </cell>
          <cell r="H2425">
            <v>14131.57</v>
          </cell>
        </row>
        <row r="2426">
          <cell r="A2426" t="str">
            <v>501041</v>
          </cell>
          <cell r="B2426" t="str">
            <v>MAIZE - 1111 - 5 KG</v>
          </cell>
          <cell r="C2426" t="str">
            <v>2100</v>
          </cell>
          <cell r="D2426" t="str">
            <v>453</v>
          </cell>
          <cell r="E2426" t="str">
            <v>4900199104</v>
          </cell>
          <cell r="F2426">
            <v>38238</v>
          </cell>
          <cell r="G2426">
            <v>1950</v>
          </cell>
          <cell r="H2426">
            <v>36742.089999999997</v>
          </cell>
        </row>
        <row r="2427">
          <cell r="A2427" t="str">
            <v>501041</v>
          </cell>
          <cell r="B2427" t="str">
            <v>MAIZE - 1111 - 5 KG</v>
          </cell>
          <cell r="C2427" t="str">
            <v>2100</v>
          </cell>
          <cell r="D2427" t="str">
            <v>453</v>
          </cell>
          <cell r="E2427" t="str">
            <v>4900199104</v>
          </cell>
          <cell r="F2427">
            <v>38238</v>
          </cell>
          <cell r="G2427">
            <v>-50</v>
          </cell>
          <cell r="H2427">
            <v>0</v>
          </cell>
        </row>
        <row r="2428">
          <cell r="A2428" t="str">
            <v>501041</v>
          </cell>
          <cell r="B2428" t="str">
            <v>MAIZE - 1111 - 5 KG</v>
          </cell>
          <cell r="C2428" t="str">
            <v>2100</v>
          </cell>
          <cell r="D2428" t="str">
            <v>453</v>
          </cell>
          <cell r="E2428" t="str">
            <v>4900199104</v>
          </cell>
          <cell r="F2428">
            <v>38238</v>
          </cell>
          <cell r="G2428">
            <v>50</v>
          </cell>
          <cell r="H2428">
            <v>942.1</v>
          </cell>
        </row>
        <row r="2429">
          <cell r="A2429" t="str">
            <v>501041</v>
          </cell>
          <cell r="B2429" t="str">
            <v>MAIZE - 1111 - 5 KG</v>
          </cell>
          <cell r="C2429" t="str">
            <v>2100</v>
          </cell>
          <cell r="D2429" t="str">
            <v>453</v>
          </cell>
          <cell r="E2429" t="str">
            <v>4900191174</v>
          </cell>
          <cell r="F2429">
            <v>38230</v>
          </cell>
          <cell r="G2429">
            <v>1015</v>
          </cell>
          <cell r="H2429">
            <v>19124.73</v>
          </cell>
        </row>
        <row r="2430">
          <cell r="A2430" t="str">
            <v>501041</v>
          </cell>
          <cell r="B2430" t="str">
            <v>MAIZE - 1111 - 5 KG</v>
          </cell>
          <cell r="C2430" t="str">
            <v>2100</v>
          </cell>
          <cell r="D2430" t="str">
            <v>453</v>
          </cell>
          <cell r="E2430" t="str">
            <v>4900191174</v>
          </cell>
          <cell r="F2430">
            <v>38230</v>
          </cell>
          <cell r="G2430">
            <v>-1065</v>
          </cell>
          <cell r="H2430">
            <v>0</v>
          </cell>
        </row>
        <row r="2431">
          <cell r="A2431" t="str">
            <v>501041</v>
          </cell>
          <cell r="B2431" t="str">
            <v>MAIZE - 1111 - 5 KG</v>
          </cell>
          <cell r="C2431" t="str">
            <v>2100</v>
          </cell>
          <cell r="D2431" t="str">
            <v>453</v>
          </cell>
          <cell r="E2431" t="str">
            <v>4900191174</v>
          </cell>
          <cell r="F2431">
            <v>38230</v>
          </cell>
          <cell r="G2431">
            <v>-1015</v>
          </cell>
          <cell r="H2431">
            <v>0</v>
          </cell>
        </row>
        <row r="2432">
          <cell r="A2432" t="str">
            <v>501041</v>
          </cell>
          <cell r="B2432" t="str">
            <v>MAIZE - 1111 - 5 KG</v>
          </cell>
          <cell r="C2432" t="str">
            <v>2100</v>
          </cell>
          <cell r="D2432" t="str">
            <v>453</v>
          </cell>
          <cell r="E2432" t="str">
            <v>4900191174</v>
          </cell>
          <cell r="F2432">
            <v>38230</v>
          </cell>
          <cell r="G2432">
            <v>-500</v>
          </cell>
          <cell r="H2432">
            <v>0</v>
          </cell>
        </row>
        <row r="2433">
          <cell r="A2433" t="str">
            <v>501041</v>
          </cell>
          <cell r="B2433" t="str">
            <v>MAIZE - 1111 - 5 KG</v>
          </cell>
          <cell r="C2433" t="str">
            <v>2100</v>
          </cell>
          <cell r="D2433" t="str">
            <v>651</v>
          </cell>
          <cell r="E2433" t="str">
            <v>4900190729</v>
          </cell>
          <cell r="F2433">
            <v>38230</v>
          </cell>
          <cell r="G2433">
            <v>250</v>
          </cell>
          <cell r="H2433">
            <v>0</v>
          </cell>
        </row>
        <row r="2434">
          <cell r="A2434" t="str">
            <v>501041</v>
          </cell>
          <cell r="B2434" t="str">
            <v>MAIZE - 1111 - 5 KG</v>
          </cell>
          <cell r="C2434" t="str">
            <v>2100</v>
          </cell>
          <cell r="D2434" t="str">
            <v>651</v>
          </cell>
          <cell r="E2434" t="str">
            <v>4900190746</v>
          </cell>
          <cell r="F2434">
            <v>38230</v>
          </cell>
          <cell r="G2434">
            <v>470</v>
          </cell>
          <cell r="H2434">
            <v>0</v>
          </cell>
        </row>
        <row r="2435">
          <cell r="A2435" t="str">
            <v>501041</v>
          </cell>
          <cell r="B2435" t="str">
            <v>MAIZE - 1111 - 5 KG</v>
          </cell>
          <cell r="C2435" t="str">
            <v>2100</v>
          </cell>
          <cell r="D2435" t="str">
            <v>651</v>
          </cell>
          <cell r="E2435" t="str">
            <v>4900190788</v>
          </cell>
          <cell r="F2435">
            <v>38230</v>
          </cell>
          <cell r="G2435">
            <v>100</v>
          </cell>
          <cell r="H2435">
            <v>0</v>
          </cell>
        </row>
        <row r="2436">
          <cell r="A2436" t="str">
            <v>501041</v>
          </cell>
          <cell r="B2436" t="str">
            <v>MAIZE - 1111 - 5 KG</v>
          </cell>
          <cell r="C2436" t="str">
            <v>2100</v>
          </cell>
          <cell r="D2436" t="str">
            <v>651</v>
          </cell>
          <cell r="E2436" t="str">
            <v>4900190790</v>
          </cell>
          <cell r="F2436">
            <v>38230</v>
          </cell>
          <cell r="G2436">
            <v>195</v>
          </cell>
          <cell r="H2436">
            <v>0</v>
          </cell>
        </row>
        <row r="2437">
          <cell r="A2437" t="str">
            <v>501041</v>
          </cell>
          <cell r="B2437" t="str">
            <v>MAIZE - 1111 - 5 KG</v>
          </cell>
          <cell r="C2437" t="str">
            <v>2100</v>
          </cell>
          <cell r="D2437" t="str">
            <v>651</v>
          </cell>
          <cell r="E2437" t="str">
            <v>4900190723</v>
          </cell>
          <cell r="F2437">
            <v>38230</v>
          </cell>
          <cell r="G2437">
            <v>50</v>
          </cell>
          <cell r="H2437">
            <v>0</v>
          </cell>
        </row>
        <row r="2438">
          <cell r="A2438" t="str">
            <v>501041</v>
          </cell>
          <cell r="B2438" t="str">
            <v>MAIZE - 1111 - 5 KG</v>
          </cell>
          <cell r="C2438" t="str">
            <v>2100</v>
          </cell>
          <cell r="D2438" t="str">
            <v>651</v>
          </cell>
          <cell r="E2438" t="str">
            <v>4900190879</v>
          </cell>
          <cell r="F2438">
            <v>38230</v>
          </cell>
          <cell r="G2438">
            <v>15</v>
          </cell>
          <cell r="H2438">
            <v>0</v>
          </cell>
        </row>
        <row r="2439">
          <cell r="A2439" t="str">
            <v>501041</v>
          </cell>
          <cell r="B2439" t="str">
            <v>MAIZE - 1111 - 5 KG</v>
          </cell>
          <cell r="C2439" t="str">
            <v>2100</v>
          </cell>
          <cell r="D2439" t="str">
            <v>453</v>
          </cell>
          <cell r="E2439" t="str">
            <v>4900191174</v>
          </cell>
          <cell r="F2439">
            <v>38230</v>
          </cell>
          <cell r="G2439">
            <v>1065</v>
          </cell>
          <cell r="H2439">
            <v>20066.830000000002</v>
          </cell>
        </row>
        <row r="2440">
          <cell r="A2440" t="str">
            <v>501041</v>
          </cell>
          <cell r="B2440" t="str">
            <v>MAIZE - 1111 - 5 KG</v>
          </cell>
          <cell r="C2440" t="str">
            <v>2100</v>
          </cell>
          <cell r="D2440" t="str">
            <v>453</v>
          </cell>
          <cell r="E2440" t="str">
            <v>4900191174</v>
          </cell>
          <cell r="F2440">
            <v>38230</v>
          </cell>
          <cell r="G2440">
            <v>500</v>
          </cell>
          <cell r="H2440">
            <v>9421.0499999999993</v>
          </cell>
        </row>
        <row r="2441">
          <cell r="A2441" t="str">
            <v>501041</v>
          </cell>
          <cell r="B2441" t="str">
            <v>MAIZE - 1111 - 5 KG</v>
          </cell>
          <cell r="C2441" t="str">
            <v>2100</v>
          </cell>
          <cell r="D2441" t="str">
            <v>651</v>
          </cell>
          <cell r="E2441" t="str">
            <v>4900190689</v>
          </cell>
          <cell r="F2441">
            <v>38230</v>
          </cell>
          <cell r="G2441">
            <v>500</v>
          </cell>
          <cell r="H2441">
            <v>0</v>
          </cell>
        </row>
        <row r="2442">
          <cell r="A2442" t="str">
            <v>501041</v>
          </cell>
          <cell r="B2442" t="str">
            <v>MAIZE - 1111 - 5 KG</v>
          </cell>
          <cell r="C2442" t="str">
            <v>2100</v>
          </cell>
          <cell r="D2442" t="str">
            <v>651</v>
          </cell>
          <cell r="E2442" t="str">
            <v>4900190686</v>
          </cell>
          <cell r="F2442">
            <v>38230</v>
          </cell>
          <cell r="G2442">
            <v>1000</v>
          </cell>
          <cell r="H2442">
            <v>0</v>
          </cell>
        </row>
        <row r="2443">
          <cell r="A2443" t="str">
            <v>501041</v>
          </cell>
          <cell r="B2443" t="str">
            <v>MAIZE - 1111 - 5 KG</v>
          </cell>
          <cell r="C2443" t="str">
            <v>2100</v>
          </cell>
          <cell r="D2443" t="str">
            <v>453</v>
          </cell>
          <cell r="E2443" t="str">
            <v>4900161903</v>
          </cell>
          <cell r="F2443">
            <v>38199</v>
          </cell>
          <cell r="G2443">
            <v>-590</v>
          </cell>
          <cell r="H2443">
            <v>0</v>
          </cell>
        </row>
        <row r="2444">
          <cell r="A2444" t="str">
            <v>501041</v>
          </cell>
          <cell r="B2444" t="str">
            <v>MAIZE - 1111 - 5 KG</v>
          </cell>
          <cell r="C2444" t="str">
            <v>2100</v>
          </cell>
          <cell r="D2444" t="str">
            <v>453</v>
          </cell>
          <cell r="E2444" t="str">
            <v>4900161903</v>
          </cell>
          <cell r="F2444">
            <v>38199</v>
          </cell>
          <cell r="G2444">
            <v>590</v>
          </cell>
          <cell r="H2444">
            <v>11116.84</v>
          </cell>
        </row>
        <row r="2445">
          <cell r="A2445" t="str">
            <v>501041</v>
          </cell>
          <cell r="B2445" t="str">
            <v>MAIZE - 1111 - 5 KG</v>
          </cell>
          <cell r="C2445" t="str">
            <v>2100</v>
          </cell>
          <cell r="D2445" t="str">
            <v>651</v>
          </cell>
          <cell r="E2445" t="str">
            <v>4900157960</v>
          </cell>
          <cell r="F2445">
            <v>38199</v>
          </cell>
          <cell r="G2445">
            <v>590</v>
          </cell>
          <cell r="H2445">
            <v>0</v>
          </cell>
        </row>
        <row r="2446">
          <cell r="A2446" t="str">
            <v>501041</v>
          </cell>
          <cell r="B2446" t="str">
            <v>MAIZE - 1111 - 5 KG</v>
          </cell>
          <cell r="C2446" t="str">
            <v>2100</v>
          </cell>
          <cell r="D2446" t="str">
            <v>651</v>
          </cell>
          <cell r="E2446" t="str">
            <v>4900143679</v>
          </cell>
          <cell r="F2446">
            <v>38187</v>
          </cell>
          <cell r="G2446">
            <v>600</v>
          </cell>
          <cell r="H2446">
            <v>0</v>
          </cell>
        </row>
        <row r="2447">
          <cell r="A2447" t="str">
            <v>501041</v>
          </cell>
          <cell r="B2447" t="str">
            <v>MAIZE - 1111 - 5 KG</v>
          </cell>
          <cell r="C2447" t="str">
            <v>2100</v>
          </cell>
          <cell r="D2447" t="str">
            <v>453</v>
          </cell>
          <cell r="E2447" t="str">
            <v>4900143681</v>
          </cell>
          <cell r="F2447">
            <v>38187</v>
          </cell>
          <cell r="G2447">
            <v>-600</v>
          </cell>
          <cell r="H2447">
            <v>0</v>
          </cell>
        </row>
        <row r="2448">
          <cell r="A2448" t="str">
            <v>501041</v>
          </cell>
          <cell r="B2448" t="str">
            <v>MAIZE - 1111 - 5 KG</v>
          </cell>
          <cell r="C2448" t="str">
            <v>2100</v>
          </cell>
          <cell r="D2448" t="str">
            <v>453</v>
          </cell>
          <cell r="E2448" t="str">
            <v>4900143681</v>
          </cell>
          <cell r="F2448">
            <v>38187</v>
          </cell>
          <cell r="G2448">
            <v>-1250</v>
          </cell>
          <cell r="H2448">
            <v>0</v>
          </cell>
        </row>
        <row r="2449">
          <cell r="A2449" t="str">
            <v>501041</v>
          </cell>
          <cell r="B2449" t="str">
            <v>MAIZE - 1111 - 5 KG</v>
          </cell>
          <cell r="C2449" t="str">
            <v>2100</v>
          </cell>
          <cell r="D2449" t="str">
            <v>453</v>
          </cell>
          <cell r="E2449" t="str">
            <v>4900143681</v>
          </cell>
          <cell r="F2449">
            <v>38187</v>
          </cell>
          <cell r="G2449">
            <v>3125</v>
          </cell>
          <cell r="H2449">
            <v>58881.55</v>
          </cell>
        </row>
        <row r="2450">
          <cell r="A2450" t="str">
            <v>501041</v>
          </cell>
          <cell r="B2450" t="str">
            <v>MAIZE - 1111 - 5 KG</v>
          </cell>
          <cell r="C2450" t="str">
            <v>2100</v>
          </cell>
          <cell r="D2450" t="str">
            <v>453</v>
          </cell>
          <cell r="E2450" t="str">
            <v>4900143681</v>
          </cell>
          <cell r="F2450">
            <v>38187</v>
          </cell>
          <cell r="G2450">
            <v>-50</v>
          </cell>
          <cell r="H2450">
            <v>0</v>
          </cell>
        </row>
        <row r="2451">
          <cell r="A2451" t="str">
            <v>501041</v>
          </cell>
          <cell r="B2451" t="str">
            <v>MAIZE - 1111 - 5 KG</v>
          </cell>
          <cell r="C2451" t="str">
            <v>2100</v>
          </cell>
          <cell r="D2451" t="str">
            <v>651</v>
          </cell>
          <cell r="E2451" t="str">
            <v>4900143717</v>
          </cell>
          <cell r="F2451">
            <v>38187</v>
          </cell>
          <cell r="G2451">
            <v>1000</v>
          </cell>
          <cell r="H2451">
            <v>0</v>
          </cell>
        </row>
        <row r="2452">
          <cell r="A2452" t="str">
            <v>501041</v>
          </cell>
          <cell r="B2452" t="str">
            <v>MAIZE - 1111 - 5 KG</v>
          </cell>
          <cell r="C2452" t="str">
            <v>2100</v>
          </cell>
          <cell r="D2452" t="str">
            <v>651</v>
          </cell>
          <cell r="E2452" t="str">
            <v>4900143718</v>
          </cell>
          <cell r="F2452">
            <v>38187</v>
          </cell>
          <cell r="G2452">
            <v>550</v>
          </cell>
          <cell r="H2452">
            <v>0</v>
          </cell>
        </row>
        <row r="2453">
          <cell r="A2453" t="str">
            <v>501041</v>
          </cell>
          <cell r="B2453" t="str">
            <v>MAIZE - 1111 - 5 KG</v>
          </cell>
          <cell r="C2453" t="str">
            <v>2100</v>
          </cell>
          <cell r="D2453" t="str">
            <v>601</v>
          </cell>
          <cell r="E2453" t="str">
            <v>4900143742</v>
          </cell>
          <cell r="F2453">
            <v>38187</v>
          </cell>
          <cell r="G2453">
            <v>-600</v>
          </cell>
          <cell r="H2453">
            <v>-11305.26</v>
          </cell>
        </row>
        <row r="2454">
          <cell r="A2454" t="str">
            <v>501041</v>
          </cell>
          <cell r="B2454" t="str">
            <v>MAIZE - 1111 - 5 KG</v>
          </cell>
          <cell r="C2454" t="str">
            <v>2100</v>
          </cell>
          <cell r="D2454" t="str">
            <v>601</v>
          </cell>
          <cell r="E2454" t="str">
            <v>4900143742</v>
          </cell>
          <cell r="F2454">
            <v>38187</v>
          </cell>
          <cell r="G2454">
            <v>-400</v>
          </cell>
          <cell r="H2454">
            <v>-7536.84</v>
          </cell>
        </row>
        <row r="2455">
          <cell r="A2455" t="str">
            <v>501041</v>
          </cell>
          <cell r="B2455" t="str">
            <v>MAIZE - 1111 - 5 KG</v>
          </cell>
          <cell r="C2455" t="str">
            <v>2100</v>
          </cell>
          <cell r="D2455" t="str">
            <v>601</v>
          </cell>
          <cell r="E2455" t="str">
            <v>4900143746</v>
          </cell>
          <cell r="F2455">
            <v>38187</v>
          </cell>
          <cell r="G2455">
            <v>-850</v>
          </cell>
          <cell r="H2455">
            <v>-16015.78</v>
          </cell>
        </row>
        <row r="2456">
          <cell r="A2456" t="str">
            <v>501041</v>
          </cell>
          <cell r="B2456" t="str">
            <v>MAIZE - 1111 - 5 KG</v>
          </cell>
          <cell r="C2456" t="str">
            <v>2100</v>
          </cell>
          <cell r="D2456" t="str">
            <v>453</v>
          </cell>
          <cell r="E2456" t="str">
            <v>4900143681</v>
          </cell>
          <cell r="F2456">
            <v>38187</v>
          </cell>
          <cell r="G2456">
            <v>50</v>
          </cell>
          <cell r="H2456">
            <v>942.1</v>
          </cell>
        </row>
        <row r="2457">
          <cell r="A2457" t="str">
            <v>501041</v>
          </cell>
          <cell r="B2457" t="str">
            <v>MAIZE - 1111 - 5 KG</v>
          </cell>
          <cell r="C2457" t="str">
            <v>2100</v>
          </cell>
          <cell r="D2457" t="str">
            <v>453</v>
          </cell>
          <cell r="E2457" t="str">
            <v>4900143681</v>
          </cell>
          <cell r="F2457">
            <v>38187</v>
          </cell>
          <cell r="G2457">
            <v>1250</v>
          </cell>
          <cell r="H2457">
            <v>23552.62</v>
          </cell>
        </row>
        <row r="2458">
          <cell r="A2458" t="str">
            <v>501041</v>
          </cell>
          <cell r="B2458" t="str">
            <v>MAIZE - 1111 - 5 KG</v>
          </cell>
          <cell r="C2458" t="str">
            <v>2100</v>
          </cell>
          <cell r="D2458" t="str">
            <v>453</v>
          </cell>
          <cell r="E2458" t="str">
            <v>4900143681</v>
          </cell>
          <cell r="F2458">
            <v>38187</v>
          </cell>
          <cell r="G2458">
            <v>-3125</v>
          </cell>
          <cell r="H2458">
            <v>0</v>
          </cell>
        </row>
        <row r="2459">
          <cell r="A2459" t="str">
            <v>501041</v>
          </cell>
          <cell r="B2459" t="str">
            <v>MAIZE - 1111 - 5 KG</v>
          </cell>
          <cell r="C2459" t="str">
            <v>2100</v>
          </cell>
          <cell r="D2459" t="str">
            <v>601</v>
          </cell>
          <cell r="E2459" t="str">
            <v>4900143746</v>
          </cell>
          <cell r="F2459">
            <v>38187</v>
          </cell>
          <cell r="G2459">
            <v>-50</v>
          </cell>
          <cell r="H2459">
            <v>-942.1</v>
          </cell>
        </row>
        <row r="2460">
          <cell r="A2460" t="str">
            <v>501041</v>
          </cell>
          <cell r="B2460" t="str">
            <v>MAIZE - 1111 - 5 KG</v>
          </cell>
          <cell r="C2460" t="str">
            <v>2100</v>
          </cell>
          <cell r="D2460" t="str">
            <v>601</v>
          </cell>
          <cell r="E2460" t="str">
            <v>4900143746</v>
          </cell>
          <cell r="F2460">
            <v>38187</v>
          </cell>
          <cell r="G2460">
            <v>-2100</v>
          </cell>
          <cell r="H2460">
            <v>-39568.400000000001</v>
          </cell>
        </row>
        <row r="2461">
          <cell r="A2461" t="str">
            <v>501041</v>
          </cell>
          <cell r="B2461" t="str">
            <v>MAIZE - 1111 - 5 KG</v>
          </cell>
          <cell r="C2461" t="str">
            <v>2100</v>
          </cell>
          <cell r="D2461" t="str">
            <v>453</v>
          </cell>
          <cell r="E2461" t="str">
            <v>4900143681</v>
          </cell>
          <cell r="F2461">
            <v>38187</v>
          </cell>
          <cell r="G2461">
            <v>600</v>
          </cell>
          <cell r="H2461">
            <v>11305.26</v>
          </cell>
        </row>
        <row r="2462">
          <cell r="A2462" t="str">
            <v>501041</v>
          </cell>
          <cell r="B2462" t="str">
            <v>MAIZE - 1111 - 5 KG</v>
          </cell>
          <cell r="C2462" t="str">
            <v>2100</v>
          </cell>
          <cell r="D2462" t="str">
            <v>651</v>
          </cell>
          <cell r="E2462" t="str">
            <v>4900143680</v>
          </cell>
          <cell r="F2462">
            <v>38187</v>
          </cell>
          <cell r="G2462">
            <v>1575</v>
          </cell>
          <cell r="H2462">
            <v>0</v>
          </cell>
        </row>
        <row r="2463">
          <cell r="A2463" t="str">
            <v>501041</v>
          </cell>
          <cell r="B2463" t="str">
            <v>MAIZE - 1111 - 5 KG</v>
          </cell>
          <cell r="C2463" t="str">
            <v>2100</v>
          </cell>
          <cell r="D2463" t="str">
            <v>651</v>
          </cell>
          <cell r="E2463" t="str">
            <v>4900143680</v>
          </cell>
          <cell r="F2463">
            <v>38187</v>
          </cell>
          <cell r="G2463">
            <v>650</v>
          </cell>
          <cell r="H2463">
            <v>0</v>
          </cell>
        </row>
        <row r="2464">
          <cell r="A2464" t="str">
            <v>501041</v>
          </cell>
          <cell r="B2464" t="str">
            <v>MAIZE - 1111 - 5 KG</v>
          </cell>
          <cell r="C2464" t="str">
            <v>2100</v>
          </cell>
          <cell r="D2464" t="str">
            <v>651</v>
          </cell>
          <cell r="E2464" t="str">
            <v>4900143680</v>
          </cell>
          <cell r="F2464">
            <v>38187</v>
          </cell>
          <cell r="G2464">
            <v>50</v>
          </cell>
          <cell r="H2464">
            <v>0</v>
          </cell>
        </row>
        <row r="2465">
          <cell r="A2465" t="str">
            <v>501041</v>
          </cell>
          <cell r="B2465" t="str">
            <v>MAIZE - 1111 - 5 KG</v>
          </cell>
          <cell r="C2465" t="str">
            <v>2100</v>
          </cell>
          <cell r="D2465" t="str">
            <v>651</v>
          </cell>
          <cell r="E2465" t="str">
            <v>4900143679</v>
          </cell>
          <cell r="F2465">
            <v>38187</v>
          </cell>
          <cell r="G2465">
            <v>600</v>
          </cell>
          <cell r="H2465">
            <v>0</v>
          </cell>
        </row>
        <row r="2466">
          <cell r="A2466" t="str">
            <v>501041</v>
          </cell>
          <cell r="B2466" t="str">
            <v>MAIZE - 1111 - 5 KG</v>
          </cell>
          <cell r="C2466" t="str">
            <v>2100</v>
          </cell>
          <cell r="D2466" t="str">
            <v>601</v>
          </cell>
          <cell r="E2466" t="str">
            <v>4900138310</v>
          </cell>
          <cell r="F2466">
            <v>38181</v>
          </cell>
          <cell r="G2466">
            <v>-350</v>
          </cell>
          <cell r="H2466">
            <v>-6594.73</v>
          </cell>
        </row>
        <row r="2467">
          <cell r="A2467" t="str">
            <v>501041</v>
          </cell>
          <cell r="B2467" t="str">
            <v>MAIZE - 1111 - 5 KG</v>
          </cell>
          <cell r="C2467" t="str">
            <v>2100</v>
          </cell>
          <cell r="D2467" t="str">
            <v>601</v>
          </cell>
          <cell r="E2467" t="str">
            <v>4900138310</v>
          </cell>
          <cell r="F2467">
            <v>38181</v>
          </cell>
          <cell r="G2467">
            <v>-150</v>
          </cell>
          <cell r="H2467">
            <v>-2826.31</v>
          </cell>
        </row>
        <row r="2468">
          <cell r="A2468" t="str">
            <v>501041</v>
          </cell>
          <cell r="B2468" t="str">
            <v>MAIZE - 1111 - 5 KG</v>
          </cell>
          <cell r="C2468" t="str">
            <v>2100</v>
          </cell>
          <cell r="D2468" t="str">
            <v>601</v>
          </cell>
          <cell r="E2468" t="str">
            <v>4900138311</v>
          </cell>
          <cell r="F2468">
            <v>38181</v>
          </cell>
          <cell r="G2468">
            <v>-500</v>
          </cell>
          <cell r="H2468">
            <v>-9421.0499999999993</v>
          </cell>
        </row>
        <row r="2469">
          <cell r="A2469" t="str">
            <v>501041</v>
          </cell>
          <cell r="B2469" t="str">
            <v>MAIZE - 1111 - 5 KG</v>
          </cell>
          <cell r="C2469" t="str">
            <v>2100</v>
          </cell>
          <cell r="D2469" t="str">
            <v>601</v>
          </cell>
          <cell r="E2469" t="str">
            <v>4900138314</v>
          </cell>
          <cell r="F2469">
            <v>38181</v>
          </cell>
          <cell r="G2469">
            <v>-500</v>
          </cell>
          <cell r="H2469">
            <v>-9421.0400000000009</v>
          </cell>
        </row>
        <row r="2470">
          <cell r="A2470" t="str">
            <v>501041</v>
          </cell>
          <cell r="B2470" t="str">
            <v>MAIZE - 1111 - 5 KG</v>
          </cell>
          <cell r="C2470" t="str">
            <v>2100</v>
          </cell>
          <cell r="D2470" t="str">
            <v>601</v>
          </cell>
          <cell r="E2470" t="str">
            <v>4900137107</v>
          </cell>
          <cell r="F2470">
            <v>38180</v>
          </cell>
          <cell r="G2470">
            <v>-1150</v>
          </cell>
          <cell r="H2470">
            <v>-21668.41</v>
          </cell>
        </row>
        <row r="2471">
          <cell r="A2471" t="str">
            <v>501041</v>
          </cell>
          <cell r="B2471" t="str">
            <v>MAIZE - 1111 - 5 KG</v>
          </cell>
          <cell r="C2471" t="str">
            <v>2100</v>
          </cell>
          <cell r="D2471" t="str">
            <v>601</v>
          </cell>
          <cell r="E2471" t="str">
            <v>4900137107</v>
          </cell>
          <cell r="F2471">
            <v>38180</v>
          </cell>
          <cell r="G2471">
            <v>-250</v>
          </cell>
          <cell r="H2471">
            <v>-4710.5200000000004</v>
          </cell>
        </row>
        <row r="2472">
          <cell r="A2472" t="str">
            <v>501041</v>
          </cell>
          <cell r="B2472" t="str">
            <v>MAIZE - 1111 - 5 KG</v>
          </cell>
          <cell r="C2472" t="str">
            <v>2100</v>
          </cell>
          <cell r="D2472" t="str">
            <v>601</v>
          </cell>
          <cell r="E2472" t="str">
            <v>4900137107</v>
          </cell>
          <cell r="F2472">
            <v>38180</v>
          </cell>
          <cell r="G2472">
            <v>-3600</v>
          </cell>
          <cell r="H2472">
            <v>-67831.53</v>
          </cell>
        </row>
        <row r="2473">
          <cell r="A2473" t="str">
            <v>501041</v>
          </cell>
          <cell r="B2473" t="str">
            <v>MAIZE - 1111 - 5 KG</v>
          </cell>
          <cell r="C2473" t="str">
            <v>2100</v>
          </cell>
          <cell r="D2473" t="str">
            <v>601</v>
          </cell>
          <cell r="E2473" t="str">
            <v>4900137135</v>
          </cell>
          <cell r="F2473">
            <v>38180</v>
          </cell>
          <cell r="G2473">
            <v>-3000</v>
          </cell>
          <cell r="H2473">
            <v>-56526.28</v>
          </cell>
        </row>
        <row r="2474">
          <cell r="A2474" t="str">
            <v>501041</v>
          </cell>
          <cell r="B2474" t="str">
            <v>MAIZE - 1111 - 5 KG</v>
          </cell>
          <cell r="C2474" t="str">
            <v>2100</v>
          </cell>
          <cell r="D2474" t="str">
            <v>601</v>
          </cell>
          <cell r="E2474" t="str">
            <v>4900137136</v>
          </cell>
          <cell r="F2474">
            <v>38180</v>
          </cell>
          <cell r="G2474">
            <v>-150</v>
          </cell>
          <cell r="H2474">
            <v>-2826.31</v>
          </cell>
        </row>
        <row r="2475">
          <cell r="A2475" t="str">
            <v>501041</v>
          </cell>
          <cell r="B2475" t="str">
            <v>MAIZE - 1111 - 5 KG</v>
          </cell>
          <cell r="C2475" t="str">
            <v>2100</v>
          </cell>
          <cell r="D2475" t="str">
            <v>601</v>
          </cell>
          <cell r="E2475" t="str">
            <v>4900137136</v>
          </cell>
          <cell r="F2475">
            <v>38180</v>
          </cell>
          <cell r="G2475">
            <v>-850</v>
          </cell>
          <cell r="H2475">
            <v>-16015.78</v>
          </cell>
        </row>
        <row r="2476">
          <cell r="A2476" t="str">
            <v>501041</v>
          </cell>
          <cell r="B2476" t="str">
            <v>MAIZE - 1111 - 5 KG</v>
          </cell>
          <cell r="C2476" t="str">
            <v>2100</v>
          </cell>
          <cell r="D2476" t="str">
            <v>601</v>
          </cell>
          <cell r="E2476" t="str">
            <v>4900137138</v>
          </cell>
          <cell r="F2476">
            <v>38180</v>
          </cell>
          <cell r="G2476">
            <v>-500</v>
          </cell>
          <cell r="H2476">
            <v>-9421.0499999999993</v>
          </cell>
        </row>
        <row r="2477">
          <cell r="A2477" t="str">
            <v>501041</v>
          </cell>
          <cell r="B2477" t="str">
            <v>MAIZE - 1111 - 5 KG</v>
          </cell>
          <cell r="C2477" t="str">
            <v>2100</v>
          </cell>
          <cell r="D2477" t="str">
            <v>101</v>
          </cell>
          <cell r="E2477" t="str">
            <v>5000016552</v>
          </cell>
          <cell r="F2477">
            <v>38178</v>
          </cell>
          <cell r="G2477">
            <v>3850</v>
          </cell>
          <cell r="H2477">
            <v>0</v>
          </cell>
        </row>
        <row r="2478">
          <cell r="A2478" t="str">
            <v>501041</v>
          </cell>
          <cell r="B2478" t="str">
            <v>MAIZE - 1111 - 5 KG</v>
          </cell>
          <cell r="C2478" t="str">
            <v>2100</v>
          </cell>
          <cell r="D2478" t="str">
            <v>641</v>
          </cell>
          <cell r="E2478" t="str">
            <v>4900132503</v>
          </cell>
          <cell r="F2478">
            <v>38174</v>
          </cell>
          <cell r="G2478">
            <v>3850</v>
          </cell>
          <cell r="H2478">
            <v>72237.039999999994</v>
          </cell>
        </row>
        <row r="2479">
          <cell r="A2479" t="str">
            <v>501041</v>
          </cell>
          <cell r="B2479" t="str">
            <v>MAIZE - 1111 - 5 KG</v>
          </cell>
          <cell r="C2479" t="str">
            <v>2100</v>
          </cell>
          <cell r="D2479" t="str">
            <v>601</v>
          </cell>
          <cell r="E2479" t="str">
            <v>4900131390</v>
          </cell>
          <cell r="F2479">
            <v>38173</v>
          </cell>
          <cell r="G2479">
            <v>-4600</v>
          </cell>
          <cell r="H2479">
            <v>-86849</v>
          </cell>
        </row>
        <row r="2480">
          <cell r="A2480" t="str">
            <v>501041</v>
          </cell>
          <cell r="B2480" t="str">
            <v>MAIZE - 1111 - 5 KG</v>
          </cell>
          <cell r="C2480" t="str">
            <v>2100</v>
          </cell>
          <cell r="D2480" t="str">
            <v>601</v>
          </cell>
          <cell r="E2480" t="str">
            <v>4900113861</v>
          </cell>
          <cell r="F2480">
            <v>38156</v>
          </cell>
          <cell r="G2480">
            <v>-500</v>
          </cell>
          <cell r="H2480">
            <v>-9440.11</v>
          </cell>
        </row>
        <row r="2481">
          <cell r="A2481" t="str">
            <v>501041</v>
          </cell>
          <cell r="B2481" t="str">
            <v>MAIZE - 1111 - 5 KG</v>
          </cell>
          <cell r="C2481" t="str">
            <v>2100</v>
          </cell>
          <cell r="D2481" t="str">
            <v>601</v>
          </cell>
          <cell r="E2481" t="str">
            <v>4900108436</v>
          </cell>
          <cell r="F2481">
            <v>38148</v>
          </cell>
          <cell r="G2481">
            <v>-750</v>
          </cell>
          <cell r="H2481">
            <v>-14160.16</v>
          </cell>
        </row>
        <row r="2482">
          <cell r="A2482" t="str">
            <v>501041</v>
          </cell>
          <cell r="B2482" t="str">
            <v>MAIZE - 1111 - 5 KG</v>
          </cell>
          <cell r="C2482" t="str">
            <v>2100</v>
          </cell>
          <cell r="D2482" t="str">
            <v>601</v>
          </cell>
          <cell r="E2482" t="str">
            <v>4900106407</v>
          </cell>
          <cell r="F2482">
            <v>38145</v>
          </cell>
          <cell r="G2482">
            <v>-500</v>
          </cell>
          <cell r="H2482">
            <v>-9440.11</v>
          </cell>
        </row>
        <row r="2483">
          <cell r="A2483" t="str">
            <v>501041</v>
          </cell>
          <cell r="B2483" t="str">
            <v>MAIZE - 1111 - 5 KG</v>
          </cell>
          <cell r="C2483" t="str">
            <v>2100</v>
          </cell>
          <cell r="D2483" t="str">
            <v>601</v>
          </cell>
          <cell r="E2483" t="str">
            <v>4900106218</v>
          </cell>
          <cell r="F2483">
            <v>38145</v>
          </cell>
          <cell r="G2483">
            <v>-250</v>
          </cell>
          <cell r="H2483">
            <v>-4720.05</v>
          </cell>
        </row>
        <row r="2484">
          <cell r="A2484" t="str">
            <v>501041</v>
          </cell>
          <cell r="B2484" t="str">
            <v>MAIZE - 1111 - 5 KG</v>
          </cell>
          <cell r="C2484" t="str">
            <v>2100</v>
          </cell>
          <cell r="D2484" t="str">
            <v>601</v>
          </cell>
          <cell r="E2484" t="str">
            <v>4900105515</v>
          </cell>
          <cell r="F2484">
            <v>38143</v>
          </cell>
          <cell r="G2484">
            <v>-250</v>
          </cell>
          <cell r="H2484">
            <v>-4720.05</v>
          </cell>
        </row>
        <row r="2485">
          <cell r="A2485" t="str">
            <v>501041</v>
          </cell>
          <cell r="B2485" t="str">
            <v>MAIZE - 1111 - 5 KG</v>
          </cell>
          <cell r="C2485" t="str">
            <v>2100</v>
          </cell>
          <cell r="D2485" t="str">
            <v>601</v>
          </cell>
          <cell r="E2485" t="str">
            <v>4900105190</v>
          </cell>
          <cell r="F2485">
            <v>38142</v>
          </cell>
          <cell r="G2485">
            <v>-1000</v>
          </cell>
          <cell r="H2485">
            <v>-18880.22</v>
          </cell>
        </row>
        <row r="2486">
          <cell r="A2486" t="str">
            <v>501041</v>
          </cell>
          <cell r="B2486" t="str">
            <v>MAIZE - 1111 - 5 KG</v>
          </cell>
          <cell r="C2486" t="str">
            <v>2100</v>
          </cell>
          <cell r="D2486" t="str">
            <v>641</v>
          </cell>
          <cell r="E2486" t="str">
            <v>4900103905</v>
          </cell>
          <cell r="F2486">
            <v>38140</v>
          </cell>
          <cell r="G2486">
            <v>8200</v>
          </cell>
          <cell r="H2486">
            <v>154827.76999999999</v>
          </cell>
        </row>
        <row r="2487">
          <cell r="A2487" t="str">
            <v>501041</v>
          </cell>
          <cell r="B2487" t="str">
            <v>MAIZE - 1111 - 5 KG</v>
          </cell>
          <cell r="C2487" t="str">
            <v>2100</v>
          </cell>
          <cell r="D2487" t="str">
            <v>641</v>
          </cell>
          <cell r="E2487" t="str">
            <v>4900103905</v>
          </cell>
          <cell r="F2487">
            <v>38140</v>
          </cell>
          <cell r="G2487">
            <v>1050</v>
          </cell>
          <cell r="H2487">
            <v>19825.509999999998</v>
          </cell>
        </row>
        <row r="2488">
          <cell r="A2488" t="str">
            <v>501041</v>
          </cell>
          <cell r="B2488" t="str">
            <v>MAIZE - 1111 - 5 KG</v>
          </cell>
          <cell r="C2488" t="str">
            <v>2100</v>
          </cell>
          <cell r="D2488" t="str">
            <v>641</v>
          </cell>
          <cell r="E2488" t="str">
            <v>4900103905</v>
          </cell>
          <cell r="F2488">
            <v>38140</v>
          </cell>
          <cell r="G2488">
            <v>750</v>
          </cell>
          <cell r="H2488">
            <v>14161.08</v>
          </cell>
        </row>
        <row r="2489">
          <cell r="A2489" t="str">
            <v>501041</v>
          </cell>
          <cell r="B2489" t="str">
            <v>MAIZE - 1111 - 5 KG</v>
          </cell>
          <cell r="C2489" t="str">
            <v>2100</v>
          </cell>
          <cell r="D2489" t="str">
            <v>101</v>
          </cell>
          <cell r="E2489" t="str">
            <v>5000012136</v>
          </cell>
          <cell r="F2489">
            <v>38140</v>
          </cell>
          <cell r="G2489">
            <v>750</v>
          </cell>
          <cell r="H2489">
            <v>0</v>
          </cell>
        </row>
        <row r="2490">
          <cell r="A2490" t="str">
            <v>501041</v>
          </cell>
          <cell r="B2490" t="str">
            <v>MAIZE - 1111 - 5 KG</v>
          </cell>
          <cell r="C2490" t="str">
            <v>2100</v>
          </cell>
          <cell r="D2490" t="str">
            <v>101</v>
          </cell>
          <cell r="E2490" t="str">
            <v>5000012136</v>
          </cell>
          <cell r="F2490">
            <v>38140</v>
          </cell>
          <cell r="G2490">
            <v>1050</v>
          </cell>
          <cell r="H2490">
            <v>0</v>
          </cell>
        </row>
        <row r="2491">
          <cell r="A2491" t="str">
            <v>501041</v>
          </cell>
          <cell r="B2491" t="str">
            <v>MAIZE - 1111 - 5 KG</v>
          </cell>
          <cell r="C2491" t="str">
            <v>2100</v>
          </cell>
          <cell r="D2491" t="str">
            <v>101</v>
          </cell>
          <cell r="E2491" t="str">
            <v>5000012136</v>
          </cell>
          <cell r="F2491">
            <v>38140</v>
          </cell>
          <cell r="G2491">
            <v>8200</v>
          </cell>
          <cell r="H2491">
            <v>0</v>
          </cell>
        </row>
        <row r="2492">
          <cell r="A2492" t="str">
            <v>501041</v>
          </cell>
          <cell r="B2492" t="str">
            <v>MAIZE - 1111 - 5 KG</v>
          </cell>
          <cell r="C2492" t="str">
            <v>2100</v>
          </cell>
          <cell r="D2492" t="str">
            <v>601</v>
          </cell>
          <cell r="E2492" t="str">
            <v>4900102115</v>
          </cell>
          <cell r="F2492">
            <v>38138</v>
          </cell>
          <cell r="G2492">
            <v>-400</v>
          </cell>
          <cell r="H2492">
            <v>-7551.25</v>
          </cell>
        </row>
        <row r="2493">
          <cell r="A2493" t="str">
            <v>501041</v>
          </cell>
          <cell r="B2493" t="str">
            <v>MAIZE - 1111 - 5 KG</v>
          </cell>
          <cell r="C2493" t="str">
            <v>2100</v>
          </cell>
          <cell r="D2493" t="str">
            <v>601</v>
          </cell>
          <cell r="E2493" t="str">
            <v>4900101308</v>
          </cell>
          <cell r="F2493">
            <v>38138</v>
          </cell>
          <cell r="G2493">
            <v>-2000</v>
          </cell>
          <cell r="H2493">
            <v>-37756.26</v>
          </cell>
        </row>
        <row r="2494">
          <cell r="A2494" t="str">
            <v>501041</v>
          </cell>
          <cell r="B2494" t="str">
            <v>MAIZE - 1111 - 5 KG</v>
          </cell>
          <cell r="C2494" t="str">
            <v>2100</v>
          </cell>
          <cell r="D2494" t="str">
            <v>601</v>
          </cell>
          <cell r="E2494" t="str">
            <v>4900101322</v>
          </cell>
          <cell r="F2494">
            <v>38138</v>
          </cell>
          <cell r="G2494">
            <v>-1000</v>
          </cell>
          <cell r="H2494">
            <v>-18878.13</v>
          </cell>
        </row>
        <row r="2495">
          <cell r="A2495" t="str">
            <v>501041</v>
          </cell>
          <cell r="B2495" t="str">
            <v>MAIZE - 1111 - 5 KG</v>
          </cell>
          <cell r="C2495" t="str">
            <v>2100</v>
          </cell>
          <cell r="D2495" t="str">
            <v>601</v>
          </cell>
          <cell r="E2495" t="str">
            <v>4900101441</v>
          </cell>
          <cell r="F2495">
            <v>38138</v>
          </cell>
          <cell r="G2495">
            <v>-250</v>
          </cell>
          <cell r="H2495">
            <v>-4719.53</v>
          </cell>
        </row>
        <row r="2496">
          <cell r="A2496" t="str">
            <v>501041</v>
          </cell>
          <cell r="B2496" t="str">
            <v>MAIZE - 1111 - 5 KG</v>
          </cell>
          <cell r="C2496" t="str">
            <v>2100</v>
          </cell>
          <cell r="D2496" t="str">
            <v>601</v>
          </cell>
          <cell r="E2496" t="str">
            <v>4900103134</v>
          </cell>
          <cell r="F2496">
            <v>38138</v>
          </cell>
          <cell r="G2496">
            <v>-50</v>
          </cell>
          <cell r="H2496">
            <v>-943.91</v>
          </cell>
        </row>
        <row r="2497">
          <cell r="A2497" t="str">
            <v>501041</v>
          </cell>
          <cell r="B2497" t="str">
            <v>MAIZE - 1111 - 5 KG</v>
          </cell>
          <cell r="C2497" t="str">
            <v>2100</v>
          </cell>
          <cell r="D2497" t="str">
            <v>601</v>
          </cell>
          <cell r="E2497" t="str">
            <v>4900101544</v>
          </cell>
          <cell r="F2497">
            <v>38138</v>
          </cell>
          <cell r="G2497">
            <v>-250</v>
          </cell>
          <cell r="H2497">
            <v>-4719.53</v>
          </cell>
        </row>
        <row r="2498">
          <cell r="A2498" t="str">
            <v>501041</v>
          </cell>
          <cell r="B2498" t="str">
            <v>MAIZE - 1111 - 5 KG</v>
          </cell>
          <cell r="C2498" t="str">
            <v>2100</v>
          </cell>
          <cell r="D2498" t="str">
            <v>601</v>
          </cell>
          <cell r="E2498" t="str">
            <v>4900101559</v>
          </cell>
          <cell r="F2498">
            <v>38138</v>
          </cell>
          <cell r="G2498">
            <v>-100</v>
          </cell>
          <cell r="H2498">
            <v>-1887.81</v>
          </cell>
        </row>
        <row r="2499">
          <cell r="A2499" t="str">
            <v>501041</v>
          </cell>
          <cell r="B2499" t="str">
            <v>MAIZE - 1111 - 5 KG</v>
          </cell>
          <cell r="C2499" t="str">
            <v>2100</v>
          </cell>
          <cell r="D2499" t="str">
            <v>601</v>
          </cell>
          <cell r="E2499" t="str">
            <v>4900102115</v>
          </cell>
          <cell r="F2499">
            <v>38138</v>
          </cell>
          <cell r="G2499">
            <v>-100</v>
          </cell>
          <cell r="H2499">
            <v>-1887.81</v>
          </cell>
        </row>
        <row r="2500">
          <cell r="A2500" t="str">
            <v>501041</v>
          </cell>
          <cell r="B2500" t="str">
            <v>MAIZE - 1111 - 5 KG</v>
          </cell>
          <cell r="C2500" t="str">
            <v>2100</v>
          </cell>
          <cell r="D2500" t="str">
            <v>641</v>
          </cell>
          <cell r="E2500" t="str">
            <v>4900100114</v>
          </cell>
          <cell r="F2500">
            <v>38136</v>
          </cell>
          <cell r="G2500">
            <v>6300</v>
          </cell>
          <cell r="H2500">
            <v>118932.23</v>
          </cell>
        </row>
        <row r="2501">
          <cell r="A2501" t="str">
            <v>501041</v>
          </cell>
          <cell r="B2501" t="str">
            <v>MAIZE - 1111 - 5 KG</v>
          </cell>
          <cell r="C2501" t="str">
            <v>2100</v>
          </cell>
          <cell r="D2501" t="str">
            <v>641</v>
          </cell>
          <cell r="E2501" t="str">
            <v>4900100114</v>
          </cell>
          <cell r="F2501">
            <v>38136</v>
          </cell>
          <cell r="G2501">
            <v>3700</v>
          </cell>
          <cell r="H2501">
            <v>69849.09</v>
          </cell>
        </row>
      </sheetData>
      <sheetData sheetId="1" refreshError="1"/>
      <sheetData sheetId="2"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P&amp;L"/>
      <sheetName val="cashflow"/>
    </sheetNames>
    <sheetDataSet>
      <sheetData sheetId="0"/>
      <sheetData sheetId="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BOD BS"/>
      <sheetName val="B S"/>
      <sheetName val="BOD PL"/>
      <sheetName val="P L"/>
      <sheetName val="SPR"/>
      <sheetName val="Yield-COB"/>
      <sheetName val="Seg. report"/>
      <sheetName val="PAP"/>
      <sheetName val="ICRA Ratios"/>
      <sheetName val="Yield-backup"/>
      <sheetName val="DTPL"/>
      <sheetName val="Sheet2"/>
      <sheetName val="Esti reports"/>
      <sheetName val="CARE Ratios"/>
      <sheetName val="MIS reports"/>
      <sheetName val="deb"/>
      <sheetName val="Borrowing"/>
      <sheetName val="Facility"/>
      <sheetName val="Yield-COB sum"/>
      <sheetName val="NFF"/>
      <sheetName val="Interest"/>
      <sheetName val="Cashflow"/>
      <sheetName val="Keyratios"/>
      <sheetName val="Bal"/>
      <sheetName val="prof"/>
      <sheetName val="Tax"/>
      <sheetName val="Cntrl Sheet"/>
      <sheetName val="NFF (2)"/>
      <sheetName val="Sheet1"/>
    </sheetNames>
    <sheetDataSet>
      <sheetData sheetId="0" refreshError="1"/>
      <sheetData sheetId="1"/>
      <sheetData sheetId="2" refreshError="1"/>
      <sheetData sheetId="3"/>
      <sheetData sheetId="4"/>
      <sheetData sheetId="5"/>
      <sheetData sheetId="6" refreshError="1"/>
      <sheetData sheetId="7"/>
      <sheetData sheetId="8" refreshError="1"/>
      <sheetData sheetId="9" refreshError="1"/>
      <sheetData sheetId="10"/>
      <sheetData sheetId="11" refreshError="1"/>
      <sheetData sheetId="12" refreshError="1"/>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sheetData sheetId="25" refreshError="1"/>
      <sheetData sheetId="26"/>
      <sheetData sheetId="27" refreshError="1"/>
      <sheetData sheetId="28"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 val="Sheet1"/>
      <sheetName val="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01"/>
      <sheetName val="0000000"/>
      <sheetName val="LC CAL-SBBJ"/>
      <sheetName val="LC CAL-OTHERS"/>
      <sheetName val="LC CAL-ICICI"/>
      <sheetName val="sentini"/>
      <sheetName val="CAPEX"/>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Cor_01Br6_8"/>
      <sheetName val="summery4method"/>
      <sheetName val="Cor_01Br21_2"/>
    </sheetNames>
    <sheetDataSet>
      <sheetData sheetId="0"/>
      <sheetData sheetId="1"/>
      <sheetData sheetId="2"/>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Sheet1"/>
      <sheetName val="Contents"/>
      <sheetName val="Plant &amp;  Machinery"/>
      <sheetName val="Labour"/>
      <sheetName val="Sheet4"/>
      <sheetName val="Sheet5"/>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sheetData sheetId="1"/>
      <sheetData sheetId="2" refreshError="1"/>
      <sheetData sheetId="3" refreshError="1">
        <row r="17">
          <cell r="D17">
            <v>52.5</v>
          </cell>
        </row>
      </sheetData>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COMP"/>
      <sheetName val="DEPN32"/>
      <sheetName val="43B (2)"/>
      <sheetName val="TDSCERT"/>
      <sheetName val="Sheet8"/>
      <sheetName val="Sheet10"/>
      <sheetName val="Sheet11"/>
      <sheetName val="Sheet12"/>
      <sheetName val="Sheet13"/>
      <sheetName val="Sheet14"/>
      <sheetName val="Sheet15"/>
      <sheetName val="Sheet16"/>
      <sheetName val="COMPUTATION"/>
      <sheetName val="GRATUITY"/>
      <sheetName val="BFDLOSS"/>
      <sheetName val="HP"/>
      <sheetName val="LOCWISERENT"/>
      <sheetName val="hp exp"/>
      <sheetName val="depn on letout prop"/>
      <sheetName val="RENT( Exl. JSR)"/>
      <sheetName val="RENT(JSR)"/>
      <sheetName val="CAP GAIN"/>
      <sheetName val="CG(TI Ltd)"/>
      <sheetName val="OTH_INC"/>
      <sheetName val="SALEOFINV&amp;LAND"/>
      <sheetName val="80G"/>
      <sheetName val="TEC KNOW"/>
      <sheetName val="Provisions"/>
      <sheetName val="DEFERREDEXP"/>
      <sheetName val="VRS DEFER"/>
      <sheetName val="VRSDEFER"/>
      <sheetName val="allwyn profit reco"/>
      <sheetName val="BRDNOTE"/>
      <sheetName val="35AB"/>
      <sheetName val="Reco"/>
      <sheetName val="CFD"/>
      <sheetName val="CFDSTATUS1"/>
      <sheetName val="HALLOSSES"/>
      <sheetName val="SH. E Add"/>
      <sheetName val="SH. E Sale"/>
      <sheetName val="TEC KNOW (2)"/>
      <sheetName val="192"/>
      <sheetName val="194C"/>
      <sheetName val="CAPEX"/>
      <sheetName val="CRITERIA1"/>
      <sheetName val="Assumptions"/>
      <sheetName val="CMA_Calculations"/>
      <sheetName val="OCT-JAN"/>
      <sheetName val="Inter unit set off"/>
      <sheetName val="Working"/>
      <sheetName val="Masters"/>
      <sheetName val="Schedule V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IT BASE COST"/>
      <sheetName val="Directions"/>
      <sheetName val="Consolidation _$"/>
      <sheetName val="Consolidation _Rs"/>
      <sheetName val="Travel &amp; Living"/>
      <sheetName val="Communication"/>
    </sheetNames>
    <sheetDataSet>
      <sheetData sheetId="0"/>
      <sheetData sheetId="1"/>
      <sheetData sheetId="2"/>
      <sheetData sheetId="3"/>
      <sheetData sheetId="4"/>
      <sheetData sheetId="5"/>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Index"/>
      <sheetName val="Sch Chk "/>
      <sheetName val="BS-A"/>
      <sheetName val="BS"/>
      <sheetName val="PL"/>
      <sheetName val="PL-A"/>
      <sheetName val="SCH"/>
      <sheetName val="Computation 311208"/>
      <sheetName val="COM-80-IA 311208"/>
      <sheetName val="DEFFERED TAX OLD"/>
      <sheetName val="Sch-A"/>
      <sheetName val="BS SCH-4"/>
      <sheetName val="FORM1"/>
      <sheetName val="FORM2"/>
      <sheetName val="115JB MAT"/>
      <sheetName val="computation 31-03-09"/>
      <sheetName val="COM-80-IA 31-03-2009"/>
      <sheetName val="DEFFERED TAX 310309"/>
      <sheetName val="1- CORPORATE OFF"/>
      <sheetName val="2-AHM RO"/>
      <sheetName val="3-AHM BAN"/>
      <sheetName val="4-AHM STP PIR"/>
      <sheetName val="5-AHM POND"/>
      <sheetName val="6-AHM ANJ"/>
      <sheetName val="7-AHM DUDU 105"/>
      <sheetName val="8-AHM GMET"/>
      <sheetName val="9-AHM LIMDI"/>
      <sheetName val="10-AHM MSW"/>
      <sheetName val="11-AHM ROAD"/>
      <sheetName val="12-AHM SEWER"/>
      <sheetName val="13-AHM CAMBY"/>
      <sheetName val="14-AHM VATVA"/>
      <sheetName val="15-AHM JAM"/>
      <sheetName val="16-AHM REL"/>
      <sheetName val="17-AHM DUCT"/>
      <sheetName val="18-AHM EZ1"/>
      <sheetName val="20-JPR PKG"/>
      <sheetName val="19-JPR SPA"/>
      <sheetName val="21-JPR RO"/>
      <sheetName val="22-AHM PATI"/>
      <sheetName val="23-JAL MAP"/>
      <sheetName val="24-JAL STP"/>
      <sheetName val="25-AMRITSAR"/>
      <sheetName val="26-AHM BAKTI"/>
      <sheetName val="27-AHM JOD MANEK"/>
      <sheetName val="28-AHM BANSI 2"/>
      <sheetName val="29-AHM RMC"/>
      <sheetName val="30-AHM BACHAU PS"/>
      <sheetName val="31-AHM DUDU BISAL 160"/>
      <sheetName val="32-AHM-MATASUKH"/>
      <sheetName val="33-AHM-SAHARA"/>
      <sheetName val="34-AHM-PORBANDAR"/>
      <sheetName val="35-JAIPUR-BRTS"/>
      <sheetName val="36-Delhi Airport"/>
      <sheetName val="37-VADODARA EXPRESSWAY"/>
      <sheetName val="38-AHM SPARE 3"/>
      <sheetName val="39-AHM SPARE 4"/>
      <sheetName val="40-AHM SPARE 5"/>
      <sheetName val="41-BHOPAL"/>
      <sheetName val="42-BHOPAL SEONI"/>
      <sheetName val="43-BHOPAL JABALPUR"/>
      <sheetName val="44-BHOPAL DAMOH"/>
      <sheetName val="45-BHOPAL UGD"/>
      <sheetName val="46-JABALPUR UGD 2"/>
      <sheetName val="47-JABALPUR UGD 3"/>
      <sheetName val="48-BHOPAL REWA BELA SRMR"/>
      <sheetName val="49-BHOPAL SPARE1"/>
      <sheetName val="50-BHOPAL SPARE2"/>
      <sheetName val="51-BHOPAL SPARE3"/>
      <sheetName val="52-BHOPAL SPARE4"/>
      <sheetName val="53-MUMBAI RO"/>
      <sheetName val="54-MUM AIROLI"/>
      <sheetName val="55-MUM KOLHAPUR"/>
      <sheetName val="56-MUM PUNE"/>
      <sheetName val="57-MUM THANE"/>
      <sheetName val="58-MUM TTC O&amp;M"/>
      <sheetName val="59-MUM  TTC CIVIL NEW"/>
      <sheetName val="60-MUM KOLHAPUR ROAD"/>
      <sheetName val="61-MUM KAMOTH STP"/>
      <sheetName val="62-MUM TARAPUR O&amp;M"/>
      <sheetName val="63-MUM SKYWALK"/>
      <sheetName val="64-MUM RAIGAD"/>
      <sheetName val="65-DELHI"/>
      <sheetName val="67-SHAJAHANPUR"/>
      <sheetName val="68-CENTRAL ZONE"/>
      <sheetName val="69-KADAPA"/>
      <sheetName val="70-EMMAR PROJECT"/>
      <sheetName val="71-CZ PURA VANKARA"/>
      <sheetName val="72-CZ KONDA"/>
      <sheetName val="73-CZ PURI UGD"/>
      <sheetName val="74-CZ PURI PS"/>
      <sheetName val="75-CZ  PATEL"/>
      <sheetName val="76-CZ NIZAM"/>
      <sheetName val="77-GACHIBOWLI CZ"/>
      <sheetName val="78-GACHIBOWLI RMC"/>
      <sheetName val="79-SINGARENI"/>
      <sheetName val="80-SINGARENI ROADS"/>
      <sheetName val="81-BELGAUM"/>
      <sheetName val="82-BELGAUM FOUNDRY"/>
      <sheetName val="83-GULBARGA"/>
      <sheetName val="84-BAGALKOT  WS"/>
      <sheetName val="85-BAGALKOT UGD"/>
      <sheetName val="86-BAGALKOT ROAD"/>
      <sheetName val="87-NAGOLE"/>
      <sheetName val="88-FALAKNUMA"/>
      <sheetName val="89-FD"/>
      <sheetName val="90-BITS PILANI"/>
      <sheetName val="91-ATTAPUR"/>
      <sheetName val="92-CENTRAL ZONE SPARE2"/>
      <sheetName val="93-CENTRAL ZONE SPARE3"/>
      <sheetName val="94-CENTRAL ZONE SPARE4"/>
      <sheetName val="95-CENTRAL ZONE SPARE5"/>
      <sheetName val="96-KOLKATA RO"/>
      <sheetName val="97-KOL ANGUL"/>
      <sheetName val="98-KOL ANGUL2"/>
      <sheetName val="99-KOL ADB"/>
      <sheetName val="100-KOL ADITYA"/>
      <sheetName val="101-KOL CIS"/>
      <sheetName val="102-KOL DARJILING"/>
      <sheetName val="103-KOL MEZIA"/>
      <sheetName val="104-KOL MALDA"/>
      <sheetName val="105-KOL JUSCO ROADS"/>
      <sheetName val="106-KOL JUSCO RMC"/>
      <sheetName val="107-KOL GAR PARK1"/>
      <sheetName val="108-KOL KEIP-DWF"/>
      <sheetName val="109-KOL PDCL"/>
      <sheetName val="110-KOL HALDIA HDA"/>
      <sheetName val="111-KOL DASPARA"/>
      <sheetName val="112-KOL-PHE-2C"/>
      <sheetName val="113-KOL-PHE-2D"/>
      <sheetName val="114-KOL PHE WTP"/>
      <sheetName val="115-KOL SAG-1"/>
      <sheetName val="116-KOL TIS"/>
      <sheetName val="117-KOL DAMANJODI"/>
      <sheetName val="118-KOL BATCHING PLANT"/>
      <sheetName val="119-KOL KHARAGPUR"/>
      <sheetName val="120-KOL SPARE4"/>
      <sheetName val="121-KOL HOWRAH FM"/>
      <sheetName val="122-KOL GAR PARK-2"/>
      <sheetName val="123-KOL AGAR BLDG"/>
      <sheetName val="124-KOL AGAR BRIDGE"/>
      <sheetName val="125-KOL AGAR ROAD"/>
      <sheetName val="126-BANGALORE RO"/>
      <sheetName val="127-BGLR MAP PROJECTS"/>
      <sheetName val="128-BGLR MAP NORTH"/>
      <sheetName val="129-BGLR MAP SOUTH"/>
      <sheetName val="130-BGLR MAP CENTRAL"/>
      <sheetName val="131-MANGALORE"/>
      <sheetName val="132-BGLR MAKKAJI CHOWK"/>
      <sheetName val="133-BGLR KBCDBCS 2"/>
      <sheetName val="134-NITK SURATKAL"/>
      <sheetName val="135-BANGALORE SPARE2"/>
      <sheetName val="136-BANGALORE SPARE3"/>
      <sheetName val="137-BANGALORE SPARE4"/>
      <sheetName val="138-CHENNAI RO"/>
      <sheetName val="139-CHENNAI ITEL"/>
      <sheetName val="140-CHENNAI IT PROJECT"/>
      <sheetName val="141-CHENNAI PURA VANKARA"/>
      <sheetName val="142-CHENNAI ROAD"/>
      <sheetName val="143-CHENNAI RMC"/>
      <sheetName val="144-CHENNAI KERALA KWA"/>
      <sheetName val="145-CHENNAI KERALA KWA 2"/>
      <sheetName val="146-CHENNAI KERALA KWA 3"/>
      <sheetName val="147-MADURAI UGD125 MLD"/>
      <sheetName val="148-MADURAI UGD45.7MLD"/>
      <sheetName val="149-PUDU KOTTAI"/>
      <sheetName val="150-THUTU KODAI"/>
      <sheetName val="151-CHENNAI SPARE1"/>
      <sheetName val="152-CHENNAI SPARE2"/>
      <sheetName val="153-CHENNAI SPARE3"/>
      <sheetName val="154-CHENNAI SPARE4"/>
      <sheetName val="155-WASTE MGT"/>
      <sheetName val="156-DELHI NCT"/>
      <sheetName val="157-HZL UDAIPUR"/>
      <sheetName val="158-KARUR"/>
      <sheetName val="66-LUCKNOW"/>
      <sheetName val="159-MPWMP"/>
      <sheetName val="160-PWMP"/>
      <sheetName val="161-UDAIPUR (RWMP)"/>
      <sheetName val="162-UPWMP"/>
      <sheetName val="163-KWMP"/>
      <sheetName val="164-HALDIA BW"/>
      <sheetName val="165-TNWML"/>
      <sheetName val="166-BANGALORE MSW SLUP SALE"/>
      <sheetName val="167-COIMBATORE MSW SLUMP SALE"/>
      <sheetName val="168-KOTTAYAM MSW SLUMP SALE"/>
      <sheetName val="169-KALYANI"/>
      <sheetName val="170-MANGALORE  (MIPL)"/>
      <sheetName val="171-MADURAI"/>
      <sheetName val="172-SALEM"/>
      <sheetName val="173-DURGAPUR"/>
      <sheetName val="174-DADUMAJRA"/>
      <sheetName val="175-RIL-BOOT"/>
      <sheetName val="176-NUZIVEEDU IIIT"/>
      <sheetName val="177-WARANGAL"/>
      <sheetName val="178-PANTHNAGAR"/>
      <sheetName val="179-DEHRADUN"/>
      <sheetName val="180-HYD ORR"/>
      <sheetName val="181-PHARMACITY"/>
      <sheetName val="182-RIL VSM JV"/>
      <sheetName val="183-WPIL JV"/>
      <sheetName val="184-SRISHTI JV"/>
      <sheetName val="185-ELSAMEX JV"/>
      <sheetName val="186-SPARE1"/>
      <sheetName val="187-SPARE2"/>
      <sheetName val="188-SPARE3"/>
      <sheetName val="189-SPARE4"/>
      <sheetName val="190-SPARE5"/>
      <sheetName val="Zone wi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Sheet1"/>
      <sheetName val="Fund Movement"/>
      <sheetName val="Charge Summary"/>
      <sheetName val="Schedule"/>
      <sheetName val="AS15"/>
      <sheetName val="TotalTB"/>
    </sheetNames>
    <sheetDataSet>
      <sheetData sheetId="0" refreshError="1"/>
      <sheetData sheetId="1" refreshError="1"/>
      <sheetData sheetId="2" refreshError="1">
        <row r="18">
          <cell r="L18">
            <v>19030766</v>
          </cell>
          <cell r="M18">
            <v>2321251.0000000037</v>
          </cell>
        </row>
      </sheetData>
      <sheetData sheetId="3" refreshError="1"/>
      <sheetData sheetId="4" refreshError="1"/>
      <sheetData sheetId="5"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FA Leadsheet &amp; Movement"/>
      <sheetName val="#REF"/>
    </sheetNames>
    <sheetDataSet>
      <sheetData sheetId="0" refreshError="1">
        <row r="36">
          <cell r="L36">
            <v>2352974.7249356965</v>
          </cell>
        </row>
        <row r="49">
          <cell r="L49">
            <v>4262650.8499999996</v>
          </cell>
        </row>
      </sheetData>
      <sheetData sheetId="1"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Lead"/>
      <sheetName val="Links"/>
      <sheetName val="work done"/>
      <sheetName val="Creditors"/>
      <sheetName val="Intime spectrum"/>
      <sheetName val="Provision medical and LTA"/>
      <sheetName val="staff reimbursement payable"/>
      <sheetName val="Tickmarks"/>
      <sheetName val="Office Premices"/>
      <sheetName val="FA Leadsheet &amp; Movement"/>
      <sheetName val="BS"/>
      <sheetName val="SCH"/>
      <sheetName val="XREF"/>
      <sheetName val="Int on STDeposit"/>
    </sheetNames>
    <sheetDataSet>
      <sheetData sheetId="0"/>
      <sheetData sheetId="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P&amp;l App"/>
      <sheetName val="March 08 - def tax"/>
      <sheetName val="Def Tax"/>
      <sheetName val="Tax"/>
      <sheetName val="Mat"/>
      <sheetName val="Book Loss for Mat"/>
      <sheetName val="DEP IT"/>
    </sheetNames>
    <sheetDataSet>
      <sheetData sheetId="0"/>
      <sheetData sheetId="1"/>
      <sheetData sheetId="2"/>
      <sheetData sheetId="3"/>
      <sheetData sheetId="4"/>
      <sheetData sheetId="5"/>
      <sheetData sheetId="6"/>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Cost Estimate-A"/>
      <sheetName val="Item Rates"/>
      <sheetName val="Zone-A"/>
      <sheetName val="Material and Appurtenances-A"/>
      <sheetName val="Civil Works-A"/>
      <sheetName val="Design-A"/>
      <sheetName val="MH_Excavation-A"/>
      <sheetName val="Bed Calculation-A"/>
      <sheetName val="Z1_DATA"/>
      <sheetName val="Structure-A"/>
      <sheetName val="Bedding"/>
      <sheetName val="Load-fact"/>
      <sheetName val="DVALUE"/>
      <sheetName val="THK"/>
      <sheetName val="Cd"/>
      <sheetName val="Cs"/>
      <sheetName val="CPIPE"/>
      <sheetName val="CPIPE2"/>
      <sheetName val="Bed Class"/>
      <sheetName val="Sheet1"/>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0">
          <cell r="B20" t="str">
            <v>Dia</v>
          </cell>
          <cell r="C20">
            <v>1</v>
          </cell>
          <cell r="D20">
            <v>2</v>
          </cell>
          <cell r="E20">
            <v>3</v>
          </cell>
          <cell r="F20">
            <v>4</v>
          </cell>
          <cell r="G20">
            <v>5</v>
          </cell>
          <cell r="H20">
            <v>6</v>
          </cell>
          <cell r="I20">
            <v>7</v>
          </cell>
        </row>
        <row r="21">
          <cell r="B21">
            <v>80</v>
          </cell>
          <cell r="G21">
            <v>25</v>
          </cell>
        </row>
        <row r="22">
          <cell r="B22">
            <v>100</v>
          </cell>
          <cell r="C22">
            <v>25</v>
          </cell>
          <cell r="D22">
            <v>25</v>
          </cell>
          <cell r="E22">
            <v>25</v>
          </cell>
          <cell r="F22">
            <v>25</v>
          </cell>
          <cell r="G22">
            <v>25</v>
          </cell>
          <cell r="I22">
            <v>10</v>
          </cell>
        </row>
        <row r="23">
          <cell r="B23">
            <v>125</v>
          </cell>
          <cell r="I23">
            <v>10</v>
          </cell>
        </row>
        <row r="24">
          <cell r="B24">
            <v>150</v>
          </cell>
          <cell r="C24">
            <v>25</v>
          </cell>
          <cell r="D24">
            <v>25</v>
          </cell>
          <cell r="E24">
            <v>25</v>
          </cell>
          <cell r="F24">
            <v>25</v>
          </cell>
          <cell r="G24">
            <v>25</v>
          </cell>
          <cell r="I24">
            <v>10</v>
          </cell>
        </row>
        <row r="25">
          <cell r="B25">
            <v>200</v>
          </cell>
          <cell r="F25">
            <v>25</v>
          </cell>
          <cell r="G25">
            <v>30</v>
          </cell>
          <cell r="I25">
            <v>10</v>
          </cell>
        </row>
        <row r="26">
          <cell r="B26">
            <v>250</v>
          </cell>
          <cell r="C26">
            <v>25</v>
          </cell>
          <cell r="D26">
            <v>30</v>
          </cell>
          <cell r="E26">
            <v>35</v>
          </cell>
          <cell r="F26">
            <v>25</v>
          </cell>
          <cell r="G26">
            <v>30</v>
          </cell>
          <cell r="I26">
            <v>12</v>
          </cell>
        </row>
        <row r="27">
          <cell r="B27">
            <v>300</v>
          </cell>
          <cell r="C27">
            <v>30</v>
          </cell>
          <cell r="D27">
            <v>40</v>
          </cell>
          <cell r="E27">
            <v>45</v>
          </cell>
          <cell r="F27">
            <v>32</v>
          </cell>
          <cell r="G27">
            <v>40</v>
          </cell>
          <cell r="I27">
            <v>15</v>
          </cell>
        </row>
        <row r="28">
          <cell r="B28">
            <v>350</v>
          </cell>
          <cell r="C28">
            <v>32</v>
          </cell>
          <cell r="D28">
            <v>45</v>
          </cell>
          <cell r="E28">
            <v>55</v>
          </cell>
          <cell r="F28">
            <v>32</v>
          </cell>
          <cell r="G28">
            <v>75</v>
          </cell>
        </row>
        <row r="29">
          <cell r="B29">
            <v>400</v>
          </cell>
          <cell r="C29">
            <v>32</v>
          </cell>
          <cell r="D29">
            <v>50</v>
          </cell>
          <cell r="E29">
            <v>60</v>
          </cell>
          <cell r="F29">
            <v>32</v>
          </cell>
          <cell r="G29">
            <v>75</v>
          </cell>
          <cell r="H29">
            <v>75</v>
          </cell>
        </row>
        <row r="30">
          <cell r="B30">
            <v>450</v>
          </cell>
          <cell r="C30">
            <v>35</v>
          </cell>
          <cell r="D30">
            <v>50</v>
          </cell>
          <cell r="E30">
            <v>70</v>
          </cell>
          <cell r="F30">
            <v>35</v>
          </cell>
          <cell r="G30">
            <v>75</v>
          </cell>
        </row>
        <row r="31">
          <cell r="B31">
            <v>500</v>
          </cell>
          <cell r="C31">
            <v>35</v>
          </cell>
          <cell r="D31">
            <v>55</v>
          </cell>
          <cell r="E31">
            <v>75</v>
          </cell>
          <cell r="F31">
            <v>35</v>
          </cell>
          <cell r="G31">
            <v>75</v>
          </cell>
          <cell r="H31">
            <v>75</v>
          </cell>
        </row>
        <row r="32">
          <cell r="B32">
            <v>600</v>
          </cell>
          <cell r="C32">
            <v>40</v>
          </cell>
          <cell r="D32">
            <v>65</v>
          </cell>
          <cell r="E32">
            <v>90</v>
          </cell>
          <cell r="F32">
            <v>40</v>
          </cell>
          <cell r="G32">
            <v>85</v>
          </cell>
          <cell r="H32">
            <v>85</v>
          </cell>
        </row>
        <row r="33">
          <cell r="B33">
            <v>700</v>
          </cell>
          <cell r="C33">
            <v>40</v>
          </cell>
          <cell r="D33">
            <v>70</v>
          </cell>
          <cell r="E33">
            <v>105</v>
          </cell>
          <cell r="F33">
            <v>40</v>
          </cell>
          <cell r="G33">
            <v>85</v>
          </cell>
          <cell r="H33">
            <v>85</v>
          </cell>
        </row>
        <row r="34">
          <cell r="B34">
            <v>800</v>
          </cell>
          <cell r="C34">
            <v>45</v>
          </cell>
          <cell r="D34">
            <v>80</v>
          </cell>
          <cell r="E34">
            <v>120</v>
          </cell>
          <cell r="F34">
            <v>45</v>
          </cell>
          <cell r="G34">
            <v>90</v>
          </cell>
          <cell r="H34">
            <v>95</v>
          </cell>
        </row>
        <row r="35">
          <cell r="B35">
            <v>900</v>
          </cell>
          <cell r="C35">
            <v>50</v>
          </cell>
          <cell r="D35">
            <v>90</v>
          </cell>
          <cell r="F35">
            <v>50</v>
          </cell>
          <cell r="G35">
            <v>100</v>
          </cell>
          <cell r="H35">
            <v>100</v>
          </cell>
        </row>
        <row r="36">
          <cell r="B36">
            <v>1000</v>
          </cell>
          <cell r="C36">
            <v>55</v>
          </cell>
          <cell r="D36">
            <v>100</v>
          </cell>
          <cell r="F36">
            <v>55</v>
          </cell>
          <cell r="G36">
            <v>115</v>
          </cell>
          <cell r="H36">
            <v>115</v>
          </cell>
        </row>
        <row r="37">
          <cell r="B37">
            <v>1100</v>
          </cell>
          <cell r="C37">
            <v>60</v>
          </cell>
          <cell r="F37">
            <v>60</v>
          </cell>
          <cell r="G37">
            <v>115</v>
          </cell>
          <cell r="H37">
            <v>115</v>
          </cell>
        </row>
        <row r="38">
          <cell r="B38">
            <v>1200</v>
          </cell>
          <cell r="C38">
            <v>65</v>
          </cell>
          <cell r="F38">
            <v>65</v>
          </cell>
          <cell r="G38">
            <v>120</v>
          </cell>
          <cell r="H38">
            <v>120</v>
          </cell>
        </row>
        <row r="39">
          <cell r="B39">
            <v>1400</v>
          </cell>
          <cell r="F39">
            <v>75</v>
          </cell>
          <cell r="G39">
            <v>135</v>
          </cell>
          <cell r="H39">
            <v>135</v>
          </cell>
        </row>
        <row r="40">
          <cell r="B40">
            <v>1600</v>
          </cell>
          <cell r="F40">
            <v>80</v>
          </cell>
          <cell r="G40">
            <v>140</v>
          </cell>
          <cell r="H40">
            <v>140</v>
          </cell>
        </row>
        <row r="41">
          <cell r="B41">
            <v>1800</v>
          </cell>
          <cell r="F41">
            <v>90</v>
          </cell>
          <cell r="G41" t="str">
            <v/>
          </cell>
          <cell r="H41">
            <v>150</v>
          </cell>
        </row>
        <row r="42">
          <cell r="B42">
            <v>2400</v>
          </cell>
          <cell r="F42">
            <v>120</v>
          </cell>
          <cell r="G42" t="str">
            <v/>
          </cell>
          <cell r="H42">
            <v>150</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Civil Boq"/>
      <sheetName val="Calculations"/>
      <sheetName val="List"/>
      <sheetName val="Pre-cast"/>
    </sheetNames>
    <sheetDataSet>
      <sheetData sheetId="0" refreshError="1">
        <row r="3">
          <cell r="D3" t="str">
            <v>Gujarat rehabilitation work of Mathak village for TWRI</v>
          </cell>
        </row>
      </sheetData>
      <sheetData sheetId="1" refreshError="1"/>
      <sheetData sheetId="2"/>
      <sheetData sheetId="3"/>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Sheet2"/>
      <sheetName val="Zonewise_pop"/>
      <sheetName val="Actual from drg"/>
      <sheetName val="Ward areas"/>
      <sheetName val="Theni"/>
    </sheetNames>
    <sheetDataSet>
      <sheetData sheetId="0"/>
      <sheetData sheetId="1"/>
      <sheetData sheetId="2"/>
      <sheetData sheetId="3" refreshError="1">
        <row r="2">
          <cell r="A2" t="str">
            <v>Ward No</v>
          </cell>
          <cell r="B2" t="str">
            <v>Area from drg (Sq.m)</v>
          </cell>
          <cell r="C2" t="str">
            <v>Area from drg (Sq.Km)</v>
          </cell>
          <cell r="D2" t="str">
            <v>Area as per Muncipal Records</v>
          </cell>
          <cell r="E2" t="str">
            <v>Multiplying Factor</v>
          </cell>
          <cell r="F2" t="str">
            <v>Ward Area In Sq Kms</v>
          </cell>
          <cell r="G2" t="str">
            <v>Ex Res. Area</v>
          </cell>
          <cell r="H2">
            <v>2008</v>
          </cell>
          <cell r="I2">
            <v>2023</v>
          </cell>
          <cell r="J2">
            <v>2038</v>
          </cell>
          <cell r="K2">
            <v>2008</v>
          </cell>
          <cell r="L2">
            <v>2023</v>
          </cell>
          <cell r="M2">
            <v>2038</v>
          </cell>
        </row>
        <row r="3">
          <cell r="B3">
            <v>2</v>
          </cell>
          <cell r="C3">
            <v>3</v>
          </cell>
          <cell r="D3">
            <v>4</v>
          </cell>
          <cell r="E3">
            <v>5</v>
          </cell>
          <cell r="F3">
            <v>6</v>
          </cell>
          <cell r="G3">
            <v>7</v>
          </cell>
          <cell r="H3">
            <v>8</v>
          </cell>
          <cell r="I3">
            <v>9</v>
          </cell>
          <cell r="J3">
            <v>10</v>
          </cell>
          <cell r="K3">
            <v>11</v>
          </cell>
          <cell r="L3">
            <v>12</v>
          </cell>
          <cell r="M3">
            <v>13</v>
          </cell>
        </row>
        <row r="4">
          <cell r="A4">
            <v>1</v>
          </cell>
          <cell r="B4">
            <v>157822.1</v>
          </cell>
          <cell r="C4">
            <v>0.15782209999999999</v>
          </cell>
          <cell r="D4">
            <v>0.35920000000000002</v>
          </cell>
          <cell r="E4">
            <v>2.2759803601650215</v>
          </cell>
          <cell r="F4">
            <v>0.35920000000000002</v>
          </cell>
          <cell r="G4">
            <v>0.13</v>
          </cell>
          <cell r="H4">
            <v>22515.384615384613</v>
          </cell>
          <cell r="I4">
            <v>28623.076923076922</v>
          </cell>
          <cell r="J4">
            <v>29615.384615384613</v>
          </cell>
          <cell r="K4">
            <v>2927</v>
          </cell>
          <cell r="L4">
            <v>3721</v>
          </cell>
          <cell r="M4">
            <v>3850</v>
          </cell>
        </row>
        <row r="5">
          <cell r="A5">
            <v>2</v>
          </cell>
          <cell r="B5">
            <v>139219.41</v>
          </cell>
          <cell r="C5">
            <v>0.13921941000000002</v>
          </cell>
          <cell r="D5">
            <v>0.31680000000000003</v>
          </cell>
          <cell r="E5">
            <v>2.2755447677877676</v>
          </cell>
          <cell r="F5">
            <v>0.31680000000000003</v>
          </cell>
          <cell r="G5">
            <v>0.1</v>
          </cell>
          <cell r="H5">
            <v>21640</v>
          </cell>
          <cell r="I5">
            <v>27510</v>
          </cell>
          <cell r="J5">
            <v>28460</v>
          </cell>
          <cell r="K5">
            <v>2164</v>
          </cell>
          <cell r="L5">
            <v>2751</v>
          </cell>
          <cell r="M5">
            <v>2846</v>
          </cell>
        </row>
        <row r="6">
          <cell r="A6">
            <v>3</v>
          </cell>
          <cell r="B6">
            <v>591891.43000000005</v>
          </cell>
          <cell r="C6">
            <v>0.59189143</v>
          </cell>
          <cell r="D6">
            <v>1.3471</v>
          </cell>
          <cell r="E6">
            <v>2.2759241504814489</v>
          </cell>
          <cell r="F6">
            <v>1.3471</v>
          </cell>
          <cell r="G6">
            <v>0.4</v>
          </cell>
          <cell r="H6">
            <v>9607.5</v>
          </cell>
          <cell r="I6">
            <v>12620</v>
          </cell>
          <cell r="J6">
            <v>16602.5</v>
          </cell>
          <cell r="K6">
            <v>3843</v>
          </cell>
          <cell r="L6">
            <v>5048</v>
          </cell>
          <cell r="M6">
            <v>6641</v>
          </cell>
        </row>
        <row r="7">
          <cell r="A7">
            <v>4</v>
          </cell>
          <cell r="B7">
            <v>386084.89</v>
          </cell>
          <cell r="C7">
            <v>0.38608489000000001</v>
          </cell>
          <cell r="D7">
            <v>0.87870000000000004</v>
          </cell>
          <cell r="E7">
            <v>2.2759243439959538</v>
          </cell>
          <cell r="F7">
            <v>0.87870000000000004</v>
          </cell>
          <cell r="G7">
            <v>0.32</v>
          </cell>
          <cell r="H7">
            <v>12053.125</v>
          </cell>
          <cell r="I7">
            <v>14818.75</v>
          </cell>
          <cell r="J7">
            <v>16518.75</v>
          </cell>
          <cell r="K7">
            <v>3857</v>
          </cell>
          <cell r="L7">
            <v>4742</v>
          </cell>
          <cell r="M7">
            <v>5286</v>
          </cell>
        </row>
        <row r="8">
          <cell r="A8">
            <v>5</v>
          </cell>
          <cell r="B8">
            <v>38292.35</v>
          </cell>
          <cell r="C8">
            <v>3.8292349999999996E-2</v>
          </cell>
          <cell r="D8">
            <v>8.7099999999999997E-2</v>
          </cell>
          <cell r="E8">
            <v>2.2746057632921461</v>
          </cell>
          <cell r="F8">
            <v>8.7099999999999997E-2</v>
          </cell>
          <cell r="G8">
            <v>0.03</v>
          </cell>
          <cell r="H8">
            <v>61700</v>
          </cell>
          <cell r="I8">
            <v>77366.666666666672</v>
          </cell>
          <cell r="J8">
            <v>80066.666666666672</v>
          </cell>
          <cell r="K8">
            <v>1851</v>
          </cell>
          <cell r="L8">
            <v>2321</v>
          </cell>
          <cell r="M8">
            <v>2402</v>
          </cell>
        </row>
        <row r="9">
          <cell r="A9">
            <v>6</v>
          </cell>
          <cell r="B9">
            <v>335576.16</v>
          </cell>
          <cell r="C9">
            <v>0.33557615999999996</v>
          </cell>
          <cell r="D9">
            <v>0.76370000000000005</v>
          </cell>
          <cell r="E9">
            <v>2.2757874099280477</v>
          </cell>
          <cell r="F9">
            <v>0.76370000000000005</v>
          </cell>
          <cell r="G9">
            <v>0.4</v>
          </cell>
          <cell r="H9">
            <v>7062.5</v>
          </cell>
          <cell r="I9">
            <v>9277.5</v>
          </cell>
          <cell r="J9">
            <v>12202.5</v>
          </cell>
          <cell r="K9">
            <v>2825</v>
          </cell>
          <cell r="L9">
            <v>3711</v>
          </cell>
          <cell r="M9">
            <v>4881</v>
          </cell>
        </row>
        <row r="10">
          <cell r="A10">
            <v>7</v>
          </cell>
          <cell r="B10">
            <v>201409.06</v>
          </cell>
          <cell r="C10">
            <v>0.20140906</v>
          </cell>
          <cell r="D10">
            <v>0.45839999999999997</v>
          </cell>
          <cell r="E10">
            <v>2.2759651427795751</v>
          </cell>
          <cell r="F10">
            <v>0.45840000000000003</v>
          </cell>
          <cell r="G10">
            <v>0.12</v>
          </cell>
          <cell r="H10">
            <v>14325</v>
          </cell>
          <cell r="I10">
            <v>17608.333333333336</v>
          </cell>
          <cell r="J10">
            <v>19633.333333333336</v>
          </cell>
          <cell r="K10">
            <v>1719</v>
          </cell>
          <cell r="L10">
            <v>2113</v>
          </cell>
          <cell r="M10">
            <v>2356</v>
          </cell>
        </row>
        <row r="11">
          <cell r="A11">
            <v>8</v>
          </cell>
          <cell r="B11">
            <v>46352.38</v>
          </cell>
          <cell r="C11">
            <v>4.6352379999999999E-2</v>
          </cell>
          <cell r="D11">
            <v>0.1055</v>
          </cell>
          <cell r="E11">
            <v>2.2760427835636485</v>
          </cell>
          <cell r="F11">
            <v>0.10549999999999998</v>
          </cell>
          <cell r="G11">
            <v>5.3499999999999992E-2</v>
          </cell>
          <cell r="H11">
            <v>30897.196261682249</v>
          </cell>
          <cell r="I11">
            <v>39271.028037383185</v>
          </cell>
          <cell r="J11">
            <v>47663.551401869168</v>
          </cell>
          <cell r="K11">
            <v>1653</v>
          </cell>
          <cell r="L11">
            <v>2101</v>
          </cell>
          <cell r="M11">
            <v>2550</v>
          </cell>
        </row>
        <row r="12">
          <cell r="A12">
            <v>9</v>
          </cell>
          <cell r="B12">
            <v>126449.56</v>
          </cell>
          <cell r="C12">
            <v>0.12644955999999999</v>
          </cell>
          <cell r="D12">
            <v>0.2878</v>
          </cell>
          <cell r="E12">
            <v>2.2760063380212632</v>
          </cell>
          <cell r="F12">
            <v>0.2878</v>
          </cell>
          <cell r="G12">
            <v>0.11</v>
          </cell>
          <cell r="H12">
            <v>25354.545454545456</v>
          </cell>
          <cell r="I12">
            <v>32236.363636363636</v>
          </cell>
          <cell r="J12">
            <v>39109.090909090912</v>
          </cell>
          <cell r="K12">
            <v>2789</v>
          </cell>
          <cell r="L12">
            <v>3546</v>
          </cell>
          <cell r="M12">
            <v>4302</v>
          </cell>
        </row>
        <row r="13">
          <cell r="A13">
            <v>10</v>
          </cell>
          <cell r="B13">
            <v>250056.46</v>
          </cell>
          <cell r="C13">
            <v>0.25005645999999998</v>
          </cell>
          <cell r="D13">
            <v>0.56910000000000005</v>
          </cell>
          <cell r="E13">
            <v>2.2758860139026207</v>
          </cell>
          <cell r="F13">
            <v>0.56910000000000005</v>
          </cell>
          <cell r="G13">
            <v>7.0000000000000007E-2</v>
          </cell>
          <cell r="H13">
            <v>38028.571428571428</v>
          </cell>
          <cell r="I13">
            <v>47685.714285714283</v>
          </cell>
          <cell r="J13">
            <v>57871.428571428565</v>
          </cell>
          <cell r="K13">
            <v>2662</v>
          </cell>
          <cell r="L13">
            <v>3338</v>
          </cell>
          <cell r="M13">
            <v>4051</v>
          </cell>
        </row>
        <row r="14">
          <cell r="A14">
            <v>11</v>
          </cell>
          <cell r="B14">
            <v>16395.349999999999</v>
          </cell>
          <cell r="C14">
            <v>1.639535E-2</v>
          </cell>
          <cell r="D14">
            <v>3.73E-2</v>
          </cell>
          <cell r="E14">
            <v>2.2750352996428864</v>
          </cell>
          <cell r="F14">
            <v>3.73E-2</v>
          </cell>
          <cell r="G14">
            <v>0.02</v>
          </cell>
          <cell r="H14">
            <v>80900</v>
          </cell>
          <cell r="I14">
            <v>84500</v>
          </cell>
          <cell r="J14">
            <v>76500</v>
          </cell>
          <cell r="K14">
            <v>1618</v>
          </cell>
          <cell r="L14">
            <v>1690</v>
          </cell>
          <cell r="M14">
            <v>1530</v>
          </cell>
        </row>
        <row r="15">
          <cell r="A15">
            <v>12</v>
          </cell>
          <cell r="B15">
            <v>361697.82</v>
          </cell>
          <cell r="C15">
            <v>0.36169782</v>
          </cell>
          <cell r="D15">
            <v>0.82320000000000004</v>
          </cell>
          <cell r="E15">
            <v>2.275932987376037</v>
          </cell>
          <cell r="F15">
            <v>0.82320000000000015</v>
          </cell>
          <cell r="G15">
            <v>0.52</v>
          </cell>
          <cell r="H15">
            <v>14830.76923076923</v>
          </cell>
          <cell r="I15">
            <v>19482.692307692309</v>
          </cell>
          <cell r="J15">
            <v>24446.153846153844</v>
          </cell>
          <cell r="K15">
            <v>7712</v>
          </cell>
          <cell r="L15">
            <v>10131</v>
          </cell>
          <cell r="M15">
            <v>12712</v>
          </cell>
        </row>
        <row r="16">
          <cell r="A16">
            <v>13</v>
          </cell>
          <cell r="B16">
            <v>121428.1</v>
          </cell>
          <cell r="C16">
            <v>0.12142810000000001</v>
          </cell>
          <cell r="D16">
            <v>0.27639999999999998</v>
          </cell>
          <cell r="E16">
            <v>2.2762441313007447</v>
          </cell>
          <cell r="F16">
            <v>0.27639999999999998</v>
          </cell>
          <cell r="G16">
            <v>0.17</v>
          </cell>
          <cell r="H16">
            <v>16282.35294117647</v>
          </cell>
          <cell r="I16">
            <v>21388.235294117647</v>
          </cell>
          <cell r="J16">
            <v>26835.294117647056</v>
          </cell>
          <cell r="K16">
            <v>2768</v>
          </cell>
          <cell r="L16">
            <v>3636</v>
          </cell>
          <cell r="M16">
            <v>4562</v>
          </cell>
        </row>
        <row r="17">
          <cell r="A17">
            <v>14</v>
          </cell>
          <cell r="B17">
            <v>344546.22</v>
          </cell>
          <cell r="C17">
            <v>0.34454621999999996</v>
          </cell>
          <cell r="D17">
            <v>0.78420000000000001</v>
          </cell>
          <cell r="E17">
            <v>2.2760371598330118</v>
          </cell>
          <cell r="F17">
            <v>0.78420000000000001</v>
          </cell>
          <cell r="G17">
            <v>0.35</v>
          </cell>
          <cell r="H17">
            <v>7088.5714285714294</v>
          </cell>
          <cell r="I17">
            <v>9311.4285714285725</v>
          </cell>
          <cell r="J17">
            <v>12248.571428571429</v>
          </cell>
          <cell r="K17">
            <v>2481</v>
          </cell>
          <cell r="L17">
            <v>3259</v>
          </cell>
          <cell r="M17">
            <v>4287</v>
          </cell>
        </row>
        <row r="18">
          <cell r="A18">
            <v>15</v>
          </cell>
          <cell r="B18">
            <v>486976.57</v>
          </cell>
          <cell r="C18">
            <v>0.48697657</v>
          </cell>
          <cell r="D18">
            <v>1.1083000000000001</v>
          </cell>
          <cell r="E18">
            <v>2.2758795151068565</v>
          </cell>
          <cell r="F18">
            <v>1.1083000000000001</v>
          </cell>
          <cell r="G18">
            <v>0.3</v>
          </cell>
          <cell r="H18">
            <v>15586.666666666668</v>
          </cell>
          <cell r="I18">
            <v>20476.666666666668</v>
          </cell>
          <cell r="J18">
            <v>25693.333333333336</v>
          </cell>
          <cell r="K18">
            <v>4676</v>
          </cell>
          <cell r="L18">
            <v>6143</v>
          </cell>
          <cell r="M18">
            <v>7708</v>
          </cell>
        </row>
        <row r="19">
          <cell r="A19">
            <v>16</v>
          </cell>
          <cell r="B19">
            <v>95834.16</v>
          </cell>
          <cell r="C19">
            <v>9.5834160000000002E-2</v>
          </cell>
          <cell r="D19">
            <v>0.21809999999999999</v>
          </cell>
          <cell r="E19">
            <v>2.2758064556521389</v>
          </cell>
          <cell r="F19">
            <v>0.21809999999999999</v>
          </cell>
          <cell r="G19">
            <v>0.15</v>
          </cell>
          <cell r="H19">
            <v>15373.333333333334</v>
          </cell>
          <cell r="I19">
            <v>20200</v>
          </cell>
          <cell r="J19">
            <v>25340</v>
          </cell>
          <cell r="K19">
            <v>2306</v>
          </cell>
          <cell r="L19">
            <v>3030</v>
          </cell>
          <cell r="M19">
            <v>3801</v>
          </cell>
        </row>
        <row r="20">
          <cell r="A20">
            <v>17</v>
          </cell>
          <cell r="B20">
            <v>842063.3</v>
          </cell>
          <cell r="C20">
            <v>0.84206330000000007</v>
          </cell>
          <cell r="D20">
            <v>1.9164000000000001</v>
          </cell>
          <cell r="E20">
            <v>2.2758384078726621</v>
          </cell>
          <cell r="F20">
            <v>1.9164000000000001</v>
          </cell>
          <cell r="G20">
            <v>0.56000000000000005</v>
          </cell>
          <cell r="H20">
            <v>5046.4285714285706</v>
          </cell>
          <cell r="I20">
            <v>6630.3571428571422</v>
          </cell>
          <cell r="J20">
            <v>8719.6428571428569</v>
          </cell>
          <cell r="K20">
            <v>2826</v>
          </cell>
          <cell r="L20">
            <v>3713</v>
          </cell>
          <cell r="M20">
            <v>4883</v>
          </cell>
        </row>
        <row r="21">
          <cell r="A21">
            <v>18</v>
          </cell>
          <cell r="B21">
            <v>161090.51</v>
          </cell>
          <cell r="C21">
            <v>0.16109051000000002</v>
          </cell>
          <cell r="D21">
            <v>0.36659999999999998</v>
          </cell>
          <cell r="E21">
            <v>2.275739272288603</v>
          </cell>
          <cell r="F21">
            <v>0.36659999999999998</v>
          </cell>
          <cell r="G21">
            <v>0.13</v>
          </cell>
          <cell r="H21">
            <v>30630.76923076923</v>
          </cell>
          <cell r="I21">
            <v>32446.153846153844</v>
          </cell>
          <cell r="J21">
            <v>29376.923076923074</v>
          </cell>
          <cell r="K21">
            <v>3982</v>
          </cell>
          <cell r="L21">
            <v>4218</v>
          </cell>
          <cell r="M21">
            <v>3819</v>
          </cell>
        </row>
        <row r="22">
          <cell r="A22">
            <v>19</v>
          </cell>
          <cell r="B22">
            <v>87481.99</v>
          </cell>
          <cell r="C22">
            <v>8.7481990000000009E-2</v>
          </cell>
          <cell r="D22">
            <v>0.1991</v>
          </cell>
          <cell r="E22">
            <v>2.2758970160601053</v>
          </cell>
          <cell r="F22">
            <v>0.1991</v>
          </cell>
          <cell r="G22">
            <v>0.05</v>
          </cell>
          <cell r="H22">
            <v>41020</v>
          </cell>
          <cell r="I22">
            <v>42840</v>
          </cell>
          <cell r="J22">
            <v>38800</v>
          </cell>
          <cell r="K22">
            <v>2051</v>
          </cell>
          <cell r="L22">
            <v>2142</v>
          </cell>
          <cell r="M22">
            <v>1940</v>
          </cell>
        </row>
        <row r="23">
          <cell r="A23">
            <v>20</v>
          </cell>
          <cell r="B23">
            <v>105672.99</v>
          </cell>
          <cell r="C23">
            <v>0.10567299000000001</v>
          </cell>
          <cell r="D23">
            <v>0.15840000000000001</v>
          </cell>
          <cell r="E23">
            <v>1.4989639263543124</v>
          </cell>
          <cell r="F23">
            <v>0.15840000000000001</v>
          </cell>
          <cell r="G23">
            <v>0.03</v>
          </cell>
          <cell r="H23">
            <v>59033.333333333336</v>
          </cell>
          <cell r="I23">
            <v>61666.666666666672</v>
          </cell>
          <cell r="J23">
            <v>55833.333333333336</v>
          </cell>
          <cell r="K23">
            <v>1771</v>
          </cell>
          <cell r="L23">
            <v>1850</v>
          </cell>
          <cell r="M23">
            <v>1675</v>
          </cell>
        </row>
        <row r="24">
          <cell r="A24">
            <v>21</v>
          </cell>
          <cell r="B24">
            <v>106133.72</v>
          </cell>
          <cell r="C24">
            <v>0.10613372</v>
          </cell>
          <cell r="D24">
            <v>0.24149999999999999</v>
          </cell>
          <cell r="E24">
            <v>2.2754314086041645</v>
          </cell>
          <cell r="F24">
            <v>0.24149999999999999</v>
          </cell>
          <cell r="G24">
            <v>0.08</v>
          </cell>
          <cell r="H24">
            <v>27637.5</v>
          </cell>
          <cell r="I24">
            <v>29262.5</v>
          </cell>
          <cell r="J24">
            <v>26500</v>
          </cell>
          <cell r="K24">
            <v>2211</v>
          </cell>
          <cell r="L24">
            <v>2341</v>
          </cell>
          <cell r="M24">
            <v>2120</v>
          </cell>
        </row>
        <row r="25">
          <cell r="A25">
            <v>22</v>
          </cell>
          <cell r="B25">
            <v>282066.88</v>
          </cell>
          <cell r="C25">
            <v>0.28206688000000002</v>
          </cell>
          <cell r="D25">
            <v>0.64190000000000003</v>
          </cell>
          <cell r="E25">
            <v>2.2757014223009806</v>
          </cell>
          <cell r="F25">
            <v>0.64190000000000003</v>
          </cell>
          <cell r="G25">
            <v>0.4</v>
          </cell>
          <cell r="H25">
            <v>8657.5</v>
          </cell>
          <cell r="I25">
            <v>11375</v>
          </cell>
          <cell r="J25">
            <v>14962.5</v>
          </cell>
          <cell r="K25">
            <v>3463</v>
          </cell>
          <cell r="L25">
            <v>4550</v>
          </cell>
          <cell r="M25">
            <v>5985</v>
          </cell>
        </row>
        <row r="26">
          <cell r="A26">
            <v>23</v>
          </cell>
          <cell r="B26">
            <v>197759.78</v>
          </cell>
          <cell r="C26">
            <v>0.19775978</v>
          </cell>
          <cell r="D26">
            <v>0.4501</v>
          </cell>
          <cell r="E26">
            <v>2.2759936322744698</v>
          </cell>
          <cell r="F26">
            <v>0.45010000000000006</v>
          </cell>
          <cell r="G26">
            <v>0.35</v>
          </cell>
          <cell r="H26">
            <v>8780</v>
          </cell>
          <cell r="I26">
            <v>11537.142857142859</v>
          </cell>
          <cell r="J26">
            <v>15174.285714285716</v>
          </cell>
          <cell r="K26">
            <v>3073</v>
          </cell>
          <cell r="L26">
            <v>4038</v>
          </cell>
          <cell r="M26">
            <v>5311</v>
          </cell>
        </row>
        <row r="27">
          <cell r="A27">
            <v>24</v>
          </cell>
          <cell r="B27">
            <v>446147.63</v>
          </cell>
          <cell r="C27">
            <v>0.44614763000000002</v>
          </cell>
          <cell r="D27">
            <v>0.89119999999999999</v>
          </cell>
          <cell r="E27">
            <v>1.997545072692642</v>
          </cell>
          <cell r="F27">
            <v>0.89119999999999999</v>
          </cell>
          <cell r="G27">
            <v>0.28000000000000003</v>
          </cell>
          <cell r="H27">
            <v>7739.2857142857138</v>
          </cell>
          <cell r="I27">
            <v>10167.857142857141</v>
          </cell>
          <cell r="J27">
            <v>13374.999999999998</v>
          </cell>
          <cell r="K27">
            <v>2167</v>
          </cell>
          <cell r="L27">
            <v>2847</v>
          </cell>
          <cell r="M27">
            <v>3745</v>
          </cell>
        </row>
        <row r="28">
          <cell r="A28">
            <v>25</v>
          </cell>
          <cell r="B28">
            <v>541022.81000000006</v>
          </cell>
          <cell r="C28">
            <v>0.54102281000000008</v>
          </cell>
          <cell r="D28">
            <v>1.2313000000000001</v>
          </cell>
          <cell r="E28">
            <v>2.2758744682132717</v>
          </cell>
          <cell r="F28">
            <v>1.2313000000000001</v>
          </cell>
          <cell r="G28">
            <v>0.5</v>
          </cell>
          <cell r="H28">
            <v>3372</v>
          </cell>
          <cell r="I28">
            <v>4430</v>
          </cell>
          <cell r="J28">
            <v>5828</v>
          </cell>
          <cell r="K28">
            <v>1686</v>
          </cell>
          <cell r="L28">
            <v>2215</v>
          </cell>
          <cell r="M28">
            <v>2914</v>
          </cell>
        </row>
        <row r="29">
          <cell r="A29">
            <v>26</v>
          </cell>
          <cell r="B29">
            <v>66456.06</v>
          </cell>
          <cell r="C29">
            <v>6.6456059999999997E-2</v>
          </cell>
          <cell r="D29">
            <v>0.15809999999999999</v>
          </cell>
          <cell r="E29">
            <v>2.3790155480177426</v>
          </cell>
          <cell r="F29">
            <v>0.15809999999999999</v>
          </cell>
          <cell r="G29">
            <v>0.08</v>
          </cell>
          <cell r="H29">
            <v>34150</v>
          </cell>
          <cell r="I29">
            <v>35662.5</v>
          </cell>
          <cell r="J29">
            <v>32300</v>
          </cell>
          <cell r="K29">
            <v>2732</v>
          </cell>
          <cell r="L29">
            <v>2853</v>
          </cell>
          <cell r="M29">
            <v>2584</v>
          </cell>
        </row>
        <row r="30">
          <cell r="A30">
            <v>27</v>
          </cell>
          <cell r="B30">
            <v>144776.66</v>
          </cell>
          <cell r="C30">
            <v>0.14477666</v>
          </cell>
          <cell r="D30">
            <v>0.35339999999999999</v>
          </cell>
          <cell r="E30">
            <v>2.44100119452956</v>
          </cell>
          <cell r="F30">
            <v>0.35339999999999999</v>
          </cell>
          <cell r="G30">
            <v>0.3</v>
          </cell>
          <cell r="H30">
            <v>20906.666666666668</v>
          </cell>
          <cell r="I30">
            <v>27196.666666666668</v>
          </cell>
          <cell r="J30">
            <v>28140</v>
          </cell>
          <cell r="K30">
            <v>6272</v>
          </cell>
          <cell r="L30">
            <v>8159</v>
          </cell>
          <cell r="M30">
            <v>8442</v>
          </cell>
        </row>
        <row r="31">
          <cell r="A31">
            <v>28</v>
          </cell>
          <cell r="B31">
            <v>68065.279999999999</v>
          </cell>
          <cell r="C31">
            <v>6.8065280000000006E-2</v>
          </cell>
          <cell r="D31">
            <v>0.14510000000000001</v>
          </cell>
          <cell r="E31">
            <v>2.1317770234692341</v>
          </cell>
          <cell r="F31">
            <v>0.14510000000000001</v>
          </cell>
          <cell r="G31">
            <v>0.09</v>
          </cell>
          <cell r="H31">
            <v>26366.666666666668</v>
          </cell>
          <cell r="I31">
            <v>32388.888888888891</v>
          </cell>
          <cell r="J31">
            <v>29322.222222222223</v>
          </cell>
          <cell r="K31">
            <v>2373</v>
          </cell>
          <cell r="L31">
            <v>2915</v>
          </cell>
          <cell r="M31">
            <v>2639</v>
          </cell>
        </row>
        <row r="32">
          <cell r="A32">
            <v>29</v>
          </cell>
          <cell r="B32">
            <v>435626.79</v>
          </cell>
          <cell r="C32">
            <v>0.43562678999999999</v>
          </cell>
          <cell r="D32">
            <v>0.99139999999999995</v>
          </cell>
          <cell r="E32">
            <v>2.2758012655741395</v>
          </cell>
          <cell r="F32">
            <v>0.99139999999999984</v>
          </cell>
          <cell r="G32">
            <v>0.54</v>
          </cell>
          <cell r="H32">
            <v>6603.7037037037035</v>
          </cell>
          <cell r="I32">
            <v>8674.074074074073</v>
          </cell>
          <cell r="J32">
            <v>11411.111111111109</v>
          </cell>
          <cell r="K32">
            <v>3566</v>
          </cell>
          <cell r="L32">
            <v>4684</v>
          </cell>
          <cell r="M32">
            <v>6162</v>
          </cell>
        </row>
        <row r="33">
          <cell r="A33">
            <v>30</v>
          </cell>
          <cell r="B33">
            <v>278988.18</v>
          </cell>
          <cell r="C33">
            <v>0.27898817999999997</v>
          </cell>
          <cell r="D33">
            <v>0.63490000000000002</v>
          </cell>
          <cell r="E33">
            <v>2.2757236525217666</v>
          </cell>
          <cell r="F33">
            <v>0.63490000000000002</v>
          </cell>
          <cell r="G33">
            <v>0.3</v>
          </cell>
          <cell r="H33">
            <v>6296.666666666667</v>
          </cell>
          <cell r="I33">
            <v>8273.3333333333339</v>
          </cell>
          <cell r="J33">
            <v>10880</v>
          </cell>
          <cell r="K33">
            <v>1889</v>
          </cell>
          <cell r="L33">
            <v>2482</v>
          </cell>
          <cell r="M33">
            <v>3264</v>
          </cell>
        </row>
        <row r="34">
          <cell r="A34">
            <v>31</v>
          </cell>
          <cell r="B34">
            <v>114927.62</v>
          </cell>
          <cell r="C34">
            <v>0.11492761999999999</v>
          </cell>
          <cell r="D34">
            <v>0.2616</v>
          </cell>
          <cell r="E34">
            <v>2.2762152387737604</v>
          </cell>
          <cell r="F34">
            <v>0.2616</v>
          </cell>
          <cell r="G34">
            <v>0.08</v>
          </cell>
          <cell r="H34">
            <v>23950</v>
          </cell>
          <cell r="I34">
            <v>29450</v>
          </cell>
          <cell r="J34">
            <v>29412.5</v>
          </cell>
          <cell r="K34">
            <v>1916</v>
          </cell>
          <cell r="L34">
            <v>2356</v>
          </cell>
          <cell r="M34">
            <v>2353</v>
          </cell>
        </row>
        <row r="35">
          <cell r="A35">
            <v>32</v>
          </cell>
          <cell r="B35">
            <v>870590</v>
          </cell>
          <cell r="C35">
            <v>0.87058999999999997</v>
          </cell>
          <cell r="D35">
            <v>1.9449000000000001</v>
          </cell>
          <cell r="E35">
            <v>2.2340022283738614</v>
          </cell>
          <cell r="F35">
            <v>1.9448999999999999</v>
          </cell>
          <cell r="G35">
            <v>0.03</v>
          </cell>
          <cell r="H35">
            <v>137866.66666666669</v>
          </cell>
          <cell r="I35">
            <v>175266.66666666669</v>
          </cell>
          <cell r="J35">
            <v>181333.33333333334</v>
          </cell>
          <cell r="K35">
            <v>4136</v>
          </cell>
          <cell r="L35">
            <v>5258</v>
          </cell>
          <cell r="M35">
            <v>5440</v>
          </cell>
        </row>
        <row r="36">
          <cell r="A36">
            <v>33</v>
          </cell>
          <cell r="B36">
            <v>2423878.6800000002</v>
          </cell>
          <cell r="C36">
            <v>2.4238786800000001</v>
          </cell>
          <cell r="D36">
            <v>3.2233000000000001</v>
          </cell>
          <cell r="E36">
            <v>1.3298107807936987</v>
          </cell>
          <cell r="F36">
            <v>3.2233000000000001</v>
          </cell>
          <cell r="G36">
            <v>0.12</v>
          </cell>
          <cell r="H36">
            <v>23791.666666666668</v>
          </cell>
          <cell r="I36">
            <v>31241.666666666668</v>
          </cell>
          <cell r="J36">
            <v>41091.666666666672</v>
          </cell>
          <cell r="K36">
            <v>2855</v>
          </cell>
          <cell r="L36">
            <v>3749</v>
          </cell>
          <cell r="M36">
            <v>4931</v>
          </cell>
        </row>
      </sheetData>
      <sheetData sheetId="4"/>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O Equip."/>
      <sheetName val="GH Equip"/>
      <sheetName val="Master"/>
      <sheetName val="DPE"/>
      <sheetName val="F &amp; F PY"/>
      <sheetName val="XREF"/>
    </sheetNames>
    <sheetDataSet>
      <sheetData sheetId="0"/>
      <sheetData sheetId="1"/>
      <sheetData sheetId="2"/>
      <sheetData sheetId="3"/>
      <sheetData sheetId="4"/>
      <sheetData sheetId="5"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 val="Part A General"/>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Summary"/>
      <sheetName val="Reco of Additions"/>
      <sheetName val="Additions"/>
      <sheetName val="RECO SALE  SchD (2)"/>
      <sheetName val="Deletions"/>
      <sheetName val="Schedule"/>
      <sheetName val="O Equip."/>
      <sheetName val="F &amp; F PY"/>
      <sheetName val="DPE"/>
      <sheetName val="TrialBal"/>
      <sheetName val="Sept 06"/>
      <sheetName val="deb"/>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s>
    <sheetDataSet>
      <sheetData sheetId="0" refreshError="1">
        <row r="31">
          <cell r="E31">
            <v>315000</v>
          </cell>
        </row>
      </sheetData>
      <sheetData sheetId="1" refreshError="1"/>
      <sheetData sheetId="2" refreshError="1">
        <row r="26">
          <cell r="V26">
            <v>0</v>
          </cell>
        </row>
        <row r="92">
          <cell r="V92">
            <v>0</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s>
    <sheetDataSet>
      <sheetData sheetId="0">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final"/>
      <sheetName val="blockwise"/>
      <sheetName val="XREF"/>
      <sheetName val="Tickmarks"/>
      <sheetName val="ANNE2"/>
      <sheetName val="Summary"/>
      <sheetName val="Additions"/>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Loans &amp; Interest Summary"/>
      <sheetName val="New CARO"/>
      <sheetName val="Sheet Index"/>
      <sheetName val="Cover Sheet"/>
      <sheetName val="Main Sheet"/>
      <sheetName val="Balance Confirmation"/>
      <sheetName val="ILFS Balance Confirmation"/>
      <sheetName val="Delay sheet"/>
      <sheetName val="NCD IL&amp;FS"/>
      <sheetName val="DDB Summary wrking"/>
      <sheetName val="TL BOB"/>
      <sheetName val="TL CBI"/>
      <sheetName val="TL IDBI"/>
      <sheetName val="TL SBI"/>
      <sheetName val="TL JKB"/>
      <sheetName val="TL SBH"/>
      <sheetName val="TL LIC"/>
      <sheetName val="TL IL&amp;FS"/>
      <sheetName val="TL CDR IL&amp;FS"/>
      <sheetName val="LOC 100cr ILFS"/>
      <sheetName val="DDB Rev Details"/>
      <sheetName val="XREF"/>
      <sheetName val="Tickmarks"/>
      <sheetName val="Summary"/>
      <sheetName val="Additions"/>
      <sheetName val="blockwise"/>
      <sheetName val="BS"/>
      <sheetName val="P&amp;L"/>
      <sheetName val="Sch.E,F"/>
      <sheetName val="BL12C00054- CN"/>
      <sheetName val="BL12C00054 - LVR MCX"/>
      <sheetName val="MCX"/>
      <sheetName val="KO00C00084-CN"/>
      <sheetName val="KO00C00084-LVR NCD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Index"/>
      <sheetName val="Requirements"/>
      <sheetName val="Issues"/>
      <sheetName val="Share capital &amp; Application"/>
      <sheetName val="TopSheet"/>
      <sheetName val="Capital work in progress"/>
      <sheetName val="Depreciation Reco"/>
      <sheetName val="Debtors"/>
      <sheetName val="Confirmation combined"/>
      <sheetName val="Advances"/>
      <sheetName val="Adv pymt of taxes"/>
      <sheetName val="Prepaid exps"/>
      <sheetName val="Creditors"/>
      <sheetName val="FD Income and Int. Accrued"/>
      <sheetName val="Security Deposit"/>
      <sheetName val="Provision for expenses"/>
      <sheetName val="Statutory Dues"/>
      <sheetName val="Rent"/>
      <sheetName val="Directors fees"/>
      <sheetName val="Managerial Rem."/>
      <sheetName val="Foriegn Cur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FA physical verifiection"/>
      <sheetName val="Capital WIP"/>
      <sheetName val="Leasehold mprovements"/>
      <sheetName val="Fa Register blockwise"/>
      <sheetName val="Fixed Assets Top Sheet"/>
      <sheetName val="Depreciation on op wdv"/>
      <sheetName val="Sheet1"/>
      <sheetName val="FA Register"/>
      <sheetName val="XREF"/>
      <sheetName val="Tickmarks"/>
      <sheetName val="TopShee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Work Done"/>
      <sheetName val="Analytical"/>
      <sheetName val="PF"/>
      <sheetName val="Superannuation Working"/>
      <sheetName val="Leave Encashment"/>
      <sheetName val="Gratuity"/>
      <sheetName val="Additions"/>
      <sheetName val="Increment"/>
      <sheetName val="Resignation"/>
      <sheetName val="Working for Analysis"/>
      <sheetName val="Emp Reco"/>
      <sheetName val="Salary Analysis"/>
      <sheetName val="Apr 05"/>
      <sheetName val="May 05"/>
      <sheetName val="June 05"/>
      <sheetName val="July 05"/>
      <sheetName val="Aug 05"/>
      <sheetName val="Sep 05"/>
      <sheetName val="Oct 05"/>
      <sheetName val="Nov 05"/>
      <sheetName val="Dec 05"/>
      <sheetName val="Jan06"/>
      <sheetName val="Feb06"/>
      <sheetName val="Mar06"/>
      <sheetName val="Arrear"/>
      <sheetName val="Total Salary"/>
      <sheetName val="Tickmarks"/>
      <sheetName val="Leasehold mprovements"/>
      <sheetName val="XREF"/>
      <sheetName val="Final Int"/>
    </sheetNames>
    <sheetDataSet>
      <sheetData sheetId="0" refreshError="1"/>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Ann D"/>
      <sheetName val="145A"/>
      <sheetName val="ANN E"/>
      <sheetName val="ANNE1"/>
      <sheetName val="ANNE2"/>
      <sheetName val="Reco of Additions"/>
      <sheetName val="RECO SALE - I.T"/>
      <sheetName val="RECO SALE  SchD"/>
      <sheetName val="Ann F"/>
      <sheetName val="Ann F "/>
      <sheetName val="  Ann G final"/>
      <sheetName val="Ann  H"/>
      <sheetName val="Ann-G1"/>
      <sheetName val="Ann   I"/>
      <sheetName val="Ann  J"/>
      <sheetName val="Service tax collection"/>
      <sheetName val="Ann J1"/>
      <sheetName val="ANN K"/>
      <sheetName val="Ann I1 (2)"/>
      <sheetName val="ANN L"/>
      <sheetName val="ANN M"/>
      <sheetName val="Ann  N"/>
      <sheetName val="Ann-O"/>
      <sheetName val="Ann P"/>
      <sheetName val="XREF"/>
      <sheetName val="Clause 20"/>
      <sheetName val="Tickmarks"/>
      <sheetName val="leave-encash working"/>
      <sheetName val="Ann N"/>
      <sheetName val="sch h1"/>
      <sheetName val="sch h 2"/>
      <sheetName val="Ann "/>
      <sheetName val="note to Sch H2 Sr. 3"/>
      <sheetName val="Sch H"/>
      <sheetName val="Resignation"/>
      <sheetName val="final blockwise"/>
      <sheetName val="Summary"/>
      <sheetName val="Additions"/>
      <sheetName val="SH-P&amp;L"/>
      <sheetName val="P L "/>
      <sheetName val="SH - BS"/>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top sheet"/>
      <sheetName val="XREF"/>
      <sheetName val="Tickmarks"/>
      <sheetName val="#REF"/>
      <sheetName val="Final FA register blockwise"/>
      <sheetName val="blockwise"/>
      <sheetName val="ANNE1"/>
      <sheetName val="ANNE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Mar 07"/>
      <sheetName val="Sept 06"/>
      <sheetName val="Tickmarks"/>
      <sheetName val="COMPUTATION"/>
    </sheetNames>
    <sheetDataSet>
      <sheetData sheetId="0" refreshError="1"/>
      <sheetData sheetId="1"/>
      <sheetData sheetId="2"/>
      <sheetData sheetId="3" refreshError="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FA_Sch"/>
      <sheetName val="31.03.05"/>
      <sheetName val="Furniture and Fixtures"/>
      <sheetName val="Office Equiptments"/>
      <sheetName val="Vehicles"/>
      <sheetName val="DPE_Computers"/>
      <sheetName val="Expressway"/>
      <sheetName val="XREF"/>
      <sheetName val="Tickmarks"/>
      <sheetName val="Sept 06"/>
      <sheetName val="1.Consol Rel Party"/>
    </sheetNames>
    <sheetDataSet>
      <sheetData sheetId="0"/>
      <sheetData sheetId="1" refreshError="1"/>
      <sheetData sheetId="2"/>
      <sheetData sheetId="3"/>
      <sheetData sheetId="4"/>
      <sheetData sheetId="5"/>
      <sheetData sheetId="6" refreshError="1"/>
      <sheetData sheetId="7"/>
      <sheetData sheetId="8" refreshError="1"/>
      <sheetData sheetId="9" refreshError="1"/>
      <sheetData sheetId="10" refreshError="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OLD POLICY"/>
      <sheetName val="NEW POLICY"/>
      <sheetName val="IMPACT"/>
      <sheetName val="XREF"/>
      <sheetName val="Tickmarks"/>
    </sheetNames>
    <sheetDataSet>
      <sheetData sheetId="0" refreshError="1"/>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vb 9&amp;10"/>
    </sheetNames>
    <sheetDataSet>
      <sheetData sheetId="0"/>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Summary"/>
      <sheetName val="Quotations Procedure"/>
      <sheetName val="Schedule 2006-2007"/>
      <sheetName val="Schedule 2005-2006"/>
      <sheetName val="Schedule C - 2004-2005"/>
      <sheetName val="Vadodara Halol Toll Road"/>
      <sheetName val="Claim Adjust"/>
      <sheetName val="VH Road"/>
      <sheetName val="Office Premises"/>
      <sheetName val="Furniture and Fixtures"/>
      <sheetName val="Office Equipments"/>
      <sheetName val="Data Processing Equipments"/>
      <sheetName val="Vehicles"/>
      <sheetName val="Electrical Installations"/>
      <sheetName val="P&amp;L sale of assets"/>
      <sheetName val="Variance Analysis"/>
      <sheetName val="VHR for 30 years mARCH 2007"/>
      <sheetName val="VHR for 30 years March 2006"/>
      <sheetName val="XREF"/>
      <sheetName val="Tickmarks"/>
      <sheetName val="CWIP"/>
      <sheetName val="VHR for 30 years"/>
      <sheetName val="Investments (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final blockwise"/>
      <sheetName val="finally a reg"/>
      <sheetName val="wkg"/>
      <sheetName val="XREF"/>
      <sheetName val="Tickmarks"/>
      <sheetName val="blockwise"/>
      <sheetName val="FA final reg"/>
      <sheetName val="Sheet1"/>
      <sheetName val="#REF"/>
      <sheetName val="A&amp;M Road"/>
      <sheetName val="DPE"/>
      <sheetName val="Elect. Install."/>
      <sheetName val="F&amp;F"/>
      <sheetName val="Office Equip."/>
      <sheetName val="Office Premises"/>
      <sheetName val="Vehicles"/>
      <sheetName val="Summary"/>
      <sheetName val="Additions"/>
      <sheetName val="TrialBal"/>
    </sheetNames>
    <sheetDataSet>
      <sheetData sheetId="0"/>
      <sheetData sheetId="1"/>
      <sheetData sheetId="2"/>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Securities_fixed assets_invests"/>
      <sheetName val="income_exp"/>
      <sheetName val="Final FA register blockwise"/>
      <sheetName val="Tickmarks"/>
    </sheetNames>
    <sheetDataSet>
      <sheetData sheetId="0" refreshError="1"/>
      <sheetData sheetId="1" refreshError="1"/>
      <sheetData sheetId="2" refreshError="1"/>
      <sheetData sheetId="3" refreshError="1"/>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Work Done"/>
      <sheetName val="TopSheet"/>
      <sheetName val="VHRP_Mar'09"/>
      <sheetName val="Reconciliations"/>
      <sheetName val="DPE new final"/>
      <sheetName val="Elect. Install."/>
      <sheetName val="F&amp;F"/>
      <sheetName val="OE Final"/>
      <sheetName val="Reco sheet"/>
      <sheetName val="Office Premises new"/>
      <sheetName val="Vehicles"/>
      <sheetName val="XREF"/>
      <sheetName val="Tickmarks"/>
      <sheetName val="#REF"/>
      <sheetName val="D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Lead"/>
      <sheetName val="Links"/>
      <sheetName val="1. Policy"/>
      <sheetName val="3. Depreciation Test"/>
      <sheetName val="2. Balance Test"/>
      <sheetName val="4. Repairs &amp; Maintenance"/>
      <sheetName val="Tickmarks "/>
      <sheetName val="XREF"/>
    </sheetNames>
    <sheetDataSet>
      <sheetData sheetId="0"/>
      <sheetData sheetId="1"/>
      <sheetData sheetId="2"/>
      <sheetData sheetId="3"/>
      <sheetData sheetId="4"/>
      <sheetData sheetId="5"/>
      <sheetData sheetId="6"/>
      <sheetData sheetId="7" refreshError="1"/>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DPE"/>
      <sheetName val="F &amp; F"/>
      <sheetName val="Vehicles"/>
      <sheetName val="O Equip."/>
      <sheetName val="GH Equip"/>
      <sheetName val="XREF"/>
      <sheetName val="Tickmarks"/>
    </sheetNames>
    <sheetDataSet>
      <sheetData sheetId="0"/>
      <sheetData sheetId="1"/>
      <sheetData sheetId="2"/>
      <sheetData sheetId="3"/>
      <sheetData sheetId="4" refreshError="1"/>
      <sheetData sheetId="5"/>
      <sheetData sheetId="6"/>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Page1"/>
      <sheetName val="Comp"/>
      <sheetName val="Ack 1"/>
      <sheetName val="Page2"/>
      <sheetName val="Page3"/>
      <sheetName val="Page4"/>
      <sheetName val="Page5"/>
      <sheetName val="Page6"/>
      <sheetName val="Page7"/>
      <sheetName val="Page8"/>
      <sheetName val="Page9"/>
      <sheetName val="Page10"/>
    </sheetNames>
    <sheetDataSet>
      <sheetData sheetId="0" refreshError="1">
        <row r="3">
          <cell r="AD3" t="str">
            <v xml:space="preserve">Receipt No.  </v>
          </cell>
        </row>
        <row r="4">
          <cell r="AB4" t="str">
            <v>Date</v>
          </cell>
        </row>
        <row r="6">
          <cell r="K6" t="str">
            <v>FORM NO. 1</v>
          </cell>
          <cell r="AD6" t="str">
            <v xml:space="preserve"> </v>
          </cell>
        </row>
        <row r="8">
          <cell r="K8" t="str">
            <v>Return of Income</v>
          </cell>
          <cell r="AD8" t="str">
            <v xml:space="preserve"> </v>
          </cell>
        </row>
        <row r="9">
          <cell r="K9" t="str">
            <v>[See Rule 12(1) (a) of Income-tax Rules, 1962]</v>
          </cell>
        </row>
        <row r="10">
          <cell r="AD10" t="str">
            <v xml:space="preserve"> </v>
          </cell>
        </row>
        <row r="12">
          <cell r="E12" t="str">
            <v>°</v>
          </cell>
          <cell r="F12" t="str">
            <v xml:space="preserve">This income-tax return form is meant for companies, other than those claiming </v>
          </cell>
        </row>
        <row r="13">
          <cell r="F13" t="str">
            <v xml:space="preserve">exemption u/s 11, for complying with the requirements of section 139/142/148 of the </v>
          </cell>
        </row>
        <row r="14">
          <cell r="F14" t="str">
            <v>Income-tax Act.</v>
          </cell>
        </row>
        <row r="16">
          <cell r="E16" t="str">
            <v>°</v>
          </cell>
          <cell r="F16" t="str">
            <v xml:space="preserve">All the items are required to be filled in.  If any item is not applicable to you, write NA  </v>
          </cell>
        </row>
        <row r="17">
          <cell r="F17" t="str">
            <v xml:space="preserve"> against that. You may write NIL, for any amount asked for where appropriate.</v>
          </cell>
        </row>
        <row r="19">
          <cell r="E19" t="str">
            <v>°</v>
          </cell>
          <cell r="F19" t="str">
            <v>The amount of losses are to be shown within brackets.</v>
          </cell>
        </row>
        <row r="21">
          <cell r="E21" t="str">
            <v>°</v>
          </cell>
          <cell r="F21" t="str">
            <v xml:space="preserve">DO NOT LEAVE ANY PART OF THE RETURN BLANK.  ENCLOSE A SEPARATE </v>
          </cell>
        </row>
        <row r="22">
          <cell r="F22" t="str">
            <v xml:space="preserve">COMPUTATION SHEET IF THE SPACE PROVIDED IN ANY PART OF THE  </v>
          </cell>
        </row>
        <row r="23">
          <cell r="F23" t="str">
            <v xml:space="preserve">RETURN IS INADEQUATE, WRITING THE AGGREGATE AMOUNTS AT THE </v>
          </cell>
        </row>
        <row r="24">
          <cell r="F24" t="str">
            <v>APPROPRIATE PLACE IN THAT PART.</v>
          </cell>
        </row>
        <row r="26">
          <cell r="E26" t="str">
            <v>°</v>
          </cell>
          <cell r="F26" t="str">
            <v>Please go through the instructions.  These will help you in filling in the return.</v>
          </cell>
        </row>
        <row r="29">
          <cell r="B29" t="str">
            <v>Part-I</v>
          </cell>
        </row>
        <row r="30">
          <cell r="B30" t="str">
            <v>General Information</v>
          </cell>
        </row>
        <row r="32">
          <cell r="B32" t="str">
            <v>1. Assessment Year</v>
          </cell>
          <cell r="J32">
            <v>1</v>
          </cell>
          <cell r="K32">
            <v>9</v>
          </cell>
          <cell r="L32">
            <v>9</v>
          </cell>
          <cell r="M32">
            <v>8</v>
          </cell>
          <cell r="N32" t="str">
            <v>-</v>
          </cell>
          <cell r="O32">
            <v>9</v>
          </cell>
          <cell r="P32">
            <v>9</v>
          </cell>
          <cell r="Q32" t="str">
            <v>2. PA No./GIR No.</v>
          </cell>
          <cell r="W32" t="str">
            <v>A</v>
          </cell>
          <cell r="X32" t="str">
            <v>P</v>
          </cell>
          <cell r="Y32" t="str">
            <v>P</v>
          </cell>
          <cell r="Z32" t="str">
            <v>L</v>
          </cell>
          <cell r="AA32" t="str">
            <v>I</v>
          </cell>
          <cell r="AB32" t="str">
            <v>E</v>
          </cell>
          <cell r="AC32" t="str">
            <v>D</v>
          </cell>
          <cell r="AE32" t="str">
            <v>F</v>
          </cell>
          <cell r="AF32" t="str">
            <v>O</v>
          </cell>
          <cell r="AG32" t="str">
            <v>R</v>
          </cell>
        </row>
        <row r="33">
          <cell r="B33" t="str">
            <v>3. Ward/Circle/Special Range</v>
          </cell>
          <cell r="L33" t="str">
            <v>FOREIGN CIRCLE</v>
          </cell>
          <cell r="X33" t="str">
            <v>4. Return u/s 139 /142/148</v>
          </cell>
          <cell r="AF33">
            <v>139</v>
          </cell>
        </row>
        <row r="34">
          <cell r="B34" t="str">
            <v>5. If revised return, receipt no. &amp; date of filing the original</v>
          </cell>
          <cell r="T34" t="str">
            <v>No.</v>
          </cell>
          <cell r="V34" t="str">
            <v>N</v>
          </cell>
          <cell r="W34" t="str">
            <v>A</v>
          </cell>
          <cell r="Y34" t="str">
            <v>Date</v>
          </cell>
          <cell r="AB34" t="str">
            <v>-</v>
          </cell>
          <cell r="AD34" t="str">
            <v>-</v>
          </cell>
          <cell r="AE34">
            <v>1</v>
          </cell>
          <cell r="AF34">
            <v>9</v>
          </cell>
          <cell r="AG34">
            <v>9</v>
          </cell>
        </row>
        <row r="35">
          <cell r="B35" t="str">
            <v>6. Name</v>
          </cell>
          <cell r="E35" t="str">
            <v>P</v>
          </cell>
          <cell r="F35" t="str">
            <v>T</v>
          </cell>
          <cell r="H35" t="str">
            <v>S</v>
          </cell>
          <cell r="I35" t="str">
            <v>A</v>
          </cell>
          <cell r="J35" t="str">
            <v>P</v>
          </cell>
          <cell r="L35" t="str">
            <v>A</v>
          </cell>
          <cell r="M35" t="str">
            <v>S</v>
          </cell>
          <cell r="N35" t="str">
            <v>I</v>
          </cell>
          <cell r="O35" t="str">
            <v>A</v>
          </cell>
        </row>
        <row r="38">
          <cell r="B38" t="str">
            <v>7. Date of incorporation</v>
          </cell>
          <cell r="N38" t="str">
            <v>-</v>
          </cell>
          <cell r="Q38" t="str">
            <v>-</v>
          </cell>
          <cell r="V38" t="str">
            <v>8. Residence in India*</v>
          </cell>
          <cell r="AC38">
            <v>0</v>
          </cell>
          <cell r="AD38">
            <v>2</v>
          </cell>
          <cell r="AE38" t="str">
            <v>9. Status*</v>
          </cell>
          <cell r="AH38">
            <v>15</v>
          </cell>
        </row>
        <row r="39">
          <cell r="B39" t="str">
            <v>10. Office Address</v>
          </cell>
          <cell r="J39" t="str">
            <v>C</v>
          </cell>
          <cell r="K39" t="str">
            <v>/</v>
          </cell>
          <cell r="L39" t="str">
            <v>O</v>
          </cell>
          <cell r="N39" t="str">
            <v>A</v>
          </cell>
          <cell r="O39" t="str">
            <v>R</v>
          </cell>
          <cell r="P39" t="str">
            <v>T</v>
          </cell>
          <cell r="Q39" t="str">
            <v>H</v>
          </cell>
          <cell r="R39" t="str">
            <v>U</v>
          </cell>
          <cell r="S39" t="str">
            <v>R</v>
          </cell>
          <cell r="U39" t="str">
            <v>A</v>
          </cell>
          <cell r="V39" t="str">
            <v>N</v>
          </cell>
          <cell r="W39" t="str">
            <v>D</v>
          </cell>
          <cell r="X39" t="str">
            <v>E</v>
          </cell>
          <cell r="Y39" t="str">
            <v>R</v>
          </cell>
          <cell r="Z39" t="str">
            <v>S</v>
          </cell>
          <cell r="AA39" t="str">
            <v>E</v>
          </cell>
          <cell r="AB39" t="str">
            <v>N</v>
          </cell>
        </row>
        <row r="40">
          <cell r="B40" t="str">
            <v>D</v>
          </cell>
          <cell r="C40" t="str">
            <v>U</v>
          </cell>
          <cell r="E40" t="str">
            <v>P</v>
          </cell>
          <cell r="F40" t="str">
            <v>A</v>
          </cell>
          <cell r="G40" t="str">
            <v>R</v>
          </cell>
          <cell r="H40" t="str">
            <v>C</v>
          </cell>
          <cell r="J40" t="str">
            <v>T</v>
          </cell>
          <cell r="K40" t="str">
            <v>R</v>
          </cell>
          <cell r="L40" t="str">
            <v>I</v>
          </cell>
          <cell r="M40" t="str">
            <v>N</v>
          </cell>
          <cell r="N40" t="str">
            <v>I</v>
          </cell>
          <cell r="O40" t="str">
            <v>T</v>
          </cell>
          <cell r="P40" t="str">
            <v>Y</v>
          </cell>
        </row>
        <row r="41">
          <cell r="B41">
            <v>1</v>
          </cell>
          <cell r="C41">
            <v>7</v>
          </cell>
          <cell r="E41" t="str">
            <v>M</v>
          </cell>
          <cell r="F41" t="str">
            <v>G</v>
          </cell>
          <cell r="H41" t="str">
            <v>R</v>
          </cell>
          <cell r="I41" t="str">
            <v>O</v>
          </cell>
          <cell r="J41" t="str">
            <v>A</v>
          </cell>
          <cell r="K41" t="str">
            <v>D</v>
          </cell>
        </row>
        <row r="42">
          <cell r="B42" t="str">
            <v>B</v>
          </cell>
          <cell r="C42" t="str">
            <v>A</v>
          </cell>
          <cell r="D42" t="str">
            <v>N</v>
          </cell>
          <cell r="E42" t="str">
            <v>G</v>
          </cell>
          <cell r="F42" t="str">
            <v>A</v>
          </cell>
          <cell r="G42" t="str">
            <v>L</v>
          </cell>
          <cell r="H42" t="str">
            <v>O</v>
          </cell>
          <cell r="I42" t="str">
            <v>R</v>
          </cell>
          <cell r="J42" t="str">
            <v>E</v>
          </cell>
          <cell r="Z42" t="str">
            <v>PIN :</v>
          </cell>
          <cell r="AC42">
            <v>5</v>
          </cell>
          <cell r="AD42">
            <v>6</v>
          </cell>
          <cell r="AE42">
            <v>0</v>
          </cell>
          <cell r="AF42">
            <v>0</v>
          </cell>
          <cell r="AG42">
            <v>0</v>
          </cell>
          <cell r="AH42">
            <v>1</v>
          </cell>
        </row>
        <row r="43">
          <cell r="B43" t="str">
            <v>11. Telephone Numbers :</v>
          </cell>
          <cell r="K43">
            <v>5</v>
          </cell>
          <cell r="L43">
            <v>5</v>
          </cell>
          <cell r="M43">
            <v>9</v>
          </cell>
          <cell r="N43">
            <v>6</v>
          </cell>
          <cell r="O43">
            <v>2</v>
          </cell>
          <cell r="P43">
            <v>6</v>
          </cell>
          <cell r="Q43">
            <v>2</v>
          </cell>
        </row>
        <row r="44">
          <cell r="B44" t="str">
            <v xml:space="preserve">12. Is this the first assessment of the </v>
          </cell>
          <cell r="T44" t="str">
            <v>15. Has the company claimed any Double</v>
          </cell>
        </row>
        <row r="45">
          <cell r="B45" t="str">
            <v xml:space="preserve">      company? **</v>
          </cell>
          <cell r="Q45" t="str">
            <v>YES</v>
          </cell>
          <cell r="T45" t="str">
            <v xml:space="preserve">       Taxation Relief?**</v>
          </cell>
          <cell r="AG45" t="str">
            <v>YES</v>
          </cell>
        </row>
        <row r="46">
          <cell r="B46" t="str">
            <v xml:space="preserve">13.  Is the company assessed to </v>
          </cell>
          <cell r="T46" t="str">
            <v>(i)  Under agreement with foreign country **</v>
          </cell>
          <cell r="AG46" t="str">
            <v>YES</v>
          </cell>
        </row>
        <row r="47">
          <cell r="B47" t="str">
            <v xml:space="preserve">       Wealth-tax? **</v>
          </cell>
          <cell r="Q47" t="str">
            <v>NO</v>
          </cell>
          <cell r="T47" t="str">
            <v>(ii)  In respect of a country with which no</v>
          </cell>
          <cell r="AG47" t="str">
            <v>NO</v>
          </cell>
        </row>
        <row r="48">
          <cell r="B48" t="str">
            <v>14.  Is the return being filed as a</v>
          </cell>
          <cell r="T48" t="str">
            <v xml:space="preserve">   agreement exists **</v>
          </cell>
        </row>
        <row r="49">
          <cell r="B49" t="str">
            <v xml:space="preserve">       representative assessee? **</v>
          </cell>
          <cell r="Q49" t="str">
            <v>NO</v>
          </cell>
          <cell r="T49" t="str">
            <v>(iii)  Name of the country</v>
          </cell>
          <cell r="AB49" t="str">
            <v>INDONESIA</v>
          </cell>
        </row>
        <row r="51">
          <cell r="B51" t="str">
            <v>* Select the appropriate code number given below:</v>
          </cell>
          <cell r="AC51" t="str">
            <v>** Write Yes/No</v>
          </cell>
        </row>
        <row r="53">
          <cell r="B53" t="str">
            <v>Residence in India</v>
          </cell>
          <cell r="L53" t="str">
            <v>Status</v>
          </cell>
        </row>
        <row r="54">
          <cell r="D54" t="str">
            <v>Resident</v>
          </cell>
          <cell r="I54" t="str">
            <v>01</v>
          </cell>
          <cell r="L54" t="str">
            <v xml:space="preserve">(a)    A domestic company in which the </v>
          </cell>
        </row>
        <row r="55">
          <cell r="D55" t="str">
            <v>Non-resident</v>
          </cell>
          <cell r="I55" t="str">
            <v>02</v>
          </cell>
          <cell r="M55" t="str">
            <v xml:space="preserve">  public are substantially interested.</v>
          </cell>
          <cell r="Y55" t="str">
            <v>12</v>
          </cell>
        </row>
        <row r="57">
          <cell r="L57" t="str">
            <v xml:space="preserve">(b)    A domestic company which is not </v>
          </cell>
        </row>
        <row r="58">
          <cell r="L58" t="str">
            <v xml:space="preserve">        a company in which the public are </v>
          </cell>
        </row>
        <row r="59">
          <cell r="L59" t="str">
            <v xml:space="preserve">        substantially interested.</v>
          </cell>
          <cell r="Y59" t="str">
            <v>13</v>
          </cell>
        </row>
        <row r="61">
          <cell r="L61" t="str">
            <v>(c)    A company other than a domestic</v>
          </cell>
        </row>
        <row r="62">
          <cell r="M62" t="str">
            <v xml:space="preserve">  company</v>
          </cell>
          <cell r="Y62" t="str">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Z3_DATA"/>
      <sheetName val="MHNO_LEV"/>
      <sheetName val="Attributes"/>
    </sheetNames>
    <sheetDataSet>
      <sheetData sheetId="0"/>
      <sheetData sheetId="1"/>
      <sheetData sheetId="2" refreshError="1">
        <row r="1">
          <cell r="A1" t="str">
            <v>MH-NO</v>
          </cell>
          <cell r="B1" t="str">
            <v>X</v>
          </cell>
          <cell r="C1" t="str">
            <v>Y</v>
          </cell>
          <cell r="D1" t="str">
            <v>GL</v>
          </cell>
        </row>
        <row r="2">
          <cell r="A2" t="str">
            <v>C-49</v>
          </cell>
          <cell r="B2">
            <v>5787.764627545951</v>
          </cell>
          <cell r="C2">
            <v>4215.6446861803843</v>
          </cell>
          <cell r="D2" t="str">
            <v>1.990</v>
          </cell>
        </row>
        <row r="3">
          <cell r="A3" t="str">
            <v>C-48</v>
          </cell>
          <cell r="B3">
            <v>5816.7899078363407</v>
          </cell>
          <cell r="C3">
            <v>4208.0596282330534</v>
          </cell>
          <cell r="D3" t="str">
            <v>1.985</v>
          </cell>
        </row>
        <row r="4">
          <cell r="A4" t="str">
            <v>C-47</v>
          </cell>
          <cell r="B4">
            <v>5845.8151881267295</v>
          </cell>
          <cell r="C4">
            <v>4200.4745702857226</v>
          </cell>
          <cell r="D4" t="str">
            <v>2.050</v>
          </cell>
        </row>
        <row r="5">
          <cell r="A5" t="str">
            <v>C-42</v>
          </cell>
          <cell r="B5">
            <v>5849.0278905063769</v>
          </cell>
          <cell r="C5">
            <v>4243.8842827011904</v>
          </cell>
          <cell r="D5" t="str">
            <v>2.390</v>
          </cell>
        </row>
        <row r="6">
          <cell r="A6" t="str">
            <v>C-46</v>
          </cell>
          <cell r="B6">
            <v>5874.8404684171182</v>
          </cell>
          <cell r="C6">
            <v>4192.8895123383927</v>
          </cell>
          <cell r="D6" t="str">
            <v>2.150</v>
          </cell>
        </row>
        <row r="7">
          <cell r="A7" t="str">
            <v>C-41</v>
          </cell>
          <cell r="B7">
            <v>5875.9492590154441</v>
          </cell>
          <cell r="C7">
            <v>4257.122104183557</v>
          </cell>
          <cell r="D7" t="str">
            <v>2.320</v>
          </cell>
        </row>
        <row r="8">
          <cell r="A8" t="str">
            <v>C-43</v>
          </cell>
          <cell r="B8">
            <v>5881.1972330328163</v>
          </cell>
          <cell r="C8">
            <v>4234.536373768351</v>
          </cell>
          <cell r="D8" t="str">
            <v>1.990</v>
          </cell>
        </row>
        <row r="9">
          <cell r="A9" t="str">
            <v>C-40</v>
          </cell>
          <cell r="B9">
            <v>5902.8706275245113</v>
          </cell>
          <cell r="C9">
            <v>4270.3599256659245</v>
          </cell>
          <cell r="D9" t="str">
            <v>2.260</v>
          </cell>
        </row>
        <row r="10">
          <cell r="A10" t="str">
            <v>C-45</v>
          </cell>
          <cell r="B10">
            <v>5903.865748707507</v>
          </cell>
          <cell r="C10">
            <v>4185.3044543910619</v>
          </cell>
          <cell r="D10" t="str">
            <v>2.250</v>
          </cell>
        </row>
        <row r="11">
          <cell r="A11" t="str">
            <v>C-44</v>
          </cell>
          <cell r="B11">
            <v>5913.3665755592547</v>
          </cell>
          <cell r="C11">
            <v>4225.1884648355126</v>
          </cell>
          <cell r="D11" t="str">
            <v>1.870</v>
          </cell>
        </row>
        <row r="12">
          <cell r="A12" t="str">
            <v>C-44/1</v>
          </cell>
          <cell r="B12">
            <v>5920.3184000849242</v>
          </cell>
          <cell r="C12">
            <v>4254.3718871119409</v>
          </cell>
          <cell r="D12" t="str">
            <v>2.270</v>
          </cell>
        </row>
        <row r="13">
          <cell r="A13" t="str">
            <v>C-39</v>
          </cell>
          <cell r="B13">
            <v>5920.3268891426605</v>
          </cell>
          <cell r="C13">
            <v>4278.6505569032424</v>
          </cell>
          <cell r="D13" t="str">
            <v>2.260</v>
          </cell>
        </row>
        <row r="14">
          <cell r="A14" t="str">
            <v>C-38</v>
          </cell>
          <cell r="B14">
            <v>5947.4318623288582</v>
          </cell>
          <cell r="C14">
            <v>4288.4548602611949</v>
          </cell>
          <cell r="D14" t="str">
            <v>2.260</v>
          </cell>
        </row>
        <row r="15">
          <cell r="A15" t="str">
            <v>C-37</v>
          </cell>
          <cell r="B15">
            <v>5974.5368355150549</v>
          </cell>
          <cell r="C15">
            <v>4298.2591636191482</v>
          </cell>
          <cell r="D15" t="str">
            <v>2.260</v>
          </cell>
        </row>
        <row r="16">
          <cell r="A16" t="str">
            <v>C-11/7</v>
          </cell>
          <cell r="B16">
            <v>5977.757149258744</v>
          </cell>
          <cell r="C16">
            <v>3850.8205468660444</v>
          </cell>
          <cell r="D16" t="str">
            <v>2.480</v>
          </cell>
        </row>
        <row r="17">
          <cell r="A17" t="str">
            <v>C-6/6</v>
          </cell>
          <cell r="B17">
            <v>5980.2445969221608</v>
          </cell>
          <cell r="C17">
            <v>3880.7170451980487</v>
          </cell>
          <cell r="D17" t="str">
            <v>2.110</v>
          </cell>
        </row>
        <row r="18">
          <cell r="A18" t="str">
            <v>C-11/6</v>
          </cell>
          <cell r="B18">
            <v>5981.2706615308189</v>
          </cell>
          <cell r="C18">
            <v>3821.0270034125715</v>
          </cell>
          <cell r="D18" t="str">
            <v>2.160</v>
          </cell>
        </row>
        <row r="19">
          <cell r="A19" t="str">
            <v>C-11/5</v>
          </cell>
          <cell r="B19">
            <v>5984.7841738028928</v>
          </cell>
          <cell r="C19">
            <v>3791.2334599590986</v>
          </cell>
          <cell r="D19" t="str">
            <v>2.130</v>
          </cell>
        </row>
        <row r="20">
          <cell r="A20" t="str">
            <v>C-9/5</v>
          </cell>
          <cell r="B20">
            <v>5985.2737724687231</v>
          </cell>
          <cell r="C20">
            <v>3860.1773015859094</v>
          </cell>
          <cell r="D20" t="str">
            <v>2.300</v>
          </cell>
        </row>
        <row r="21">
          <cell r="A21" t="str">
            <v>C-6/5</v>
          </cell>
          <cell r="B21">
            <v>5986.1109559594679</v>
          </cell>
          <cell r="C21">
            <v>3910.1378852887974</v>
          </cell>
          <cell r="D21" t="str">
            <v>1.880</v>
          </cell>
        </row>
        <row r="22">
          <cell r="A22" t="str">
            <v>C-6/4</v>
          </cell>
          <cell r="B22">
            <v>5991.9773149967741</v>
          </cell>
          <cell r="C22">
            <v>3939.5587253795461</v>
          </cell>
          <cell r="D22" t="str">
            <v>1.760</v>
          </cell>
        </row>
        <row r="23">
          <cell r="A23" t="str">
            <v>C-36</v>
          </cell>
          <cell r="B23">
            <v>5995.0966117897324</v>
          </cell>
          <cell r="C23">
            <v>4305.6959643192949</v>
          </cell>
          <cell r="D23" t="str">
            <v>1.980</v>
          </cell>
        </row>
        <row r="24">
          <cell r="A24" t="str">
            <v>C-13/4</v>
          </cell>
          <cell r="B24">
            <v>6005.1130507501157</v>
          </cell>
          <cell r="C24">
            <v>3716.0781796717415</v>
          </cell>
          <cell r="D24" t="str">
            <v>2.310</v>
          </cell>
        </row>
        <row r="25">
          <cell r="A25" t="str">
            <v>C-11/4</v>
          </cell>
          <cell r="B25">
            <v>6010.1252873838148</v>
          </cell>
          <cell r="C25">
            <v>3786.0043503332799</v>
          </cell>
          <cell r="D25" t="str">
            <v>2.040</v>
          </cell>
        </row>
        <row r="26">
          <cell r="A26" t="str">
            <v>C-9/4</v>
          </cell>
          <cell r="B26">
            <v>6014.7946207384484</v>
          </cell>
          <cell r="C26">
            <v>3854.836919985753</v>
          </cell>
          <cell r="D26" t="str">
            <v>2.140</v>
          </cell>
        </row>
        <row r="27">
          <cell r="A27" t="str">
            <v>C-6/3</v>
          </cell>
          <cell r="B27">
            <v>6021.2917602946354</v>
          </cell>
          <cell r="C27">
            <v>3933.8057570832784</v>
          </cell>
          <cell r="D27" t="str">
            <v>1.970</v>
          </cell>
        </row>
        <row r="28">
          <cell r="A28" t="str">
            <v>C-35</v>
          </cell>
          <cell r="B28">
            <v>6022.8592489491166</v>
          </cell>
          <cell r="C28">
            <v>4317.0641646146978</v>
          </cell>
          <cell r="D28" t="str">
            <v>1.980</v>
          </cell>
        </row>
        <row r="29">
          <cell r="A29" t="str">
            <v>C-4/3</v>
          </cell>
          <cell r="B29">
            <v>6027.1652937014424</v>
          </cell>
          <cell r="C29">
            <v>3992.34137202292</v>
          </cell>
          <cell r="D29" t="str">
            <v>2.680</v>
          </cell>
        </row>
        <row r="30">
          <cell r="A30" t="str">
            <v>C-2/3</v>
          </cell>
          <cell r="B30">
            <v>6034.3218261224474</v>
          </cell>
          <cell r="C30">
            <v>4058.8149874032833</v>
          </cell>
          <cell r="D30" t="str">
            <v>2.880</v>
          </cell>
        </row>
        <row r="31">
          <cell r="A31" t="str">
            <v>C-13/3</v>
          </cell>
          <cell r="B31">
            <v>6034.5868125313045</v>
          </cell>
          <cell r="C31">
            <v>3710.4837747466668</v>
          </cell>
          <cell r="D31" t="str">
            <v>2.000</v>
          </cell>
        </row>
        <row r="32">
          <cell r="A32" t="str">
            <v>C-11/3</v>
          </cell>
          <cell r="B32">
            <v>6034.609455094851</v>
          </cell>
          <cell r="C32">
            <v>3780.9520705015716</v>
          </cell>
          <cell r="D32" t="str">
            <v>2.040</v>
          </cell>
        </row>
        <row r="33">
          <cell r="A33" t="str">
            <v>C-27/7</v>
          </cell>
          <cell r="B33">
            <v>6040.9949921783664</v>
          </cell>
          <cell r="C33">
            <v>4121.8782630810765</v>
          </cell>
          <cell r="D33" t="str">
            <v>1.740</v>
          </cell>
        </row>
        <row r="34">
          <cell r="A34" t="str">
            <v>C-9/3</v>
          </cell>
          <cell r="B34">
            <v>6044.3156434119001</v>
          </cell>
          <cell r="C34">
            <v>3849.4975113181567</v>
          </cell>
          <cell r="D34" t="str">
            <v>1.970</v>
          </cell>
        </row>
        <row r="35">
          <cell r="A35" t="str">
            <v>C-27/6</v>
          </cell>
          <cell r="B35">
            <v>6044.4661238440631</v>
          </cell>
          <cell r="C35">
            <v>4151.6767738653316</v>
          </cell>
          <cell r="D35" t="str">
            <v>2.230</v>
          </cell>
        </row>
        <row r="36">
          <cell r="A36" t="str">
            <v>C-27/5</v>
          </cell>
          <cell r="B36">
            <v>6047.9372555097607</v>
          </cell>
          <cell r="C36">
            <v>4181.4752846495876</v>
          </cell>
          <cell r="D36" t="str">
            <v>2.080</v>
          </cell>
        </row>
        <row r="37">
          <cell r="A37" t="str">
            <v>C-34</v>
          </cell>
          <cell r="B37">
            <v>6050.6218861085008</v>
          </cell>
          <cell r="C37">
            <v>4328.4323649100988</v>
          </cell>
          <cell r="D37" t="str">
            <v>1.830</v>
          </cell>
        </row>
        <row r="38">
          <cell r="A38" t="str">
            <v>C-6/2</v>
          </cell>
          <cell r="B38">
            <v>6050.7302171169504</v>
          </cell>
          <cell r="C38">
            <v>3928.0284514897739</v>
          </cell>
          <cell r="D38" t="str">
            <v>1.990</v>
          </cell>
        </row>
        <row r="39">
          <cell r="A39" t="str">
            <v>C-27/4</v>
          </cell>
          <cell r="B39">
            <v>6051.4083871754574</v>
          </cell>
          <cell r="C39">
            <v>4211.2737954338436</v>
          </cell>
          <cell r="D39" t="str">
            <v>1.88</v>
          </cell>
        </row>
        <row r="40">
          <cell r="A40" t="str">
            <v>C-27/3</v>
          </cell>
          <cell r="B40">
            <v>6054.879518841155</v>
          </cell>
          <cell r="C40">
            <v>4241.0723062180987</v>
          </cell>
          <cell r="D40" t="str">
            <v>2.090</v>
          </cell>
        </row>
        <row r="41">
          <cell r="A41" t="str">
            <v>C-4/2</v>
          </cell>
          <cell r="B41">
            <v>6057.131750480562</v>
          </cell>
          <cell r="C41">
            <v>3990.9231096687918</v>
          </cell>
          <cell r="D41" t="str">
            <v>2.450</v>
          </cell>
        </row>
        <row r="42">
          <cell r="A42" t="str">
            <v>C-11/2</v>
          </cell>
          <cell r="B42">
            <v>6063.9904563480932</v>
          </cell>
          <cell r="C42">
            <v>3774.8893347035209</v>
          </cell>
          <cell r="D42" t="str">
            <v>2.170</v>
          </cell>
        </row>
        <row r="43">
          <cell r="A43" t="str">
            <v>C-13/2/2</v>
          </cell>
          <cell r="B43">
            <v>6064.0004732001507</v>
          </cell>
          <cell r="C43">
            <v>3764.8893397203865</v>
          </cell>
          <cell r="D43" t="str">
            <v>2.170</v>
          </cell>
        </row>
        <row r="44">
          <cell r="A44" t="str">
            <v>C-13/2/1</v>
          </cell>
          <cell r="B44">
            <v>6064.0305237563216</v>
          </cell>
          <cell r="C44">
            <v>3734.889354770989</v>
          </cell>
          <cell r="D44" t="str">
            <v>1.840</v>
          </cell>
        </row>
        <row r="45">
          <cell r="A45" t="str">
            <v>C-13/2</v>
          </cell>
          <cell r="B45">
            <v>6064.0605743124943</v>
          </cell>
          <cell r="C45">
            <v>3704.8893698215916</v>
          </cell>
          <cell r="D45" t="str">
            <v>2.230</v>
          </cell>
        </row>
        <row r="46">
          <cell r="A46" t="str">
            <v>C-2/2</v>
          </cell>
          <cell r="B46">
            <v>6064.3195652862587</v>
          </cell>
          <cell r="C46">
            <v>4058.4466871725704</v>
          </cell>
          <cell r="D46" t="str">
            <v>2.370</v>
          </cell>
        </row>
        <row r="47">
          <cell r="A47" t="str">
            <v>C-27/2</v>
          </cell>
          <cell r="B47">
            <v>6066.5717146409934</v>
          </cell>
          <cell r="C47">
            <v>4245.5378602138435</v>
          </cell>
          <cell r="D47" t="str">
            <v>2.190</v>
          </cell>
        </row>
        <row r="48">
          <cell r="A48" t="str">
            <v>C-33/2</v>
          </cell>
          <cell r="B48">
            <v>6070.923802029848</v>
          </cell>
          <cell r="C48">
            <v>4280.2662252107702</v>
          </cell>
          <cell r="D48" t="str">
            <v>2.160</v>
          </cell>
        </row>
        <row r="49">
          <cell r="A49" t="str">
            <v>C-27/1/4</v>
          </cell>
          <cell r="B49">
            <v>6073.2497281374453</v>
          </cell>
          <cell r="C49">
            <v>4125.1368113586195</v>
          </cell>
          <cell r="D49" t="str">
            <v>1.860</v>
          </cell>
        </row>
        <row r="50">
          <cell r="A50" t="str">
            <v>C-9/2</v>
          </cell>
          <cell r="B50">
            <v>6073.8364916816254</v>
          </cell>
          <cell r="C50">
            <v>3844.1571297180003</v>
          </cell>
          <cell r="D50" t="str">
            <v>2.020</v>
          </cell>
        </row>
        <row r="51">
          <cell r="A51" t="str">
            <v>C-33/1</v>
          </cell>
          <cell r="B51">
            <v>6074.6541626488661</v>
          </cell>
          <cell r="C51">
            <v>4310.0333952081355</v>
          </cell>
          <cell r="D51" t="str">
            <v>2.170</v>
          </cell>
        </row>
        <row r="52">
          <cell r="A52" t="str">
            <v>C-27/1/3</v>
          </cell>
          <cell r="B52">
            <v>6075.8249838190541</v>
          </cell>
          <cell r="C52">
            <v>4155.0260746177628</v>
          </cell>
          <cell r="D52" t="str">
            <v>1.980</v>
          </cell>
        </row>
        <row r="53">
          <cell r="A53" t="str">
            <v>C-33</v>
          </cell>
          <cell r="B53">
            <v>6078.384523267885</v>
          </cell>
          <cell r="C53">
            <v>4339.8005652055017</v>
          </cell>
          <cell r="D53" t="str">
            <v>2.080</v>
          </cell>
        </row>
        <row r="54">
          <cell r="A54" t="str">
            <v>C-27/1/2</v>
          </cell>
          <cell r="B54">
            <v>6078.4002395006628</v>
          </cell>
          <cell r="C54">
            <v>4184.9153378769051</v>
          </cell>
          <cell r="D54" t="str">
            <v>2.170</v>
          </cell>
        </row>
        <row r="55">
          <cell r="A55" t="str">
            <v>C-6/1</v>
          </cell>
          <cell r="B55">
            <v>6080.1686739392644</v>
          </cell>
          <cell r="C55">
            <v>3922.251145896269</v>
          </cell>
          <cell r="D55" t="str">
            <v>2.000</v>
          </cell>
        </row>
        <row r="56">
          <cell r="A56" t="str">
            <v>C-27/1/1</v>
          </cell>
          <cell r="B56">
            <v>6080.9754951822715</v>
          </cell>
          <cell r="C56">
            <v>4214.8046011360475</v>
          </cell>
          <cell r="D56" t="str">
            <v>2.300</v>
          </cell>
        </row>
        <row r="57">
          <cell r="A57" t="str">
            <v>C-27/1</v>
          </cell>
          <cell r="B57">
            <v>6083.5507508638793</v>
          </cell>
          <cell r="C57">
            <v>4244.6938643951908</v>
          </cell>
          <cell r="D57" t="str">
            <v>2.230</v>
          </cell>
        </row>
        <row r="58">
          <cell r="A58" t="str">
            <v>C-4/1</v>
          </cell>
          <cell r="B58">
            <v>6087.0982072596826</v>
          </cell>
          <cell r="C58">
            <v>3989.5048473146635</v>
          </cell>
          <cell r="D58" t="str">
            <v>2.190</v>
          </cell>
        </row>
        <row r="59">
          <cell r="A59" t="str">
            <v>C-2/1</v>
          </cell>
          <cell r="B59">
            <v>6094.31730445007</v>
          </cell>
          <cell r="C59">
            <v>4058.0783869418583</v>
          </cell>
          <cell r="D59" t="str">
            <v>2.190</v>
          </cell>
        </row>
        <row r="60">
          <cell r="A60" t="str">
            <v>C-11/1</v>
          </cell>
          <cell r="B60">
            <v>6099.8772368826321</v>
          </cell>
          <cell r="C60">
            <v>3768.2268289537392</v>
          </cell>
          <cell r="D60" t="str">
            <v>2.490</v>
          </cell>
        </row>
        <row r="61">
          <cell r="A61" t="str">
            <v>C-32</v>
          </cell>
          <cell r="B61">
            <v>6100.3245805520537</v>
          </cell>
          <cell r="C61">
            <v>4348.7845447989066</v>
          </cell>
          <cell r="D61" t="str">
            <v>1.900</v>
          </cell>
        </row>
        <row r="62">
          <cell r="A62" t="str">
            <v>C-13/1</v>
          </cell>
          <cell r="B62">
            <v>6100.9570115701235</v>
          </cell>
          <cell r="C62">
            <v>3698.1884058839287</v>
          </cell>
          <cell r="D62" t="str">
            <v>2.040</v>
          </cell>
        </row>
        <row r="63">
          <cell r="A63" t="str">
            <v>C-9/1</v>
          </cell>
          <cell r="B63">
            <v>6103.3563900543122</v>
          </cell>
          <cell r="C63">
            <v>3838.8114337290385</v>
          </cell>
          <cell r="D63" t="str">
            <v>2.140</v>
          </cell>
        </row>
        <row r="64">
          <cell r="A64" t="str">
            <v>C-27</v>
          </cell>
          <cell r="B64">
            <v>6105.5236212699683</v>
          </cell>
          <cell r="C64">
            <v>4243.601634512228</v>
          </cell>
          <cell r="D64" t="str">
            <v>2.210</v>
          </cell>
        </row>
        <row r="65">
          <cell r="A65" t="str">
            <v>C-28</v>
          </cell>
          <cell r="B65">
            <v>6109.0998077999275</v>
          </cell>
          <cell r="C65">
            <v>4268.5246629572903</v>
          </cell>
          <cell r="D65" t="str">
            <v>1.740</v>
          </cell>
        </row>
        <row r="66">
          <cell r="A66" t="str">
            <v>C-6</v>
          </cell>
          <cell r="B66">
            <v>6109.6071307615784</v>
          </cell>
          <cell r="C66">
            <v>3916.4738403027645</v>
          </cell>
          <cell r="D66" t="str">
            <v>2.310</v>
          </cell>
        </row>
        <row r="67">
          <cell r="A67" t="str">
            <v>C-5</v>
          </cell>
          <cell r="B67">
            <v>6113.3358974001903</v>
          </cell>
          <cell r="C67">
            <v>3952.2802126316501</v>
          </cell>
          <cell r="D67" t="str">
            <v>2.390</v>
          </cell>
        </row>
        <row r="68">
          <cell r="A68" t="str">
            <v>C-29</v>
          </cell>
          <cell r="B68">
            <v>6113.3608430625991</v>
          </cell>
          <cell r="C68">
            <v>4298.2205141572513</v>
          </cell>
          <cell r="D68" t="str">
            <v>1.970</v>
          </cell>
        </row>
        <row r="69">
          <cell r="A69" t="str">
            <v>C-4</v>
          </cell>
          <cell r="B69">
            <v>6117.0646640388022</v>
          </cell>
          <cell r="C69">
            <v>3988.0865849605352</v>
          </cell>
          <cell r="D69" t="str">
            <v>2.320</v>
          </cell>
        </row>
        <row r="70">
          <cell r="A70" t="str">
            <v>C-30</v>
          </cell>
          <cell r="B70">
            <v>6117.6218783252698</v>
          </cell>
          <cell r="C70">
            <v>4327.9163653572132</v>
          </cell>
          <cell r="D70" t="str">
            <v>1.700</v>
          </cell>
        </row>
        <row r="71">
          <cell r="A71" t="str">
            <v>C-3</v>
          </cell>
          <cell r="B71">
            <v>6120.6898538263422</v>
          </cell>
          <cell r="C71">
            <v>4022.8983358358405</v>
          </cell>
          <cell r="D71" t="str">
            <v>2.46</v>
          </cell>
        </row>
        <row r="72">
          <cell r="A72" t="str">
            <v>C-7</v>
          </cell>
          <cell r="B72">
            <v>6121.049161311711</v>
          </cell>
          <cell r="C72">
            <v>3889.8265151670244</v>
          </cell>
          <cell r="D72" t="str">
            <v>2.230</v>
          </cell>
        </row>
        <row r="73">
          <cell r="A73" t="str">
            <v>C-31</v>
          </cell>
          <cell r="B73">
            <v>6121.8829135879423</v>
          </cell>
          <cell r="C73">
            <v>4357.6122165571751</v>
          </cell>
          <cell r="D73" t="str">
            <v>1.880</v>
          </cell>
        </row>
        <row r="74">
          <cell r="A74" t="str">
            <v>C-2</v>
          </cell>
          <cell r="B74">
            <v>6124.3150436138812</v>
          </cell>
          <cell r="C74">
            <v>4057.7100867111458</v>
          </cell>
          <cell r="D74" t="str">
            <v>2.440</v>
          </cell>
        </row>
        <row r="75">
          <cell r="A75" t="str">
            <v>C-1</v>
          </cell>
          <cell r="B75">
            <v>6127.7084260873935</v>
          </cell>
          <cell r="C75">
            <v>4080.6411855403089</v>
          </cell>
          <cell r="D75" t="str">
            <v>2.460</v>
          </cell>
        </row>
        <row r="76">
          <cell r="A76" t="str">
            <v>C-21</v>
          </cell>
          <cell r="B76">
            <v>6129.7725899908392</v>
          </cell>
          <cell r="C76">
            <v>4100.4628124850587</v>
          </cell>
          <cell r="D76" t="str">
            <v>2.440</v>
          </cell>
        </row>
        <row r="77">
          <cell r="A77" t="str">
            <v>C-22</v>
          </cell>
          <cell r="B77">
            <v>6132.4734364232463</v>
          </cell>
          <cell r="C77">
            <v>4126.3983354970178</v>
          </cell>
          <cell r="D77" t="str">
            <v>2.400</v>
          </cell>
        </row>
        <row r="78">
          <cell r="A78" t="str">
            <v>C-8</v>
          </cell>
          <cell r="B78">
            <v>6132.4911918618445</v>
          </cell>
          <cell r="C78">
            <v>3863.1791900312846</v>
          </cell>
          <cell r="D78" t="str">
            <v>2.200</v>
          </cell>
        </row>
        <row r="79">
          <cell r="A79" t="str">
            <v>C-9</v>
          </cell>
          <cell r="B79">
            <v>6132.883659647805</v>
          </cell>
          <cell r="C79">
            <v>3833.5066858223786</v>
          </cell>
          <cell r="D79" t="str">
            <v>2.070</v>
          </cell>
        </row>
        <row r="80">
          <cell r="A80" t="str">
            <v>C-10</v>
          </cell>
          <cell r="B80">
            <v>6134.3238385324876</v>
          </cell>
          <cell r="C80">
            <v>3797.5355045131682</v>
          </cell>
          <cell r="D80" t="str">
            <v>2.450</v>
          </cell>
        </row>
        <row r="81">
          <cell r="A81" t="str">
            <v>C-23</v>
          </cell>
          <cell r="B81">
            <v>6135.3735882532783</v>
          </cell>
          <cell r="C81">
            <v>4154.2477361972624</v>
          </cell>
          <cell r="D81" t="str">
            <v>2.500</v>
          </cell>
        </row>
        <row r="82">
          <cell r="A82" t="str">
            <v>C-11</v>
          </cell>
          <cell r="B82">
            <v>6135.7640174171711</v>
          </cell>
          <cell r="C82">
            <v>3761.5643232039574</v>
          </cell>
          <cell r="D82" t="str">
            <v>2.470</v>
          </cell>
        </row>
        <row r="83">
          <cell r="A83" t="str">
            <v>C-12</v>
          </cell>
          <cell r="B83">
            <v>6137.1747591159819</v>
          </cell>
          <cell r="C83">
            <v>3726.3283910790656</v>
          </cell>
          <cell r="D83" t="str">
            <v>2.390</v>
          </cell>
        </row>
        <row r="84">
          <cell r="A84" t="str">
            <v>C-24</v>
          </cell>
          <cell r="B84">
            <v>6138.3635265879229</v>
          </cell>
          <cell r="C84">
            <v>4182.9593332551422</v>
          </cell>
          <cell r="D84" t="str">
            <v>2.720</v>
          </cell>
        </row>
        <row r="85">
          <cell r="A85" t="str">
            <v>C-13</v>
          </cell>
          <cell r="B85">
            <v>6138.5749330316467</v>
          </cell>
          <cell r="C85">
            <v>3691.3564092506663</v>
          </cell>
          <cell r="D85" t="str">
            <v>1.920</v>
          </cell>
        </row>
        <row r="86">
          <cell r="A86" t="str">
            <v>C-25</v>
          </cell>
          <cell r="B86">
            <v>6141.3696855198114</v>
          </cell>
          <cell r="C86">
            <v>4211.8266924726331</v>
          </cell>
          <cell r="D86" t="str">
            <v>2.660</v>
          </cell>
        </row>
        <row r="87">
          <cell r="A87" t="str">
            <v>C-26</v>
          </cell>
          <cell r="B87">
            <v>6144.4769910519881</v>
          </cell>
          <cell r="C87">
            <v>4241.6653360800374</v>
          </cell>
          <cell r="D87" t="str">
            <v>2.530</v>
          </cell>
        </row>
        <row r="88">
          <cell r="A88" t="str">
            <v>C-4/4</v>
          </cell>
          <cell r="B88">
            <v>6147.0634085678112</v>
          </cell>
          <cell r="C88">
            <v>3987.8121278905865</v>
          </cell>
          <cell r="D88" t="str">
            <v>2.260</v>
          </cell>
        </row>
        <row r="89">
          <cell r="A89" t="str">
            <v>C-2/4</v>
          </cell>
          <cell r="B89">
            <v>6154.2978146234345</v>
          </cell>
          <cell r="C89">
            <v>4056.6935029277383</v>
          </cell>
          <cell r="D89" t="str">
            <v>2.330</v>
          </cell>
        </row>
        <row r="90">
          <cell r="A90" t="str">
            <v>C-23/1</v>
          </cell>
          <cell r="B90">
            <v>6162.4182387843748</v>
          </cell>
          <cell r="C90">
            <v>4124.5793216012562</v>
          </cell>
          <cell r="D90" t="str">
            <v>2.230</v>
          </cell>
        </row>
        <row r="91">
          <cell r="A91" t="str">
            <v>C-24/1</v>
          </cell>
          <cell r="B91">
            <v>6168.2834359734616</v>
          </cell>
          <cell r="C91">
            <v>4180.7686661510115</v>
          </cell>
          <cell r="D91" t="str">
            <v>2.450</v>
          </cell>
        </row>
        <row r="92">
          <cell r="A92" t="str">
            <v>C-14</v>
          </cell>
          <cell r="B92">
            <v>6170.5518453215918</v>
          </cell>
          <cell r="C92">
            <v>3685.5489071713587</v>
          </cell>
          <cell r="D92" t="str">
            <v>1.930</v>
          </cell>
        </row>
        <row r="93">
          <cell r="A93" t="str">
            <v>C-4/5</v>
          </cell>
          <cell r="B93">
            <v>6177.0621530968201</v>
          </cell>
          <cell r="C93">
            <v>3987.5376708206395</v>
          </cell>
          <cell r="D93" t="str">
            <v>2.310</v>
          </cell>
        </row>
        <row r="94">
          <cell r="A94" t="str">
            <v>C-2/5</v>
          </cell>
          <cell r="B94">
            <v>6184.2805856329878</v>
          </cell>
          <cell r="C94">
            <v>4055.6769191443304</v>
          </cell>
          <cell r="D94" t="str">
            <v>2.410</v>
          </cell>
        </row>
        <row r="95">
          <cell r="A95" t="str">
            <v>C-23/2</v>
          </cell>
          <cell r="B95">
            <v>6192.9555938135763</v>
          </cell>
          <cell r="C95">
            <v>4122.656876448963</v>
          </cell>
          <cell r="D95" t="str">
            <v>2.230</v>
          </cell>
        </row>
        <row r="96">
          <cell r="A96" t="str">
            <v>C-24/2</v>
          </cell>
          <cell r="B96">
            <v>6198.2033453590002</v>
          </cell>
          <cell r="C96">
            <v>4178.5779990468809</v>
          </cell>
          <cell r="D96" t="str">
            <v>2.440</v>
          </cell>
        </row>
        <row r="97">
          <cell r="A97" t="str">
            <v>C-15</v>
          </cell>
          <cell r="B97">
            <v>6203.455530050679</v>
          </cell>
          <cell r="C97">
            <v>3679.573088876321</v>
          </cell>
          <cell r="D97" t="str">
            <v>2.860</v>
          </cell>
        </row>
        <row r="98">
          <cell r="A98" t="str">
            <v>C-24/3</v>
          </cell>
          <cell r="B98">
            <v>6228.1232547445397</v>
          </cell>
          <cell r="C98">
            <v>4176.3873319427503</v>
          </cell>
          <cell r="D98" t="str">
            <v>2.630</v>
          </cell>
        </row>
        <row r="99">
          <cell r="A99" t="str">
            <v>C-16</v>
          </cell>
          <cell r="B99">
            <v>6231.9444026204465</v>
          </cell>
          <cell r="C99">
            <v>3670.171804937223</v>
          </cell>
          <cell r="D99" t="str">
            <v>1.930</v>
          </cell>
        </row>
        <row r="100">
          <cell r="A100" t="str">
            <v>C-24/4</v>
          </cell>
          <cell r="B100">
            <v>6258.0431641300793</v>
          </cell>
          <cell r="C100">
            <v>4174.1966648386197</v>
          </cell>
          <cell r="D100" t="str">
            <v>2.780</v>
          </cell>
        </row>
        <row r="101">
          <cell r="A101" t="str">
            <v>C-17</v>
          </cell>
          <cell r="B101">
            <v>6260.4332751902148</v>
          </cell>
          <cell r="C101">
            <v>3660.770520998125</v>
          </cell>
          <cell r="D101" t="str">
            <v>2.220</v>
          </cell>
        </row>
        <row r="102">
          <cell r="A102" t="str">
            <v>C-24/5</v>
          </cell>
          <cell r="B102">
            <v>6287.9630735156179</v>
          </cell>
          <cell r="C102">
            <v>4172.005997734489</v>
          </cell>
          <cell r="D102" t="str">
            <v>2.740</v>
          </cell>
        </row>
        <row r="103">
          <cell r="A103" t="str">
            <v>C-18</v>
          </cell>
          <cell r="B103">
            <v>6288.9221477599822</v>
          </cell>
          <cell r="C103">
            <v>3651.369237059027</v>
          </cell>
          <cell r="D103" t="str">
            <v>2.540</v>
          </cell>
        </row>
        <row r="104">
          <cell r="A104" t="str">
            <v>C-19</v>
          </cell>
          <cell r="B104">
            <v>6317.4110203297496</v>
          </cell>
          <cell r="C104">
            <v>3641.9679531199286</v>
          </cell>
          <cell r="D104" t="str">
            <v>2.300</v>
          </cell>
        </row>
        <row r="105">
          <cell r="A105" t="str">
            <v>LS-3</v>
          </cell>
          <cell r="B105">
            <v>6150.0351000000001</v>
          </cell>
          <cell r="C105">
            <v>4079.8272999999999</v>
          </cell>
          <cell r="D105" t="str">
            <v>2.350</v>
          </cell>
        </row>
        <row r="106">
          <cell r="A106" t="str">
            <v>C-20</v>
          </cell>
          <cell r="B106">
            <v>6345.899892899517</v>
          </cell>
          <cell r="C106">
            <v>3632.566669180831</v>
          </cell>
          <cell r="D106" t="str">
            <v>2.230</v>
          </cell>
        </row>
      </sheetData>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めも"/>
      <sheetName val="ｓｔｏｒｙ"/>
      <sheetName val="ﾏﾆｭｱﾙ"/>
      <sheetName val="ふんどし0308"/>
      <sheetName val="1"/>
      <sheetName val="1new0308"/>
      <sheetName val="対象顧客0309"/>
      <sheetName val="対象顧客0309 (2)"/>
      <sheetName val="GuV---% (F)"/>
      <sheetName val="XREF"/>
      <sheetName val="Lead"/>
    </sheetNames>
    <sheetDataSet>
      <sheetData sheetId="0"/>
      <sheetData sheetId="1"/>
      <sheetData sheetId="2"/>
      <sheetData sheetId="3"/>
      <sheetData sheetId="4" refreshError="1">
        <row r="1">
          <cell r="A1" t="str">
            <v>顧客ｺｰﾄﾞ</v>
          </cell>
          <cell r="B1" t="str">
            <v>顧客名（漢字）</v>
          </cell>
          <cell r="C1" t="str">
            <v>担当課</v>
          </cell>
          <cell r="D1" t="str">
            <v>担当課名</v>
          </cell>
          <cell r="E1" t="str">
            <v>セグメント</v>
          </cell>
          <cell r="F1" t="str">
            <v>SIGN</v>
          </cell>
          <cell r="G1" t="str">
            <v>GROUPING</v>
          </cell>
          <cell r="H1" t="str">
            <v>JYUUTAKU</v>
          </cell>
          <cell r="I1" t="str">
            <v>住宅LOAN</v>
          </cell>
          <cell r="J1" t="str">
            <v>元本残</v>
          </cell>
          <cell r="K1" t="str">
            <v>未収残</v>
          </cell>
          <cell r="L1" t="str">
            <v>債権合計</v>
          </cell>
          <cell r="M1" t="str">
            <v>債権残(３月)</v>
          </cell>
          <cell r="N1" t="str">
            <v>ｵﾌｾｯﾄ残(前期末)</v>
          </cell>
          <cell r="O1" t="str">
            <v>債権残(前期末)</v>
          </cell>
          <cell r="P1" t="str">
            <v>引当金残(前期末)</v>
          </cell>
          <cell r="Q1" t="str">
            <v>FIN貸倒額の合計</v>
          </cell>
        </row>
        <row r="2">
          <cell r="A2" t="str">
            <v>001806</v>
          </cell>
          <cell r="B2" t="str">
            <v>うれしの　　　　　　　　　　　　　　　　　　　　　　　　　　　　　　　</v>
          </cell>
          <cell r="C2" t="str">
            <v>1TC</v>
          </cell>
          <cell r="D2" t="str">
            <v>ｲｹﾌﾞｸﾛｴｲｷﾞﾖｳ1J</v>
          </cell>
          <cell r="E2" t="str">
            <v>東京営本</v>
          </cell>
          <cell r="F2" t="str">
            <v>AB</v>
          </cell>
          <cell r="G2" t="str">
            <v>G</v>
          </cell>
          <cell r="J2">
            <v>4667207</v>
          </cell>
          <cell r="K2">
            <v>0</v>
          </cell>
          <cell r="L2">
            <v>4667207</v>
          </cell>
          <cell r="M2">
            <v>5</v>
          </cell>
          <cell r="N2">
            <v>0</v>
          </cell>
          <cell r="O2">
            <v>5</v>
          </cell>
          <cell r="P2">
            <v>-2</v>
          </cell>
        </row>
        <row r="3">
          <cell r="A3" t="str">
            <v>004308</v>
          </cell>
          <cell r="B3" t="str">
            <v>松屋観光株式会社　　　　　　　　　　　　　　　　　　　　　　　　　　　</v>
          </cell>
          <cell r="C3" t="str">
            <v>0Y2</v>
          </cell>
          <cell r="D3" t="str">
            <v>PJ-ｷｶｸｶｲﾊﾂｶ</v>
          </cell>
          <cell r="E3" t="str">
            <v>近畿営本</v>
          </cell>
          <cell r="F3" t="str">
            <v>CB</v>
          </cell>
          <cell r="G3" t="str">
            <v>L</v>
          </cell>
          <cell r="J3">
            <v>22712452</v>
          </cell>
          <cell r="K3">
            <v>74556875</v>
          </cell>
          <cell r="L3">
            <v>95480379</v>
          </cell>
          <cell r="M3">
            <v>97</v>
          </cell>
          <cell r="N3">
            <v>0</v>
          </cell>
          <cell r="O3">
            <v>97</v>
          </cell>
          <cell r="P3">
            <v>-36</v>
          </cell>
        </row>
        <row r="4">
          <cell r="A4" t="str">
            <v>005080</v>
          </cell>
          <cell r="B4" t="str">
            <v>アイビー株式会社　　　　　　　　　　　　　　　　　　　　　　　　　　　</v>
          </cell>
          <cell r="C4" t="str">
            <v>003</v>
          </cell>
          <cell r="D4" t="str">
            <v>ｵｵｻｶｴｲｷﾞﾖｳ4-2</v>
          </cell>
          <cell r="E4" t="str">
            <v>近畿営本</v>
          </cell>
          <cell r="F4" t="str">
            <v>AB</v>
          </cell>
          <cell r="G4" t="str">
            <v>G</v>
          </cell>
          <cell r="J4">
            <v>253200000</v>
          </cell>
          <cell r="K4">
            <v>0</v>
          </cell>
          <cell r="L4">
            <v>253200000</v>
          </cell>
          <cell r="M4">
            <v>255</v>
          </cell>
          <cell r="N4">
            <v>0</v>
          </cell>
          <cell r="O4">
            <v>258</v>
          </cell>
          <cell r="P4">
            <v>-96</v>
          </cell>
        </row>
        <row r="5">
          <cell r="A5" t="str">
            <v>006541</v>
          </cell>
          <cell r="B5" t="str">
            <v>高弥建設株式会社　　　　　　　　　　　　　　　　　　　　　　　　　　　</v>
          </cell>
          <cell r="C5" t="str">
            <v>054</v>
          </cell>
          <cell r="D5" t="str">
            <v>ﾓﾘｵｶｼﾃﾝ</v>
          </cell>
          <cell r="E5" t="str">
            <v>業務本部</v>
          </cell>
          <cell r="F5" t="str">
            <v>CB</v>
          </cell>
          <cell r="G5" t="str">
            <v>E</v>
          </cell>
          <cell r="J5">
            <v>270791539</v>
          </cell>
          <cell r="K5">
            <v>27953789</v>
          </cell>
          <cell r="L5">
            <v>261892926</v>
          </cell>
          <cell r="M5">
            <v>267</v>
          </cell>
          <cell r="N5">
            <v>0</v>
          </cell>
          <cell r="O5">
            <v>335</v>
          </cell>
          <cell r="P5">
            <v>0</v>
          </cell>
        </row>
        <row r="6">
          <cell r="A6" t="str">
            <v>008204</v>
          </cell>
          <cell r="B6" t="str">
            <v>アイゼン　　　　　　　　　　　　　　　　　　　　　　　　　　　　　　　</v>
          </cell>
          <cell r="C6" t="str">
            <v>05Z</v>
          </cell>
          <cell r="D6" t="str">
            <v>ｵｵｻｶｴｲｷﾞﾖｳ3-1</v>
          </cell>
          <cell r="E6" t="str">
            <v>近畿営本</v>
          </cell>
          <cell r="F6" t="str">
            <v>CA</v>
          </cell>
          <cell r="G6" t="str">
            <v>L</v>
          </cell>
          <cell r="J6">
            <v>816446345</v>
          </cell>
          <cell r="K6">
            <v>128187493</v>
          </cell>
          <cell r="L6">
            <v>858510071</v>
          </cell>
          <cell r="M6">
            <v>858</v>
          </cell>
          <cell r="N6">
            <v>0</v>
          </cell>
          <cell r="O6">
            <v>866</v>
          </cell>
          <cell r="P6">
            <v>-337</v>
          </cell>
        </row>
        <row r="7">
          <cell r="A7" t="str">
            <v>010237</v>
          </cell>
          <cell r="B7" t="str">
            <v>城東重量株式会社　　　　　　　　　　　　　　　　　　　　　　　　　　　</v>
          </cell>
          <cell r="E7" t="str">
            <v>近畿営本</v>
          </cell>
          <cell r="M7">
            <v>192</v>
          </cell>
          <cell r="N7">
            <v>0</v>
          </cell>
          <cell r="O7">
            <v>195</v>
          </cell>
          <cell r="P7">
            <v>-73</v>
          </cell>
        </row>
        <row r="8">
          <cell r="A8" t="str">
            <v>015690</v>
          </cell>
          <cell r="B8" t="str">
            <v>一心　　　　　　　　　　　　　　　　　　　　　　　　　　　　　　　　　</v>
          </cell>
          <cell r="C8" t="str">
            <v>007</v>
          </cell>
          <cell r="D8" t="str">
            <v>ｱｷﾀｼﾃﾝ</v>
          </cell>
          <cell r="E8" t="str">
            <v>業務本部</v>
          </cell>
          <cell r="F8" t="str">
            <v>CB</v>
          </cell>
          <cell r="G8" t="str">
            <v>K</v>
          </cell>
          <cell r="J8">
            <v>710170</v>
          </cell>
          <cell r="K8">
            <v>9959480</v>
          </cell>
          <cell r="L8">
            <v>10284806</v>
          </cell>
          <cell r="M8">
            <v>10</v>
          </cell>
          <cell r="N8">
            <v>0</v>
          </cell>
          <cell r="O8">
            <v>10</v>
          </cell>
          <cell r="P8">
            <v>-4</v>
          </cell>
        </row>
        <row r="9">
          <cell r="A9" t="str">
            <v>015950</v>
          </cell>
          <cell r="B9" t="str">
            <v>三洋住宅　　　　　　　　　　　　　　　　　　　　　　　　　　　　　　　</v>
          </cell>
          <cell r="C9" t="str">
            <v>0Y2</v>
          </cell>
          <cell r="D9" t="str">
            <v>PJ-ｷｶｸｶｲﾊﾂｶ</v>
          </cell>
          <cell r="E9" t="str">
            <v>近畿営本</v>
          </cell>
          <cell r="F9" t="str">
            <v>CA</v>
          </cell>
          <cell r="G9" t="str">
            <v>C</v>
          </cell>
          <cell r="J9">
            <v>0</v>
          </cell>
          <cell r="K9">
            <v>943491838</v>
          </cell>
          <cell r="L9">
            <v>-3645000</v>
          </cell>
          <cell r="M9">
            <v>0</v>
          </cell>
          <cell r="N9">
            <v>-399</v>
          </cell>
          <cell r="O9">
            <v>0</v>
          </cell>
          <cell r="P9">
            <v>0</v>
          </cell>
        </row>
        <row r="10">
          <cell r="A10" t="str">
            <v>01979</v>
          </cell>
          <cell r="B10" t="str">
            <v>アクスハウジング　　　　　　　　　　　　　　　　　　　　　　　　　　　</v>
          </cell>
          <cell r="C10" t="str">
            <v>0Y2</v>
          </cell>
          <cell r="D10" t="str">
            <v>PJ-ｷｶｸｶｲﾊﾂｶ</v>
          </cell>
          <cell r="E10" t="str">
            <v>近畿営本</v>
          </cell>
          <cell r="F10" t="str">
            <v>CA</v>
          </cell>
          <cell r="G10" t="str">
            <v>L</v>
          </cell>
          <cell r="J10">
            <v>0</v>
          </cell>
          <cell r="K10">
            <v>2736178085</v>
          </cell>
          <cell r="L10">
            <v>-50000</v>
          </cell>
          <cell r="M10">
            <v>0</v>
          </cell>
          <cell r="N10">
            <v>-2463</v>
          </cell>
          <cell r="O10">
            <v>0</v>
          </cell>
          <cell r="P10">
            <v>0</v>
          </cell>
        </row>
        <row r="11">
          <cell r="A11" t="str">
            <v>023935</v>
          </cell>
          <cell r="B11" t="str">
            <v>小寺建築設計事務所　　　　　　　　　　　　　　　　　　　　　　　　　　</v>
          </cell>
          <cell r="C11" t="str">
            <v>0MR</v>
          </cell>
          <cell r="D11" t="str">
            <v>ｺｳﾍﾞｼﾃﾝ2ｶ</v>
          </cell>
          <cell r="E11" t="str">
            <v>近畿営本</v>
          </cell>
          <cell r="F11" t="str">
            <v>CB</v>
          </cell>
          <cell r="G11" t="str">
            <v>J</v>
          </cell>
          <cell r="J11">
            <v>0</v>
          </cell>
          <cell r="K11">
            <v>78741228</v>
          </cell>
          <cell r="L11">
            <v>78741228</v>
          </cell>
          <cell r="M11">
            <v>79</v>
          </cell>
          <cell r="N11">
            <v>0</v>
          </cell>
          <cell r="O11">
            <v>79</v>
          </cell>
          <cell r="P11">
            <v>-29</v>
          </cell>
        </row>
        <row r="12">
          <cell r="A12" t="str">
            <v>024685</v>
          </cell>
          <cell r="B12" t="str">
            <v>高橋車輌株式会社　　　　　　　　　　　　　　　　　　　　　　　　　　　</v>
          </cell>
          <cell r="C12" t="str">
            <v>2H2</v>
          </cell>
          <cell r="D12" t="str">
            <v>ﾐﾅﾐｵｵｻｶｼﾃﾝ1ｶ</v>
          </cell>
          <cell r="E12" t="str">
            <v>近畿営本</v>
          </cell>
          <cell r="F12" t="str">
            <v>CB</v>
          </cell>
          <cell r="G12" t="str">
            <v>Ｆ</v>
          </cell>
          <cell r="J12">
            <v>0</v>
          </cell>
          <cell r="K12">
            <v>6113950</v>
          </cell>
          <cell r="L12">
            <v>6087602</v>
          </cell>
          <cell r="M12">
            <v>6</v>
          </cell>
          <cell r="N12">
            <v>0</v>
          </cell>
          <cell r="O12">
            <v>6</v>
          </cell>
          <cell r="P12">
            <v>-2</v>
          </cell>
        </row>
        <row r="13">
          <cell r="A13" t="str">
            <v>026797</v>
          </cell>
          <cell r="B13" t="str">
            <v>宝星商事株式会社　　　　　　　　　　　　　　　　　　　　　　　　　　　</v>
          </cell>
          <cell r="C13" t="str">
            <v>0J1</v>
          </cell>
          <cell r="D13" t="str">
            <v>ｵｵｻｶｴｲｷﾞﾖｳ3-2</v>
          </cell>
          <cell r="E13" t="str">
            <v>近畿営本</v>
          </cell>
          <cell r="F13" t="str">
            <v>AB</v>
          </cell>
          <cell r="G13" t="str">
            <v>L</v>
          </cell>
          <cell r="J13">
            <v>21583341</v>
          </cell>
          <cell r="K13">
            <v>0</v>
          </cell>
          <cell r="L13">
            <v>21583341</v>
          </cell>
          <cell r="M13">
            <v>23</v>
          </cell>
          <cell r="N13">
            <v>0</v>
          </cell>
          <cell r="O13">
            <v>25</v>
          </cell>
          <cell r="P13">
            <v>-9</v>
          </cell>
        </row>
        <row r="14">
          <cell r="A14" t="str">
            <v>02944</v>
          </cell>
          <cell r="B14" t="str">
            <v>イワイ　　　　　　　　　　　　　　　　　　　　　　　　　　　　　　　　</v>
          </cell>
          <cell r="C14" t="str">
            <v>05V</v>
          </cell>
          <cell r="D14" t="str">
            <v>ｵｵｻｶｴｲｷﾞﾖｳ2-3</v>
          </cell>
          <cell r="E14" t="str">
            <v>近畿営本</v>
          </cell>
          <cell r="F14" t="str">
            <v>AB</v>
          </cell>
          <cell r="G14" t="str">
            <v>G</v>
          </cell>
          <cell r="J14">
            <v>7700000</v>
          </cell>
          <cell r="K14">
            <v>0</v>
          </cell>
          <cell r="L14">
            <v>7643798</v>
          </cell>
          <cell r="M14">
            <v>8</v>
          </cell>
          <cell r="N14">
            <v>0</v>
          </cell>
          <cell r="O14">
            <v>8</v>
          </cell>
          <cell r="P14">
            <v>-3</v>
          </cell>
        </row>
        <row r="15">
          <cell r="A15" t="str">
            <v>029490</v>
          </cell>
          <cell r="B15" t="str">
            <v>ビッグ　　　　　　　　　　　　　　　　　　　　　　　　　　　　　　　　</v>
          </cell>
          <cell r="C15" t="str">
            <v>0J1</v>
          </cell>
          <cell r="D15" t="str">
            <v>ｵｵｻｶｴｲｷﾞﾖｳ3-2</v>
          </cell>
          <cell r="E15" t="str">
            <v>近畿営本</v>
          </cell>
          <cell r="F15" t="str">
            <v>AB</v>
          </cell>
          <cell r="G15" t="str">
            <v>L</v>
          </cell>
          <cell r="J15">
            <v>30845258</v>
          </cell>
          <cell r="K15">
            <v>0</v>
          </cell>
          <cell r="L15">
            <v>30791279</v>
          </cell>
          <cell r="M15">
            <v>32</v>
          </cell>
          <cell r="N15">
            <v>0</v>
          </cell>
          <cell r="O15">
            <v>0</v>
          </cell>
          <cell r="P15">
            <v>0</v>
          </cell>
        </row>
        <row r="16">
          <cell r="A16" t="str">
            <v>030340</v>
          </cell>
          <cell r="B16" t="str">
            <v>バンショクサプライ株式会社　　　　　　　　　　　　　　　　　　　　　　</v>
          </cell>
          <cell r="E16" t="str">
            <v>近畿営本</v>
          </cell>
          <cell r="M16">
            <v>8</v>
          </cell>
          <cell r="N16">
            <v>0</v>
          </cell>
          <cell r="O16">
            <v>8</v>
          </cell>
          <cell r="P16">
            <v>-3</v>
          </cell>
        </row>
        <row r="17">
          <cell r="A17" t="str">
            <v>031278</v>
          </cell>
          <cell r="B17" t="str">
            <v>レストラン・インベストメンツ株式会社　　　　　　　　　　　　　　　　　</v>
          </cell>
          <cell r="E17" t="str">
            <v>不動産Ｆ</v>
          </cell>
          <cell r="M17">
            <v>0</v>
          </cell>
          <cell r="N17">
            <v>0</v>
          </cell>
          <cell r="O17">
            <v>1383</v>
          </cell>
          <cell r="P17">
            <v>-1383</v>
          </cell>
        </row>
        <row r="18">
          <cell r="A18" t="str">
            <v>033370</v>
          </cell>
          <cell r="B18" t="str">
            <v>ホームドライ　　　　　　　　　　　　　　　　　　　　　　　　　　　　　</v>
          </cell>
          <cell r="C18" t="str">
            <v>008</v>
          </cell>
          <cell r="D18" t="str">
            <v>ｷﾀｷﾕｳｼﾕｳｼﾃﾝ</v>
          </cell>
          <cell r="F18" t="str">
            <v>CB</v>
          </cell>
          <cell r="G18" t="str">
            <v>K</v>
          </cell>
          <cell r="J18">
            <v>20000000</v>
          </cell>
          <cell r="K18">
            <v>10000000</v>
          </cell>
          <cell r="L18">
            <v>29897023</v>
          </cell>
        </row>
        <row r="19">
          <cell r="A19" t="str">
            <v>039886</v>
          </cell>
          <cell r="B19" t="str">
            <v>ブイ．アイ．ピー　　　　　　　　　　　　　　　　　　　　　　　　　　　</v>
          </cell>
          <cell r="C19" t="str">
            <v>1H1</v>
          </cell>
          <cell r="D19" t="str">
            <v>ｼﾝｼﾞﾕｸｼﾃﾝ1ﾁ-ﾑ</v>
          </cell>
          <cell r="E19" t="str">
            <v>東京営本</v>
          </cell>
          <cell r="F19" t="str">
            <v>AB</v>
          </cell>
          <cell r="G19" t="str">
            <v>H</v>
          </cell>
          <cell r="J19">
            <v>67245796</v>
          </cell>
          <cell r="K19">
            <v>0</v>
          </cell>
          <cell r="L19">
            <v>67282515</v>
          </cell>
          <cell r="M19">
            <v>71</v>
          </cell>
          <cell r="N19">
            <v>0</v>
          </cell>
          <cell r="O19">
            <v>77</v>
          </cell>
          <cell r="P19">
            <v>-29</v>
          </cell>
        </row>
        <row r="20">
          <cell r="A20" t="str">
            <v>041696</v>
          </cell>
          <cell r="B20" t="str">
            <v>山忠建設株式会社　　　　　　　　　　　　　　　　　　　　　　　　　　　</v>
          </cell>
          <cell r="C20" t="str">
            <v>09C</v>
          </cell>
          <cell r="D20" t="str">
            <v>ﾕｳｼｼﾞｷﾞﾖｳ2ﾎｳｼﾞﾝ</v>
          </cell>
          <cell r="E20" t="str">
            <v>不動産Ｆ</v>
          </cell>
          <cell r="F20" t="str">
            <v>CA</v>
          </cell>
          <cell r="G20" t="str">
            <v>E</v>
          </cell>
          <cell r="J20">
            <v>0</v>
          </cell>
          <cell r="K20">
            <v>5436365486</v>
          </cell>
          <cell r="L20">
            <v>-27634514</v>
          </cell>
          <cell r="M20">
            <v>0</v>
          </cell>
          <cell r="N20">
            <v>-5464</v>
          </cell>
          <cell r="O20">
            <v>0</v>
          </cell>
          <cell r="P20">
            <v>0</v>
          </cell>
        </row>
        <row r="21">
          <cell r="A21" t="str">
            <v>041845</v>
          </cell>
          <cell r="B21" t="str">
            <v>地野行夫　　　　　　　　　　　　　　　　　　　　　　　　　　　　　　　</v>
          </cell>
          <cell r="C21" t="str">
            <v>0TF</v>
          </cell>
          <cell r="D21" t="str">
            <v>ﾕｳｼ2ﾌﾞｶｲｶﾞｲIQ</v>
          </cell>
          <cell r="F21" t="str">
            <v>CB</v>
          </cell>
          <cell r="G21" t="str">
            <v>J</v>
          </cell>
          <cell r="J21">
            <v>42715688</v>
          </cell>
          <cell r="K21">
            <v>14164469</v>
          </cell>
          <cell r="L21">
            <v>52876439</v>
          </cell>
        </row>
        <row r="22">
          <cell r="A22" t="str">
            <v>045206</v>
          </cell>
          <cell r="B22" t="str">
            <v>大洋建設　　　　　　　　　　　　　　　　　　　　　　　　　　　　　　　</v>
          </cell>
          <cell r="C22" t="str">
            <v>1E1</v>
          </cell>
          <cell r="D22" t="str">
            <v>ﾖｺﾊﾏｼﾃﾝﾀﾞｲ1ﾁｰﾑ</v>
          </cell>
          <cell r="E22" t="str">
            <v>東京営本</v>
          </cell>
          <cell r="F22" t="str">
            <v>CB</v>
          </cell>
          <cell r="G22" t="str">
            <v>C</v>
          </cell>
          <cell r="J22">
            <v>429282282</v>
          </cell>
          <cell r="K22">
            <v>1044000</v>
          </cell>
          <cell r="L22">
            <v>429419937</v>
          </cell>
          <cell r="M22">
            <v>554</v>
          </cell>
          <cell r="N22">
            <v>0</v>
          </cell>
          <cell r="O22">
            <v>725</v>
          </cell>
          <cell r="P22">
            <v>-23</v>
          </cell>
        </row>
        <row r="23">
          <cell r="A23" t="str">
            <v>048930</v>
          </cell>
          <cell r="B23" t="str">
            <v>ファッションファブリックス有限会社　　　　　　　　　　　　　　　　　　</v>
          </cell>
          <cell r="C23" t="str">
            <v>0Y2</v>
          </cell>
          <cell r="D23" t="str">
            <v>PJ-ｷｶｸｶｲﾊﾂｶ</v>
          </cell>
          <cell r="E23" t="str">
            <v>近畿営本</v>
          </cell>
          <cell r="F23" t="str">
            <v>CB</v>
          </cell>
          <cell r="G23" t="str">
            <v>G</v>
          </cell>
          <cell r="J23">
            <v>36312716</v>
          </cell>
          <cell r="K23">
            <v>1239644</v>
          </cell>
          <cell r="L23">
            <v>36844040</v>
          </cell>
          <cell r="M23">
            <v>38</v>
          </cell>
          <cell r="N23">
            <v>0</v>
          </cell>
          <cell r="O23">
            <v>39</v>
          </cell>
          <cell r="P23">
            <v>-15</v>
          </cell>
        </row>
        <row r="24">
          <cell r="A24" t="str">
            <v>049915</v>
          </cell>
          <cell r="B24" t="str">
            <v>セザール　　　　　　　　　　　　　　　　　　　　　　　　　　　　　　　</v>
          </cell>
          <cell r="C24" t="str">
            <v>1W1</v>
          </cell>
          <cell r="D24" t="str">
            <v>ｷﾁｼﾞﾖｳｼﾞｼﾃﾝ1ﾁｰﾑ</v>
          </cell>
          <cell r="E24" t="str">
            <v>東京営本</v>
          </cell>
          <cell r="F24" t="str">
            <v>CB</v>
          </cell>
          <cell r="G24" t="str">
            <v>C</v>
          </cell>
          <cell r="J24">
            <v>250000000</v>
          </cell>
          <cell r="K24">
            <v>565068</v>
          </cell>
          <cell r="L24">
            <v>247494852</v>
          </cell>
          <cell r="M24">
            <v>249</v>
          </cell>
          <cell r="N24">
            <v>0</v>
          </cell>
          <cell r="O24">
            <v>247</v>
          </cell>
          <cell r="P24">
            <v>0</v>
          </cell>
        </row>
        <row r="25">
          <cell r="A25" t="str">
            <v>051529</v>
          </cell>
          <cell r="B25" t="str">
            <v>小池木材株式会社　　　　　　　　　　　　　　　　　　　　　　　　　　　</v>
          </cell>
          <cell r="C25" t="str">
            <v>09H</v>
          </cell>
          <cell r="D25" t="str">
            <v>ﾌｸｲｼﾃﾝ</v>
          </cell>
          <cell r="F25" t="str">
            <v>CB</v>
          </cell>
          <cell r="G25" t="str">
            <v>G</v>
          </cell>
          <cell r="J25">
            <v>25000000</v>
          </cell>
          <cell r="K25">
            <v>6000000</v>
          </cell>
          <cell r="L25">
            <v>30692113</v>
          </cell>
        </row>
        <row r="26">
          <cell r="A26" t="str">
            <v>052393</v>
          </cell>
          <cell r="B26" t="str">
            <v>創健　　　　　　　　　　　　　　　　　　　　　　　　　　　　　　　　　</v>
          </cell>
          <cell r="C26" t="str">
            <v>1D1</v>
          </cell>
          <cell r="D26" t="str">
            <v>ﾁﾊﾞｼﾃﾝﾀﾞｲ1ﾁｰﾑ</v>
          </cell>
          <cell r="E26" t="str">
            <v>東京営本</v>
          </cell>
          <cell r="F26" t="str">
            <v>AB</v>
          </cell>
          <cell r="G26" t="str">
            <v>K</v>
          </cell>
          <cell r="J26">
            <v>80679824</v>
          </cell>
          <cell r="K26">
            <v>0</v>
          </cell>
          <cell r="L26">
            <v>80679824</v>
          </cell>
          <cell r="M26">
            <v>82</v>
          </cell>
          <cell r="N26">
            <v>0</v>
          </cell>
          <cell r="O26">
            <v>84</v>
          </cell>
          <cell r="P26">
            <v>-31</v>
          </cell>
        </row>
        <row r="27">
          <cell r="A27" t="str">
            <v>052928</v>
          </cell>
          <cell r="B27" t="str">
            <v>乙川博　　　　　　　　　　　　　　　　　　　　　　　　　　　　　　　　</v>
          </cell>
          <cell r="C27" t="str">
            <v>021</v>
          </cell>
          <cell r="D27" t="str">
            <v>ﾆｲｶﾞﾀｼﾃﾝ</v>
          </cell>
          <cell r="E27" t="str">
            <v>業務本部</v>
          </cell>
          <cell r="F27" t="str">
            <v>CB</v>
          </cell>
          <cell r="G27" t="str">
            <v>C</v>
          </cell>
          <cell r="J27">
            <v>103728738</v>
          </cell>
          <cell r="K27">
            <v>115104595</v>
          </cell>
          <cell r="L27">
            <v>1215769</v>
          </cell>
          <cell r="M27">
            <v>0</v>
          </cell>
          <cell r="N27">
            <v>-146</v>
          </cell>
          <cell r="O27">
            <v>0</v>
          </cell>
          <cell r="P27">
            <v>0</v>
          </cell>
        </row>
        <row r="28">
          <cell r="A28" t="str">
            <v>059185</v>
          </cell>
          <cell r="B28" t="str">
            <v>石原プラスチック工業株式会社　　　　　　　　　　　　　　　　　　　　　</v>
          </cell>
          <cell r="E28" t="str">
            <v>東京営本</v>
          </cell>
          <cell r="M28">
            <v>21</v>
          </cell>
          <cell r="N28">
            <v>0</v>
          </cell>
          <cell r="O28">
            <v>21</v>
          </cell>
          <cell r="P28">
            <v>-8</v>
          </cell>
        </row>
        <row r="29">
          <cell r="A29" t="str">
            <v>061863</v>
          </cell>
          <cell r="B29" t="str">
            <v>日証　　　　　　　　　　　　　　　　　　　　　　　　　　　　　　　　　</v>
          </cell>
          <cell r="C29" t="str">
            <v>0Y2</v>
          </cell>
          <cell r="D29" t="str">
            <v>PJ-ｷｶｸｶｲﾊﾂｶ</v>
          </cell>
          <cell r="E29" t="str">
            <v>近畿営本</v>
          </cell>
          <cell r="F29" t="str">
            <v>CA</v>
          </cell>
          <cell r="G29" t="str">
            <v>H</v>
          </cell>
          <cell r="J29">
            <v>0</v>
          </cell>
          <cell r="K29">
            <v>1660110747</v>
          </cell>
          <cell r="L29">
            <v>-9862973</v>
          </cell>
          <cell r="M29">
            <v>0</v>
          </cell>
          <cell r="N29">
            <v>-1644</v>
          </cell>
          <cell r="O29">
            <v>0</v>
          </cell>
          <cell r="P29">
            <v>0</v>
          </cell>
        </row>
        <row r="30">
          <cell r="A30" t="str">
            <v>06257</v>
          </cell>
          <cell r="B30" t="str">
            <v>永廣堂本店　　　　　　　　　　　　　　　　　　　　　　　　　　　　　　</v>
          </cell>
          <cell r="C30" t="str">
            <v>0Y2</v>
          </cell>
          <cell r="D30" t="str">
            <v>PJ-ｷｶｸｶｲﾊﾂｶ</v>
          </cell>
          <cell r="E30" t="str">
            <v>近畿営本</v>
          </cell>
          <cell r="F30" t="str">
            <v>AB</v>
          </cell>
          <cell r="G30" t="str">
            <v>Ｆ</v>
          </cell>
          <cell r="J30">
            <v>28800000</v>
          </cell>
          <cell r="K30">
            <v>0</v>
          </cell>
          <cell r="L30">
            <v>28760548</v>
          </cell>
          <cell r="M30">
            <v>32</v>
          </cell>
          <cell r="N30">
            <v>0</v>
          </cell>
          <cell r="O30">
            <v>37</v>
          </cell>
          <cell r="P30">
            <v>-14</v>
          </cell>
        </row>
        <row r="31">
          <cell r="A31" t="str">
            <v>063126</v>
          </cell>
          <cell r="B31" t="str">
            <v>真里谷　　　　　　　　　　　　　　　　　　　　　　　　　　　　　　　　</v>
          </cell>
          <cell r="C31" t="str">
            <v>09C</v>
          </cell>
          <cell r="D31" t="str">
            <v>ｿｳﾑﾌﾞMﾁ-ﾑ</v>
          </cell>
          <cell r="E31" t="str">
            <v>不動産Ｆ</v>
          </cell>
          <cell r="F31" t="str">
            <v>CA</v>
          </cell>
          <cell r="G31" t="str">
            <v>K</v>
          </cell>
          <cell r="J31">
            <v>0</v>
          </cell>
          <cell r="K31">
            <v>1113242339</v>
          </cell>
          <cell r="L31">
            <v>1113242339</v>
          </cell>
          <cell r="M31">
            <v>1113</v>
          </cell>
          <cell r="N31">
            <v>0</v>
          </cell>
          <cell r="O31">
            <v>1113</v>
          </cell>
          <cell r="P31">
            <v>0</v>
          </cell>
        </row>
        <row r="32">
          <cell r="A32" t="str">
            <v>066570</v>
          </cell>
          <cell r="B32" t="str">
            <v>三和建物総合ファイナンス株式会社　　　　　　　　　　　　　　　　　　　</v>
          </cell>
          <cell r="C32" t="str">
            <v>09C</v>
          </cell>
          <cell r="D32" t="str">
            <v>ﾕｳｼｼﾞｷﾞﾖｳ2ﾎｳｼﾞﾝ</v>
          </cell>
          <cell r="E32" t="str">
            <v>不動産Ｆ</v>
          </cell>
          <cell r="F32" t="str">
            <v>CB</v>
          </cell>
          <cell r="G32" t="str">
            <v>H</v>
          </cell>
          <cell r="J32">
            <v>0</v>
          </cell>
          <cell r="K32">
            <v>198102430</v>
          </cell>
          <cell r="L32">
            <v>198102430</v>
          </cell>
          <cell r="M32">
            <v>198</v>
          </cell>
          <cell r="N32">
            <v>0</v>
          </cell>
          <cell r="O32">
            <v>198</v>
          </cell>
          <cell r="P32">
            <v>-74</v>
          </cell>
        </row>
        <row r="33">
          <cell r="A33" t="str">
            <v>072357</v>
          </cell>
          <cell r="B33" t="str">
            <v>西日本リース興発株式会社　　　　　　　　　　　　　　　　　　　　　　　</v>
          </cell>
          <cell r="C33" t="str">
            <v>0FM</v>
          </cell>
          <cell r="D33" t="str">
            <v>ｸﾏﾓﾄ ﾌﾄﾞｳｻﾝ</v>
          </cell>
          <cell r="E33" t="str">
            <v>業務本部</v>
          </cell>
          <cell r="F33" t="str">
            <v>CB</v>
          </cell>
          <cell r="G33" t="str">
            <v>H</v>
          </cell>
          <cell r="J33">
            <v>0</v>
          </cell>
          <cell r="K33">
            <v>30519815</v>
          </cell>
          <cell r="L33">
            <v>30519815</v>
          </cell>
          <cell r="M33">
            <v>33</v>
          </cell>
          <cell r="N33">
            <v>0</v>
          </cell>
          <cell r="O33">
            <v>35</v>
          </cell>
          <cell r="P33">
            <v>-13</v>
          </cell>
        </row>
        <row r="34">
          <cell r="A34" t="str">
            <v>075820</v>
          </cell>
          <cell r="B34" t="str">
            <v>パテック総研　　　　　　　　　　　　　　　　　　　　　　　　　　　　　</v>
          </cell>
          <cell r="C34" t="str">
            <v>05Z</v>
          </cell>
          <cell r="D34" t="str">
            <v>ｵｵｻｶｴｲｷﾞﾖｳ3-1</v>
          </cell>
          <cell r="F34" t="str">
            <v>AB</v>
          </cell>
          <cell r="G34" t="str">
            <v>L</v>
          </cell>
          <cell r="J34">
            <v>78474006</v>
          </cell>
          <cell r="K34">
            <v>0</v>
          </cell>
          <cell r="L34">
            <v>78474006</v>
          </cell>
        </row>
        <row r="35">
          <cell r="A35" t="str">
            <v>076596</v>
          </cell>
          <cell r="B35" t="str">
            <v>高広商事株式会社　　　　　　　　　　　　　　　　　　　　　　　　　　　</v>
          </cell>
          <cell r="E35" t="str">
            <v>近畿営本</v>
          </cell>
          <cell r="M35">
            <v>0</v>
          </cell>
          <cell r="N35">
            <v>0</v>
          </cell>
          <cell r="O35">
            <v>18</v>
          </cell>
          <cell r="P35">
            <v>-7</v>
          </cell>
        </row>
        <row r="36">
          <cell r="A36" t="str">
            <v>078255</v>
          </cell>
          <cell r="B36" t="str">
            <v>中尾商店　　　　　　　　　　　　　　　　　　　　　　　　　　　　　　　</v>
          </cell>
          <cell r="C36" t="str">
            <v>0Y2</v>
          </cell>
          <cell r="D36" t="str">
            <v>PJ-ｷｶｸｶｲﾊﾂｶ</v>
          </cell>
          <cell r="E36" t="str">
            <v>近畿営本</v>
          </cell>
          <cell r="F36" t="str">
            <v>AB</v>
          </cell>
          <cell r="G36" t="str">
            <v>G</v>
          </cell>
          <cell r="J36">
            <v>36505308</v>
          </cell>
          <cell r="K36">
            <v>0</v>
          </cell>
          <cell r="L36">
            <v>36505308</v>
          </cell>
          <cell r="M36">
            <v>37</v>
          </cell>
          <cell r="N36">
            <v>0</v>
          </cell>
          <cell r="O36">
            <v>39</v>
          </cell>
          <cell r="P36">
            <v>-15</v>
          </cell>
        </row>
        <row r="37">
          <cell r="A37" t="str">
            <v>079112</v>
          </cell>
          <cell r="B37" t="str">
            <v>サニーエステート　　　　　　　　　　　　　　　　　　　　　　　　　　　</v>
          </cell>
          <cell r="C37" t="str">
            <v>05W</v>
          </cell>
          <cell r="D37" t="str">
            <v>ｵｵｻｶｴｲｷﾞﾖｳ1-2</v>
          </cell>
          <cell r="E37" t="str">
            <v>近畿営本</v>
          </cell>
          <cell r="F37" t="str">
            <v>AB</v>
          </cell>
          <cell r="G37" t="str">
            <v>C</v>
          </cell>
          <cell r="J37">
            <v>442561808</v>
          </cell>
          <cell r="K37">
            <v>0</v>
          </cell>
          <cell r="L37">
            <v>442598072</v>
          </cell>
          <cell r="M37">
            <v>446</v>
          </cell>
          <cell r="N37">
            <v>0</v>
          </cell>
          <cell r="O37">
            <v>450</v>
          </cell>
          <cell r="P37">
            <v>-337</v>
          </cell>
        </row>
        <row r="38">
          <cell r="A38" t="str">
            <v>081285</v>
          </cell>
          <cell r="B38" t="str">
            <v>睦建設株式会社　　　　　　　　　　　　　　　　　　　　　　　　　　　　</v>
          </cell>
          <cell r="C38" t="str">
            <v>09C</v>
          </cell>
          <cell r="D38" t="str">
            <v>ﾕｳｼｼﾞｷﾞﾖｳ2ﾎｳｼﾞﾝ</v>
          </cell>
          <cell r="E38" t="str">
            <v>不動産Ｆ</v>
          </cell>
          <cell r="F38" t="str">
            <v>CB</v>
          </cell>
          <cell r="G38" t="str">
            <v>G</v>
          </cell>
          <cell r="J38">
            <v>0</v>
          </cell>
          <cell r="K38">
            <v>231294871</v>
          </cell>
          <cell r="L38">
            <v>231294871</v>
          </cell>
          <cell r="M38">
            <v>231</v>
          </cell>
          <cell r="N38">
            <v>0</v>
          </cell>
          <cell r="O38">
            <v>231</v>
          </cell>
          <cell r="P38">
            <v>-86</v>
          </cell>
        </row>
        <row r="39">
          <cell r="A39" t="str">
            <v>087699</v>
          </cell>
          <cell r="B39" t="str">
            <v>日本企画設計　　　　　　　　　　　　　　　　　　　　　　　　　　　　　</v>
          </cell>
          <cell r="C39" t="str">
            <v>09C</v>
          </cell>
          <cell r="D39" t="str">
            <v>ﾕｳｼｼﾞｷﾞﾖｳ2ﾎｳｼﾞﾝ</v>
          </cell>
          <cell r="E39" t="str">
            <v>不動産Ｆ</v>
          </cell>
          <cell r="F39" t="str">
            <v>CB</v>
          </cell>
          <cell r="G39" t="str">
            <v>C</v>
          </cell>
          <cell r="J39">
            <v>0</v>
          </cell>
          <cell r="K39">
            <v>92271923</v>
          </cell>
          <cell r="L39">
            <v>91649971</v>
          </cell>
          <cell r="M39">
            <v>92</v>
          </cell>
          <cell r="N39">
            <v>0</v>
          </cell>
          <cell r="O39">
            <v>92</v>
          </cell>
          <cell r="P39">
            <v>-34</v>
          </cell>
        </row>
        <row r="40">
          <cell r="A40" t="str">
            <v>089390</v>
          </cell>
          <cell r="B40" t="str">
            <v>坂口建設工業株式会社　　　　　　　　　　　　　　　　　　　　　　　　　</v>
          </cell>
          <cell r="C40" t="str">
            <v>0Y2</v>
          </cell>
          <cell r="D40" t="str">
            <v>PJ-ｷｶｸｶｲﾊﾂｶ</v>
          </cell>
          <cell r="E40" t="str">
            <v>近畿営本</v>
          </cell>
          <cell r="F40" t="str">
            <v>CB</v>
          </cell>
          <cell r="G40" t="str">
            <v>E</v>
          </cell>
          <cell r="J40">
            <v>16161917</v>
          </cell>
          <cell r="K40">
            <v>293322</v>
          </cell>
          <cell r="L40">
            <v>13424694</v>
          </cell>
          <cell r="M40">
            <v>107</v>
          </cell>
          <cell r="N40">
            <v>0</v>
          </cell>
          <cell r="O40">
            <v>107</v>
          </cell>
          <cell r="P40">
            <v>-40</v>
          </cell>
        </row>
        <row r="41">
          <cell r="A41" t="str">
            <v>103990</v>
          </cell>
          <cell r="B41" t="str">
            <v>大輝　　　　　　　　　　　　　　　　　　　　　　　　　　　　　　　　　</v>
          </cell>
          <cell r="C41" t="str">
            <v>0N7</v>
          </cell>
          <cell r="D41" t="str">
            <v>ｷﾖｳﾄ 2ｶ</v>
          </cell>
          <cell r="E41" t="str">
            <v>近畿営本</v>
          </cell>
          <cell r="F41" t="str">
            <v>AB</v>
          </cell>
          <cell r="G41" t="str">
            <v>J</v>
          </cell>
          <cell r="J41">
            <v>27065213</v>
          </cell>
          <cell r="K41">
            <v>0</v>
          </cell>
          <cell r="L41">
            <v>27065213</v>
          </cell>
          <cell r="M41">
            <v>28</v>
          </cell>
          <cell r="N41">
            <v>0</v>
          </cell>
          <cell r="O41">
            <v>0</v>
          </cell>
          <cell r="P41">
            <v>0</v>
          </cell>
        </row>
        <row r="42">
          <cell r="A42" t="str">
            <v>105824</v>
          </cell>
          <cell r="B42" t="str">
            <v>日経ビル　　　　　　　　　　　　　　　　　　　　　　　　　　　　　　　</v>
          </cell>
          <cell r="C42" t="str">
            <v>0Y2</v>
          </cell>
          <cell r="D42" t="str">
            <v>PJ-ｷｶｸｶｲﾊﾂｶ</v>
          </cell>
          <cell r="E42" t="str">
            <v>近畿営本</v>
          </cell>
          <cell r="F42" t="str">
            <v>CA</v>
          </cell>
          <cell r="G42" t="str">
            <v>C</v>
          </cell>
          <cell r="J42">
            <v>0</v>
          </cell>
          <cell r="K42">
            <v>613528802</v>
          </cell>
          <cell r="L42">
            <v>309498567</v>
          </cell>
          <cell r="M42">
            <v>310</v>
          </cell>
          <cell r="N42">
            <v>0</v>
          </cell>
          <cell r="O42">
            <v>310</v>
          </cell>
          <cell r="P42">
            <v>-244</v>
          </cell>
        </row>
        <row r="43">
          <cell r="A43" t="str">
            <v>105898</v>
          </cell>
          <cell r="B43" t="str">
            <v>栄進　　　　　　　　　　　　　　　　　　　　　　　　　　　　　　　　　</v>
          </cell>
          <cell r="C43" t="str">
            <v>0Y2</v>
          </cell>
          <cell r="D43" t="str">
            <v>PJ-ｷｶｸｶｲﾊﾂｶ</v>
          </cell>
          <cell r="E43" t="str">
            <v>近畿営本</v>
          </cell>
          <cell r="F43" t="str">
            <v>CB</v>
          </cell>
          <cell r="G43" t="str">
            <v>G</v>
          </cell>
          <cell r="J43">
            <v>6000000</v>
          </cell>
          <cell r="K43">
            <v>10000000</v>
          </cell>
          <cell r="L43">
            <v>15979318</v>
          </cell>
          <cell r="M43">
            <v>16</v>
          </cell>
          <cell r="P43">
            <v>0</v>
          </cell>
        </row>
        <row r="44">
          <cell r="A44" t="str">
            <v>106289</v>
          </cell>
          <cell r="B44" t="str">
            <v>サンバードシステム　　　　　　　　　　　　　　　　　　　　　　　　　　</v>
          </cell>
          <cell r="C44" t="str">
            <v>09C</v>
          </cell>
          <cell r="D44" t="str">
            <v>ﾕｳｼｼﾞｷﾞﾖｳ2ﾎｳｼﾞﾝ</v>
          </cell>
          <cell r="E44" t="str">
            <v>不動産Ｆ</v>
          </cell>
          <cell r="F44" t="str">
            <v>CB</v>
          </cell>
          <cell r="G44" t="str">
            <v>C</v>
          </cell>
          <cell r="J44">
            <v>10246233</v>
          </cell>
          <cell r="K44">
            <v>23907311</v>
          </cell>
          <cell r="L44">
            <v>30948863</v>
          </cell>
          <cell r="M44">
            <v>31</v>
          </cell>
          <cell r="N44">
            <v>0</v>
          </cell>
          <cell r="O44">
            <v>31</v>
          </cell>
          <cell r="P44">
            <v>-12</v>
          </cell>
        </row>
        <row r="45">
          <cell r="A45" t="str">
            <v>107061</v>
          </cell>
          <cell r="B45" t="str">
            <v>トーショー　　　　　　　　　　　　　　　　　　　　　　　　　　　　　　</v>
          </cell>
          <cell r="C45" t="str">
            <v>1VX</v>
          </cell>
          <cell r="D45" t="str">
            <v>ﾐﾅﾄｴｲｷﾞﾖｳ2ﾁ-ﾑJ</v>
          </cell>
          <cell r="E45" t="str">
            <v>東京営本</v>
          </cell>
          <cell r="F45" t="str">
            <v>CB</v>
          </cell>
          <cell r="G45" t="str">
            <v>H</v>
          </cell>
          <cell r="J45">
            <v>0</v>
          </cell>
          <cell r="K45">
            <v>281377871</v>
          </cell>
          <cell r="L45">
            <v>377871</v>
          </cell>
          <cell r="M45">
            <v>0</v>
          </cell>
          <cell r="N45">
            <v>-281</v>
          </cell>
          <cell r="O45">
            <v>0</v>
          </cell>
          <cell r="P45">
            <v>0</v>
          </cell>
        </row>
        <row r="46">
          <cell r="A46" t="str">
            <v>107577</v>
          </cell>
          <cell r="B46" t="str">
            <v>東京ゼネラル株式会社　　　　　　　　　　　　　　　　　　　　　　　　　</v>
          </cell>
          <cell r="E46" t="str">
            <v>東京営本</v>
          </cell>
          <cell r="M46">
            <v>0</v>
          </cell>
          <cell r="N46">
            <v>0</v>
          </cell>
          <cell r="O46">
            <v>142</v>
          </cell>
          <cell r="P46">
            <v>-53</v>
          </cell>
        </row>
        <row r="47">
          <cell r="A47" t="str">
            <v>109200</v>
          </cell>
          <cell r="B47" t="str">
            <v>西海屋興業　　　　　　　　　　　　　　　　　　　　　　　　　　　　　　</v>
          </cell>
          <cell r="C47" t="str">
            <v>026</v>
          </cell>
          <cell r="D47" t="str">
            <v>ｳﾂﾉﾐﾔｼﾃﾝｴｲｷﾞﾖｳ</v>
          </cell>
          <cell r="E47" t="str">
            <v>業務本部</v>
          </cell>
          <cell r="F47" t="str">
            <v>CB</v>
          </cell>
          <cell r="G47" t="str">
            <v>L</v>
          </cell>
          <cell r="J47">
            <v>0</v>
          </cell>
          <cell r="K47">
            <v>1687656</v>
          </cell>
          <cell r="L47">
            <v>1687656</v>
          </cell>
          <cell r="M47">
            <v>2</v>
          </cell>
          <cell r="N47">
            <v>0</v>
          </cell>
          <cell r="O47">
            <v>2</v>
          </cell>
          <cell r="P47">
            <v>-1</v>
          </cell>
        </row>
        <row r="48">
          <cell r="A48" t="str">
            <v>111281</v>
          </cell>
          <cell r="B48" t="str">
            <v>プラザホームズ株式会社　　　　　　　　　　　　　　　　　　　　　　　　</v>
          </cell>
          <cell r="C48" t="str">
            <v>09Q</v>
          </cell>
          <cell r="D48" t="str">
            <v>ﾇﾏﾂﾞｼﾃﾝ</v>
          </cell>
          <cell r="E48" t="str">
            <v>業務本部</v>
          </cell>
          <cell r="F48" t="str">
            <v>CA</v>
          </cell>
          <cell r="G48" t="str">
            <v>C</v>
          </cell>
          <cell r="J48">
            <v>489997331</v>
          </cell>
          <cell r="K48">
            <v>83552529</v>
          </cell>
          <cell r="L48">
            <v>570721020</v>
          </cell>
          <cell r="M48">
            <v>576</v>
          </cell>
          <cell r="N48">
            <v>0</v>
          </cell>
          <cell r="O48">
            <v>583</v>
          </cell>
          <cell r="P48">
            <v>-228</v>
          </cell>
        </row>
        <row r="49">
          <cell r="A49" t="str">
            <v>111377</v>
          </cell>
          <cell r="B49" t="str">
            <v>コスモ企画　　　　　　　　　　　　　　　　　　　　　　　　　　　　　　</v>
          </cell>
          <cell r="C49" t="str">
            <v>0J1</v>
          </cell>
          <cell r="D49" t="str">
            <v>ｵｵｻｶｴｲｷﾞﾖｳ3-2</v>
          </cell>
          <cell r="E49" t="str">
            <v>近畿営本</v>
          </cell>
          <cell r="F49" t="str">
            <v>CB</v>
          </cell>
          <cell r="G49" t="str">
            <v>L</v>
          </cell>
          <cell r="J49">
            <v>454270769</v>
          </cell>
          <cell r="K49">
            <v>7135529</v>
          </cell>
          <cell r="L49">
            <v>454116660</v>
          </cell>
          <cell r="M49">
            <v>471</v>
          </cell>
          <cell r="N49">
            <v>0</v>
          </cell>
          <cell r="O49">
            <v>505</v>
          </cell>
          <cell r="P49">
            <v>0</v>
          </cell>
        </row>
        <row r="50">
          <cell r="A50" t="str">
            <v>112346</v>
          </cell>
          <cell r="B50" t="str">
            <v>中村勝男　　　　　　　　　　　　　　　　　　　　　　　　　　　　　　　</v>
          </cell>
          <cell r="C50" t="str">
            <v>05V</v>
          </cell>
          <cell r="D50" t="str">
            <v>ｵｵｻｶｴｲｷﾞﾖｳ2-3</v>
          </cell>
          <cell r="E50" t="str">
            <v>近畿営本</v>
          </cell>
          <cell r="F50" t="str">
            <v>CB</v>
          </cell>
          <cell r="G50" t="str">
            <v>B</v>
          </cell>
          <cell r="J50">
            <v>0</v>
          </cell>
          <cell r="K50">
            <v>170496309</v>
          </cell>
          <cell r="L50">
            <v>170496309</v>
          </cell>
          <cell r="M50">
            <v>171</v>
          </cell>
          <cell r="N50">
            <v>0</v>
          </cell>
          <cell r="O50">
            <v>171</v>
          </cell>
          <cell r="P50">
            <v>-64</v>
          </cell>
        </row>
        <row r="51">
          <cell r="A51" t="str">
            <v>114753</v>
          </cell>
          <cell r="B51" t="str">
            <v>ト－チク　　　　　　　　　　　　　　　　　　　　　　　　　　　　　　　</v>
          </cell>
          <cell r="C51" t="str">
            <v>0YV</v>
          </cell>
          <cell r="D51" t="str">
            <v>ﾋﾛｼﾏｼﾃﾝ2ﾁ-ﾑ</v>
          </cell>
          <cell r="E51" t="str">
            <v>業務本部</v>
          </cell>
          <cell r="F51" t="str">
            <v>CB</v>
          </cell>
          <cell r="G51" t="str">
            <v>Ｆ</v>
          </cell>
          <cell r="J51">
            <v>25000000</v>
          </cell>
          <cell r="K51">
            <v>1993273</v>
          </cell>
          <cell r="L51">
            <v>25560321</v>
          </cell>
          <cell r="M51">
            <v>25</v>
          </cell>
          <cell r="N51">
            <v>0</v>
          </cell>
          <cell r="O51">
            <v>25</v>
          </cell>
          <cell r="P51">
            <v>-9</v>
          </cell>
        </row>
        <row r="52">
          <cell r="A52" t="str">
            <v>115710</v>
          </cell>
          <cell r="B52" t="str">
            <v>ホクリク　　　　　　　　　　　　　　　　　　　　　　　　　　　　　　　</v>
          </cell>
          <cell r="C52" t="str">
            <v>0G5</v>
          </cell>
          <cell r="D52" t="str">
            <v>ﾎｸﾘｸｼﾃﾝｴｲｷﾞﾖｳ</v>
          </cell>
          <cell r="E52" t="str">
            <v>業務本部</v>
          </cell>
          <cell r="F52" t="str">
            <v>CB</v>
          </cell>
          <cell r="G52" t="str">
            <v>C</v>
          </cell>
          <cell r="J52">
            <v>0</v>
          </cell>
          <cell r="K52">
            <v>307647131</v>
          </cell>
          <cell r="L52">
            <v>307368680</v>
          </cell>
          <cell r="M52">
            <v>310</v>
          </cell>
          <cell r="N52">
            <v>0</v>
          </cell>
          <cell r="O52">
            <v>314</v>
          </cell>
          <cell r="P52">
            <v>-175</v>
          </cell>
        </row>
        <row r="53">
          <cell r="A53" t="str">
            <v>117633</v>
          </cell>
          <cell r="B53" t="str">
            <v>大協建設株式会社　　　　　　　　　　　　　　　　　　　　　　　　　　　</v>
          </cell>
          <cell r="C53" t="str">
            <v>09C</v>
          </cell>
          <cell r="D53" t="str">
            <v>ﾕｳｼｼﾞｷﾞﾖｳ2ﾎｳｼﾞﾝ</v>
          </cell>
          <cell r="E53" t="str">
            <v>不動産Ｆ</v>
          </cell>
          <cell r="F53" t="str">
            <v>CA</v>
          </cell>
          <cell r="G53" t="str">
            <v>C</v>
          </cell>
          <cell r="J53">
            <v>0</v>
          </cell>
          <cell r="K53">
            <v>1313885000</v>
          </cell>
          <cell r="L53">
            <v>-1130000</v>
          </cell>
          <cell r="M53">
            <v>0</v>
          </cell>
          <cell r="N53">
            <v>-1315</v>
          </cell>
          <cell r="O53">
            <v>0</v>
          </cell>
          <cell r="P53">
            <v>0</v>
          </cell>
        </row>
        <row r="54">
          <cell r="A54" t="str">
            <v>118570</v>
          </cell>
          <cell r="B54" t="str">
            <v>上町商事株式会社　　　　　　　　　　　　　　　　　　　　　　　　　　　</v>
          </cell>
          <cell r="C54" t="str">
            <v>09N</v>
          </cell>
          <cell r="E54" t="str">
            <v>近畿営本</v>
          </cell>
          <cell r="G54" t="str">
            <v>D</v>
          </cell>
          <cell r="L54">
            <v>-468270829</v>
          </cell>
          <cell r="M54">
            <v>0</v>
          </cell>
          <cell r="N54">
            <v>-423</v>
          </cell>
          <cell r="O54">
            <v>0</v>
          </cell>
          <cell r="P54">
            <v>0</v>
          </cell>
          <cell r="Q54">
            <v>464006005</v>
          </cell>
        </row>
        <row r="55">
          <cell r="A55" t="str">
            <v>120341</v>
          </cell>
          <cell r="B55" t="str">
            <v>千恵盛興業株式会社　　　　　　　　　　　　　　　　　　　　　　　　　　</v>
          </cell>
          <cell r="C55" t="str">
            <v>09N</v>
          </cell>
          <cell r="E55" t="str">
            <v>不動産Ｆ</v>
          </cell>
          <cell r="G55" t="str">
            <v>D</v>
          </cell>
          <cell r="L55">
            <v>-1134000000</v>
          </cell>
          <cell r="M55">
            <v>0</v>
          </cell>
          <cell r="N55">
            <v>-1134</v>
          </cell>
          <cell r="O55">
            <v>0</v>
          </cell>
          <cell r="P55">
            <v>0</v>
          </cell>
          <cell r="Q55">
            <v>1125839600</v>
          </cell>
        </row>
        <row r="56">
          <cell r="A56" t="str">
            <v>120440</v>
          </cell>
          <cell r="B56" t="str">
            <v>富士商事株式会社　　　　　　　　　　　　　　　　　　　　　　　　　　　</v>
          </cell>
          <cell r="C56" t="str">
            <v>0J1</v>
          </cell>
          <cell r="D56" t="str">
            <v>ｵｵｻｶｴｲｷﾞﾖｳ3-2</v>
          </cell>
          <cell r="E56" t="str">
            <v>近畿営本</v>
          </cell>
          <cell r="F56" t="str">
            <v>AB</v>
          </cell>
          <cell r="G56" t="str">
            <v>L</v>
          </cell>
          <cell r="J56">
            <v>139029632</v>
          </cell>
          <cell r="K56">
            <v>0</v>
          </cell>
          <cell r="L56">
            <v>138690212</v>
          </cell>
          <cell r="M56">
            <v>147</v>
          </cell>
          <cell r="N56">
            <v>0</v>
          </cell>
          <cell r="O56">
            <v>0</v>
          </cell>
          <cell r="P56">
            <v>0</v>
          </cell>
        </row>
        <row r="57">
          <cell r="A57" t="str">
            <v>120448</v>
          </cell>
          <cell r="B57" t="str">
            <v>コスモ建設株式会社　　　　　　　　　　　　　　　　　　　　　　　　　　</v>
          </cell>
          <cell r="C57" t="str">
            <v>0N7</v>
          </cell>
          <cell r="D57" t="str">
            <v>ｷﾖｳﾄ 2ｶ ﾌﾄﾞｳｻﾝ</v>
          </cell>
          <cell r="E57" t="str">
            <v>近畿営本</v>
          </cell>
          <cell r="F57" t="str">
            <v>CB</v>
          </cell>
          <cell r="G57" t="str">
            <v>C</v>
          </cell>
          <cell r="J57">
            <v>0</v>
          </cell>
          <cell r="K57">
            <v>117178888</v>
          </cell>
          <cell r="L57">
            <v>178888</v>
          </cell>
          <cell r="M57">
            <v>0</v>
          </cell>
          <cell r="N57">
            <v>-117</v>
          </cell>
          <cell r="O57">
            <v>0</v>
          </cell>
          <cell r="P57">
            <v>0</v>
          </cell>
        </row>
        <row r="58">
          <cell r="A58" t="str">
            <v>129928</v>
          </cell>
          <cell r="B58" t="str">
            <v>アレイ　　　　　　　　　　　　　　　　　　　　　　　　　　　　　　　　</v>
          </cell>
          <cell r="C58" t="str">
            <v>1VV</v>
          </cell>
          <cell r="D58" t="str">
            <v>ｳｴﾉｴｲｷﾞﾖｳﾁ-ﾑJ</v>
          </cell>
          <cell r="E58" t="str">
            <v>東京営本</v>
          </cell>
          <cell r="F58" t="str">
            <v>CB</v>
          </cell>
          <cell r="G58" t="str">
            <v>C</v>
          </cell>
          <cell r="J58">
            <v>0</v>
          </cell>
          <cell r="K58">
            <v>47574028</v>
          </cell>
          <cell r="L58">
            <v>39548135</v>
          </cell>
          <cell r="M58">
            <v>40</v>
          </cell>
          <cell r="N58">
            <v>0</v>
          </cell>
          <cell r="O58">
            <v>40</v>
          </cell>
          <cell r="P58">
            <v>-15</v>
          </cell>
        </row>
        <row r="59">
          <cell r="A59" t="str">
            <v>131007</v>
          </cell>
          <cell r="B59" t="str">
            <v>北斗商事　　　　　　　　　　　　　　　　　　　　　　　　　　　　　　　</v>
          </cell>
          <cell r="C59" t="str">
            <v>0Y2</v>
          </cell>
          <cell r="D59" t="str">
            <v>PJ-ｷｶｸｶｲﾊﾂｶ</v>
          </cell>
          <cell r="E59" t="str">
            <v>近畿営本</v>
          </cell>
          <cell r="F59" t="str">
            <v>CB</v>
          </cell>
          <cell r="G59" t="str">
            <v>C</v>
          </cell>
          <cell r="J59">
            <v>0</v>
          </cell>
          <cell r="K59">
            <v>207590000</v>
          </cell>
          <cell r="L59">
            <v>207590000</v>
          </cell>
          <cell r="M59">
            <v>208</v>
          </cell>
          <cell r="N59">
            <v>0</v>
          </cell>
          <cell r="O59">
            <v>208</v>
          </cell>
          <cell r="P59">
            <v>-77</v>
          </cell>
        </row>
        <row r="60">
          <cell r="A60" t="str">
            <v>131756</v>
          </cell>
          <cell r="B60" t="str">
            <v>ニユーズ　　　　　　　　　　　　　　　　　　　　　　　　　　　　　　　</v>
          </cell>
          <cell r="C60" t="str">
            <v>09C</v>
          </cell>
          <cell r="D60" t="str">
            <v>ﾕｳｼｼﾞｷﾞﾖｳ2ﾎｳｼﾞﾝ</v>
          </cell>
          <cell r="E60" t="str">
            <v>不動産Ｆ</v>
          </cell>
          <cell r="F60" t="str">
            <v>AB</v>
          </cell>
          <cell r="G60" t="str">
            <v>C</v>
          </cell>
          <cell r="J60">
            <v>246563668</v>
          </cell>
          <cell r="K60">
            <v>0</v>
          </cell>
          <cell r="L60">
            <v>246394789</v>
          </cell>
          <cell r="M60">
            <v>247</v>
          </cell>
          <cell r="N60">
            <v>0</v>
          </cell>
          <cell r="O60">
            <v>0</v>
          </cell>
          <cell r="P60">
            <v>0</v>
          </cell>
        </row>
        <row r="61">
          <cell r="A61" t="str">
            <v>133396</v>
          </cell>
          <cell r="B61" t="str">
            <v>石井達男　　　　　　　　　　　　　　　　　　　　　　　　　　　　　　　</v>
          </cell>
          <cell r="C61" t="str">
            <v>0Y2</v>
          </cell>
          <cell r="D61" t="str">
            <v>PJ-ｷｶｸｶｲﾊﾂｶ</v>
          </cell>
          <cell r="E61" t="str">
            <v>近畿営本</v>
          </cell>
          <cell r="F61" t="str">
            <v>CB</v>
          </cell>
          <cell r="G61" t="str">
            <v>G</v>
          </cell>
          <cell r="J61">
            <v>0</v>
          </cell>
          <cell r="K61">
            <v>27068715</v>
          </cell>
          <cell r="L61">
            <v>27068715</v>
          </cell>
          <cell r="M61">
            <v>27</v>
          </cell>
          <cell r="N61">
            <v>0</v>
          </cell>
          <cell r="O61">
            <v>27</v>
          </cell>
          <cell r="P61">
            <v>-10</v>
          </cell>
        </row>
        <row r="62">
          <cell r="A62" t="str">
            <v>137987</v>
          </cell>
          <cell r="B62" t="str">
            <v>コーエイ建設　　　　　　　　　　　　　　　　　　　　　　　　　　　　　</v>
          </cell>
          <cell r="E62" t="str">
            <v>東京営本</v>
          </cell>
          <cell r="M62">
            <v>0</v>
          </cell>
          <cell r="N62">
            <v>0</v>
          </cell>
          <cell r="O62">
            <v>23</v>
          </cell>
          <cell r="P62">
            <v>-9</v>
          </cell>
          <cell r="Q62">
            <v>1188735</v>
          </cell>
        </row>
        <row r="63">
          <cell r="A63" t="str">
            <v>139081</v>
          </cell>
          <cell r="B63" t="str">
            <v>まるよし　　　　　　　　　　　　　　　　　　　　　　　　　　　　　　　</v>
          </cell>
          <cell r="E63" t="str">
            <v>業務本部</v>
          </cell>
          <cell r="M63">
            <v>0</v>
          </cell>
          <cell r="N63">
            <v>0</v>
          </cell>
          <cell r="O63">
            <v>0</v>
          </cell>
          <cell r="P63">
            <v>0</v>
          </cell>
        </row>
        <row r="64">
          <cell r="A64" t="str">
            <v>139464</v>
          </cell>
          <cell r="B64" t="str">
            <v>友康建設株式会社　　　　　　　　　　　　　　　　　　　　　　　　　　　</v>
          </cell>
          <cell r="C64" t="str">
            <v>09C</v>
          </cell>
          <cell r="D64" t="str">
            <v>ﾕｳｼｼﾞｷﾞﾖｳ2ﾎｳｼﾞﾝ</v>
          </cell>
          <cell r="E64" t="str">
            <v>不動産Ｆ</v>
          </cell>
          <cell r="F64" t="str">
            <v>CB</v>
          </cell>
          <cell r="G64" t="str">
            <v>E</v>
          </cell>
          <cell r="J64">
            <v>0</v>
          </cell>
          <cell r="K64">
            <v>79411138</v>
          </cell>
          <cell r="L64">
            <v>-636112</v>
          </cell>
          <cell r="M64">
            <v>0</v>
          </cell>
          <cell r="N64">
            <v>-80</v>
          </cell>
          <cell r="O64">
            <v>0</v>
          </cell>
          <cell r="P64">
            <v>0</v>
          </cell>
        </row>
        <row r="65">
          <cell r="A65" t="str">
            <v>141157</v>
          </cell>
          <cell r="B65" t="str">
            <v>エスポ　　　　　　　　　　　　　　　　　　　　　　　　　　　　　　　　</v>
          </cell>
          <cell r="E65" t="str">
            <v>東京営本</v>
          </cell>
          <cell r="M65">
            <v>0</v>
          </cell>
          <cell r="N65">
            <v>0</v>
          </cell>
          <cell r="O65">
            <v>125</v>
          </cell>
          <cell r="P65">
            <v>-47</v>
          </cell>
          <cell r="Q65">
            <v>138070455</v>
          </cell>
        </row>
        <row r="66">
          <cell r="A66" t="str">
            <v>142053</v>
          </cell>
          <cell r="B66" t="str">
            <v>サンライク　　　　　　　　　　　　　　　　　　　　　　　　　　　　　　</v>
          </cell>
          <cell r="C66" t="str">
            <v>1D1</v>
          </cell>
          <cell r="D66" t="str">
            <v>ﾁﾊﾞｼﾃﾝﾀﾞｲ1ﾁｰﾑ</v>
          </cell>
          <cell r="E66" t="str">
            <v>東京営本</v>
          </cell>
          <cell r="F66" t="str">
            <v>CB</v>
          </cell>
          <cell r="G66" t="str">
            <v>G</v>
          </cell>
          <cell r="J66">
            <v>0</v>
          </cell>
          <cell r="K66">
            <v>84064</v>
          </cell>
          <cell r="L66">
            <v>84064</v>
          </cell>
          <cell r="M66">
            <v>20</v>
          </cell>
          <cell r="N66">
            <v>0</v>
          </cell>
          <cell r="O66">
            <v>20</v>
          </cell>
          <cell r="P66">
            <v>-7</v>
          </cell>
        </row>
        <row r="67">
          <cell r="A67" t="str">
            <v>146880</v>
          </cell>
          <cell r="B67" t="str">
            <v>光和商事株式会社　　　　　　　　　　　　　　　　　　　　　　　　　　　</v>
          </cell>
          <cell r="C67" t="str">
            <v>05V</v>
          </cell>
          <cell r="D67" t="str">
            <v>ｵｵｻｶｴｲｷﾞﾖｳ2-3</v>
          </cell>
          <cell r="E67" t="str">
            <v>近畿営本</v>
          </cell>
          <cell r="F67" t="str">
            <v>CB</v>
          </cell>
          <cell r="G67" t="str">
            <v>G</v>
          </cell>
          <cell r="J67">
            <v>0</v>
          </cell>
          <cell r="K67">
            <v>149564927</v>
          </cell>
          <cell r="L67">
            <v>141508049</v>
          </cell>
          <cell r="M67">
            <v>147</v>
          </cell>
          <cell r="N67">
            <v>0</v>
          </cell>
          <cell r="O67">
            <v>147</v>
          </cell>
          <cell r="P67">
            <v>-55</v>
          </cell>
        </row>
        <row r="68">
          <cell r="A68" t="str">
            <v>147409</v>
          </cell>
          <cell r="B68" t="str">
            <v>清進電設株式会社　　　　　　　　　　　　　　　　　　　　　　　　　　　</v>
          </cell>
          <cell r="E68" t="str">
            <v>東京営本</v>
          </cell>
          <cell r="M68">
            <v>0</v>
          </cell>
          <cell r="N68">
            <v>0</v>
          </cell>
          <cell r="O68">
            <v>2</v>
          </cell>
          <cell r="P68">
            <v>-1</v>
          </cell>
        </row>
        <row r="69">
          <cell r="A69" t="str">
            <v>153591</v>
          </cell>
          <cell r="B69" t="str">
            <v>陰山七五三　　　　　　　　　　　　　　　　　　　　　　　　　　　　　　</v>
          </cell>
          <cell r="C69" t="str">
            <v>073</v>
          </cell>
          <cell r="D69" t="str">
            <v>ﾋﾒｼﾞｼﾃﾝ</v>
          </cell>
          <cell r="F69" t="str">
            <v>AB</v>
          </cell>
          <cell r="G69" t="str">
            <v>E</v>
          </cell>
          <cell r="J69">
            <v>71633065</v>
          </cell>
          <cell r="K69">
            <v>0</v>
          </cell>
          <cell r="L69">
            <v>71633065</v>
          </cell>
        </row>
        <row r="70">
          <cell r="A70" t="str">
            <v>159684</v>
          </cell>
          <cell r="B70" t="str">
            <v>田口工務店　　　　　　　　　　　　　　　　　　　　　　　　　　　　　　</v>
          </cell>
          <cell r="C70" t="str">
            <v>0Y2</v>
          </cell>
          <cell r="D70" t="str">
            <v>PJ-ｷｶｸｶｲﾊﾂｶ</v>
          </cell>
          <cell r="E70" t="str">
            <v>近畿営本</v>
          </cell>
          <cell r="F70" t="str">
            <v>CB</v>
          </cell>
          <cell r="G70" t="str">
            <v>E</v>
          </cell>
          <cell r="J70">
            <v>0</v>
          </cell>
          <cell r="K70">
            <v>329601530</v>
          </cell>
          <cell r="L70">
            <v>19601530</v>
          </cell>
          <cell r="M70">
            <v>20</v>
          </cell>
          <cell r="N70">
            <v>-310</v>
          </cell>
          <cell r="O70">
            <v>20</v>
          </cell>
          <cell r="P70">
            <v>-20</v>
          </cell>
        </row>
        <row r="71">
          <cell r="A71" t="str">
            <v>159832</v>
          </cell>
          <cell r="B71" t="str">
            <v>佐々久株式会社　　　　　　　　　　　　　　　　　　　　　　　　　　　　</v>
          </cell>
          <cell r="C71" t="str">
            <v>0Y2</v>
          </cell>
          <cell r="D71" t="str">
            <v>PJ-ｷｶｸｶｲﾊﾂｶ</v>
          </cell>
          <cell r="E71" t="str">
            <v>近畿営本</v>
          </cell>
          <cell r="F71" t="str">
            <v>CB</v>
          </cell>
          <cell r="G71" t="str">
            <v>C</v>
          </cell>
          <cell r="J71">
            <v>0</v>
          </cell>
          <cell r="K71">
            <v>189919669</v>
          </cell>
          <cell r="L71">
            <v>135197708</v>
          </cell>
          <cell r="M71">
            <v>135</v>
          </cell>
          <cell r="N71">
            <v>0</v>
          </cell>
          <cell r="O71">
            <v>135</v>
          </cell>
          <cell r="P71">
            <v>-50</v>
          </cell>
        </row>
        <row r="72">
          <cell r="A72" t="str">
            <v>161148</v>
          </cell>
          <cell r="B72" t="str">
            <v>甲南企業株式会社　　　　　　　　　　　　　　　　　　　　　　　　　　　</v>
          </cell>
          <cell r="C72" t="str">
            <v>0Y2</v>
          </cell>
          <cell r="D72" t="str">
            <v>PJ-ｷｶｸｶｲﾊﾂｶ</v>
          </cell>
          <cell r="E72" t="str">
            <v>近畿営本</v>
          </cell>
          <cell r="F72" t="str">
            <v>CB</v>
          </cell>
          <cell r="G72" t="str">
            <v>K</v>
          </cell>
          <cell r="J72">
            <v>127983954</v>
          </cell>
          <cell r="K72">
            <v>127983954</v>
          </cell>
          <cell r="L72">
            <v>84507</v>
          </cell>
          <cell r="M72">
            <v>130</v>
          </cell>
          <cell r="N72">
            <v>0</v>
          </cell>
          <cell r="O72">
            <v>133</v>
          </cell>
          <cell r="P72">
            <v>-49</v>
          </cell>
        </row>
        <row r="73">
          <cell r="A73" t="str">
            <v>162593</v>
          </cell>
          <cell r="B73" t="str">
            <v>日本総合能率協会　　　　　　　　　　　　　　　　　　　　　　　　　　　</v>
          </cell>
          <cell r="C73" t="str">
            <v>1E5</v>
          </cell>
          <cell r="D73" t="str">
            <v>ｱﾂｷﾞｼﾃﾝﾀﾞｲ1ﾁｰﾑ</v>
          </cell>
          <cell r="E73" t="str">
            <v>東京営本</v>
          </cell>
          <cell r="F73" t="str">
            <v>CB</v>
          </cell>
          <cell r="G73" t="str">
            <v>K</v>
          </cell>
          <cell r="J73">
            <v>243411013</v>
          </cell>
          <cell r="K73">
            <v>8951007</v>
          </cell>
          <cell r="L73">
            <v>249366623</v>
          </cell>
          <cell r="M73">
            <v>248</v>
          </cell>
          <cell r="P73">
            <v>0</v>
          </cell>
        </row>
        <row r="74">
          <cell r="A74" t="str">
            <v>164905</v>
          </cell>
          <cell r="B74" t="str">
            <v>日活住宅株式会社　　　　　　　　　　　　　　　　　　　　　　　　　　　</v>
          </cell>
          <cell r="C74" t="str">
            <v>0Y2</v>
          </cell>
          <cell r="D74" t="str">
            <v>PJ-ｷｶｸｶｲﾊﾂｶ</v>
          </cell>
          <cell r="E74" t="str">
            <v>近畿営本</v>
          </cell>
          <cell r="F74" t="str">
            <v>CB</v>
          </cell>
          <cell r="G74" t="str">
            <v>C</v>
          </cell>
          <cell r="J74">
            <v>0</v>
          </cell>
          <cell r="K74">
            <v>425864890</v>
          </cell>
          <cell r="L74">
            <v>425864890</v>
          </cell>
          <cell r="M74">
            <v>428</v>
          </cell>
          <cell r="N74">
            <v>0</v>
          </cell>
          <cell r="O74">
            <v>432</v>
          </cell>
          <cell r="P74">
            <v>-341</v>
          </cell>
        </row>
        <row r="75">
          <cell r="A75" t="str">
            <v>165017</v>
          </cell>
          <cell r="B75" t="str">
            <v>信友リース株式会社　　　　　　　　　　　　　　　　　　　　　　　　　　</v>
          </cell>
          <cell r="C75" t="str">
            <v>0H4</v>
          </cell>
          <cell r="D75" t="str">
            <v>ﾄｳﾕｳｼSKｼﾝｻ1</v>
          </cell>
          <cell r="E75" t="str">
            <v>東京営本</v>
          </cell>
          <cell r="F75" t="str">
            <v>CA</v>
          </cell>
          <cell r="G75" t="str">
            <v>H</v>
          </cell>
          <cell r="J75">
            <v>0</v>
          </cell>
          <cell r="K75">
            <v>1144769128</v>
          </cell>
          <cell r="L75">
            <v>485201</v>
          </cell>
          <cell r="M75">
            <v>0</v>
          </cell>
          <cell r="N75">
            <v>-1102</v>
          </cell>
          <cell r="O75">
            <v>0</v>
          </cell>
          <cell r="P75">
            <v>0</v>
          </cell>
        </row>
        <row r="76">
          <cell r="A76" t="str">
            <v>165601</v>
          </cell>
          <cell r="B76" t="str">
            <v>コアクリスタル　　　　　　　　　　　　　　　　　　　　　　　　　　　　</v>
          </cell>
          <cell r="C76" t="str">
            <v>05V</v>
          </cell>
          <cell r="D76" t="str">
            <v>ｵｵｻｶｴｲｷﾞﾖｳ2-3</v>
          </cell>
          <cell r="E76" t="str">
            <v>近畿営本</v>
          </cell>
          <cell r="F76" t="str">
            <v>CB</v>
          </cell>
          <cell r="G76" t="str">
            <v>C</v>
          </cell>
          <cell r="J76">
            <v>0</v>
          </cell>
          <cell r="K76">
            <v>8465757</v>
          </cell>
          <cell r="L76">
            <v>8465757</v>
          </cell>
          <cell r="M76">
            <v>8</v>
          </cell>
          <cell r="N76">
            <v>0</v>
          </cell>
          <cell r="O76">
            <v>8</v>
          </cell>
          <cell r="P76">
            <v>-3</v>
          </cell>
        </row>
        <row r="77">
          <cell r="A77" t="str">
            <v>168040</v>
          </cell>
          <cell r="B77" t="str">
            <v>創建　　　　　　　　　　　　　　　　　　　　　　　　　　　　　　　　　</v>
          </cell>
          <cell r="C77" t="str">
            <v>0Y2</v>
          </cell>
          <cell r="D77" t="str">
            <v>PJ-ｷｶｸｶｲﾊﾂｶ</v>
          </cell>
          <cell r="E77" t="str">
            <v>近畿営本</v>
          </cell>
          <cell r="F77" t="str">
            <v>AB</v>
          </cell>
          <cell r="G77" t="str">
            <v>E</v>
          </cell>
          <cell r="J77">
            <v>38789944</v>
          </cell>
          <cell r="K77">
            <v>0</v>
          </cell>
          <cell r="L77">
            <v>38722992</v>
          </cell>
          <cell r="M77">
            <v>40</v>
          </cell>
          <cell r="N77">
            <v>0</v>
          </cell>
          <cell r="O77">
            <v>0</v>
          </cell>
          <cell r="P77">
            <v>0</v>
          </cell>
        </row>
        <row r="78">
          <cell r="A78" t="str">
            <v>168098</v>
          </cell>
          <cell r="B78" t="str">
            <v>藤原工務店　　　　　　　　　　　　　　　　　　　　　　　　　　　　　　</v>
          </cell>
          <cell r="E78" t="str">
            <v>近畿営本</v>
          </cell>
          <cell r="M78">
            <v>0</v>
          </cell>
          <cell r="N78">
            <v>0</v>
          </cell>
          <cell r="O78">
            <v>0</v>
          </cell>
          <cell r="P78">
            <v>0</v>
          </cell>
        </row>
        <row r="79">
          <cell r="A79" t="str">
            <v>171852</v>
          </cell>
          <cell r="B79" t="str">
            <v>南部興業株式会社　　　　　　　　　　　　　　　　　　　　　　　　　　　</v>
          </cell>
          <cell r="C79" t="str">
            <v>1H9</v>
          </cell>
          <cell r="D79" t="str">
            <v>ｲｹﾌﾞｸﾛｼﾃﾝ2ﾁｰﾑ</v>
          </cell>
          <cell r="E79" t="str">
            <v>東京営本</v>
          </cell>
          <cell r="F79" t="str">
            <v>CB</v>
          </cell>
          <cell r="G79" t="str">
            <v>J</v>
          </cell>
          <cell r="J79">
            <v>6000000</v>
          </cell>
          <cell r="K79">
            <v>12000000</v>
          </cell>
          <cell r="L79">
            <v>17993195</v>
          </cell>
          <cell r="M79">
            <v>18</v>
          </cell>
          <cell r="P79">
            <v>0</v>
          </cell>
        </row>
        <row r="80">
          <cell r="A80" t="str">
            <v>172677</v>
          </cell>
          <cell r="B80" t="str">
            <v>ワールドアオヤマ　　　　　　　　　　　　　　　　　　　　　　　　　　　</v>
          </cell>
          <cell r="C80" t="str">
            <v>09N</v>
          </cell>
          <cell r="E80" t="str">
            <v>近畿営本</v>
          </cell>
          <cell r="G80" t="str">
            <v>D</v>
          </cell>
          <cell r="L80">
            <v>-2363529</v>
          </cell>
          <cell r="M80">
            <v>38</v>
          </cell>
          <cell r="N80">
            <v>0</v>
          </cell>
          <cell r="O80">
            <v>39</v>
          </cell>
          <cell r="P80">
            <v>-15</v>
          </cell>
        </row>
        <row r="81">
          <cell r="A81" t="str">
            <v>172751</v>
          </cell>
          <cell r="B81" t="str">
            <v>キヤマ都市開発株式会社　　　　　　　　　　　　　　　　　　　　　　　　</v>
          </cell>
          <cell r="C81" t="str">
            <v>1VG</v>
          </cell>
          <cell r="D81" t="str">
            <v>ﾕｳｼｼﾞｷﾞﾖｳ2ﾎｳｼﾞﾝ</v>
          </cell>
          <cell r="E81" t="str">
            <v>不動産Ｆ</v>
          </cell>
          <cell r="F81" t="str">
            <v>CB</v>
          </cell>
          <cell r="G81" t="str">
            <v>C</v>
          </cell>
          <cell r="J81">
            <v>0</v>
          </cell>
          <cell r="K81">
            <v>442253192</v>
          </cell>
          <cell r="L81">
            <v>-33098971</v>
          </cell>
          <cell r="M81">
            <v>0</v>
          </cell>
          <cell r="N81">
            <v>-473</v>
          </cell>
          <cell r="O81">
            <v>0</v>
          </cell>
          <cell r="P81">
            <v>0</v>
          </cell>
        </row>
        <row r="82">
          <cell r="A82" t="str">
            <v>174164</v>
          </cell>
          <cell r="B82" t="str">
            <v>綜和　　　　　　　　　　　　　　　　　　　　　　　　　　　　　　　　　</v>
          </cell>
          <cell r="C82" t="str">
            <v>084</v>
          </cell>
          <cell r="D82" t="str">
            <v>ﾕｳｼｼﾞｷﾞﾖｳ2ｵｵｻｶ</v>
          </cell>
          <cell r="E82" t="str">
            <v>不動産Ｆ</v>
          </cell>
          <cell r="F82" t="str">
            <v>CB</v>
          </cell>
          <cell r="G82" t="str">
            <v>L</v>
          </cell>
          <cell r="H82" t="str">
            <v>1</v>
          </cell>
          <cell r="J82">
            <v>0</v>
          </cell>
          <cell r="K82">
            <v>393255225</v>
          </cell>
          <cell r="L82">
            <v>262477</v>
          </cell>
          <cell r="M82">
            <v>0</v>
          </cell>
          <cell r="N82">
            <v>-370</v>
          </cell>
          <cell r="O82">
            <v>0</v>
          </cell>
          <cell r="P82">
            <v>0</v>
          </cell>
        </row>
        <row r="83">
          <cell r="A83" t="str">
            <v>174713</v>
          </cell>
          <cell r="B83" t="str">
            <v>伴野貿易株式会社　　　　　　　　　　　　　　　　　　　　　　　　　　　</v>
          </cell>
          <cell r="C83" t="str">
            <v>09C</v>
          </cell>
          <cell r="D83" t="str">
            <v>ﾕｳｼｼﾞｷﾞﾖｳ2ﾎｳｼﾞﾝ</v>
          </cell>
          <cell r="E83" t="str">
            <v>不動産Ｆ</v>
          </cell>
          <cell r="F83" t="str">
            <v>AB</v>
          </cell>
          <cell r="G83" t="str">
            <v>C</v>
          </cell>
          <cell r="J83">
            <v>263000000</v>
          </cell>
          <cell r="K83">
            <v>0</v>
          </cell>
          <cell r="L83">
            <v>262729795</v>
          </cell>
          <cell r="M83">
            <v>265</v>
          </cell>
          <cell r="N83">
            <v>0</v>
          </cell>
          <cell r="O83">
            <v>0</v>
          </cell>
          <cell r="P83">
            <v>0</v>
          </cell>
        </row>
        <row r="84">
          <cell r="A84" t="str">
            <v>175590</v>
          </cell>
          <cell r="B84" t="str">
            <v>岡本　祥均　　　　　　　　　　　　　　　　　　　　　　　　　　　　　　</v>
          </cell>
          <cell r="C84" t="str">
            <v>0Y2</v>
          </cell>
          <cell r="D84" t="str">
            <v>ｵｵｻｶｴｲｷﾞﾖｳ3-3</v>
          </cell>
          <cell r="E84" t="str">
            <v>近畿営本</v>
          </cell>
          <cell r="F84" t="str">
            <v>CB</v>
          </cell>
          <cell r="G84" t="str">
            <v>L</v>
          </cell>
          <cell r="J84">
            <v>21388890</v>
          </cell>
          <cell r="K84">
            <v>103554686</v>
          </cell>
          <cell r="L84">
            <v>122987056</v>
          </cell>
          <cell r="M84">
            <v>123</v>
          </cell>
          <cell r="N84">
            <v>0</v>
          </cell>
          <cell r="O84">
            <v>123</v>
          </cell>
          <cell r="P84">
            <v>-46</v>
          </cell>
        </row>
        <row r="85">
          <cell r="A85" t="str">
            <v>181669</v>
          </cell>
          <cell r="B85" t="str">
            <v>高橋住宅株式会社　　　　　　　　　　　　　　　　　　　　　　　　　　　</v>
          </cell>
          <cell r="C85" t="str">
            <v>0Y2</v>
          </cell>
          <cell r="D85" t="str">
            <v>PJ-ｷｶｸｶｲﾊﾂｶ</v>
          </cell>
          <cell r="E85" t="str">
            <v>近畿営本</v>
          </cell>
          <cell r="F85" t="str">
            <v>CB</v>
          </cell>
          <cell r="G85" t="str">
            <v>C</v>
          </cell>
          <cell r="J85">
            <v>0</v>
          </cell>
          <cell r="K85">
            <v>321611117</v>
          </cell>
          <cell r="L85">
            <v>277908</v>
          </cell>
          <cell r="M85">
            <v>0</v>
          </cell>
          <cell r="N85">
            <v>-317</v>
          </cell>
          <cell r="O85">
            <v>0</v>
          </cell>
          <cell r="P85">
            <v>0</v>
          </cell>
        </row>
        <row r="86">
          <cell r="A86" t="str">
            <v>188718</v>
          </cell>
          <cell r="B86" t="str">
            <v>徳永通商株式会社　　　　　　　　　　　　　　　　　　　　　　　　　　　</v>
          </cell>
          <cell r="C86" t="str">
            <v>0Y2</v>
          </cell>
          <cell r="D86" t="str">
            <v>PJ-ｷｶｸｶｲﾊﾂｶ</v>
          </cell>
          <cell r="E86" t="str">
            <v>近畿営本</v>
          </cell>
          <cell r="F86" t="str">
            <v>CB</v>
          </cell>
          <cell r="G86" t="str">
            <v>G</v>
          </cell>
          <cell r="J86">
            <v>0</v>
          </cell>
          <cell r="K86">
            <v>81640544</v>
          </cell>
          <cell r="L86">
            <v>81640544</v>
          </cell>
          <cell r="M86">
            <v>82</v>
          </cell>
          <cell r="N86">
            <v>0</v>
          </cell>
          <cell r="O86">
            <v>82</v>
          </cell>
          <cell r="P86">
            <v>-31</v>
          </cell>
        </row>
        <row r="87">
          <cell r="A87" t="str">
            <v>188916</v>
          </cell>
          <cell r="B87" t="str">
            <v>嵯峨建設株式会社　　　　　　　　　　　　　　　　　　　　　　　　　　　</v>
          </cell>
          <cell r="C87" t="str">
            <v>0Y2</v>
          </cell>
          <cell r="D87" t="str">
            <v>PJ-ｷｶｸｶｲﾊﾂｶ</v>
          </cell>
          <cell r="E87" t="str">
            <v>業務本部</v>
          </cell>
          <cell r="F87" t="str">
            <v>AB</v>
          </cell>
          <cell r="G87" t="str">
            <v>C</v>
          </cell>
          <cell r="J87">
            <v>3231750</v>
          </cell>
          <cell r="K87">
            <v>0</v>
          </cell>
          <cell r="L87">
            <v>3231750</v>
          </cell>
          <cell r="M87">
            <v>3</v>
          </cell>
          <cell r="N87">
            <v>0</v>
          </cell>
          <cell r="O87">
            <v>4</v>
          </cell>
          <cell r="P87">
            <v>-1</v>
          </cell>
        </row>
        <row r="88">
          <cell r="A88" t="str">
            <v>200594</v>
          </cell>
          <cell r="B88" t="str">
            <v>神　司　　　　　　　　　　　　　　　　　　　　　　　　　　　　　　　　</v>
          </cell>
          <cell r="C88" t="str">
            <v>096</v>
          </cell>
          <cell r="D88" t="str">
            <v>ｱｵﾓﾘｼﾃﾝ</v>
          </cell>
          <cell r="E88" t="str">
            <v>業務本部</v>
          </cell>
          <cell r="F88" t="str">
            <v>CB</v>
          </cell>
          <cell r="G88" t="str">
            <v>B</v>
          </cell>
          <cell r="J88">
            <v>23745089</v>
          </cell>
          <cell r="K88">
            <v>8409700</v>
          </cell>
          <cell r="L88">
            <v>30482443</v>
          </cell>
          <cell r="M88">
            <v>30</v>
          </cell>
          <cell r="N88">
            <v>0</v>
          </cell>
          <cell r="O88">
            <v>30</v>
          </cell>
          <cell r="P88">
            <v>-11</v>
          </cell>
        </row>
        <row r="89">
          <cell r="A89" t="str">
            <v>203091</v>
          </cell>
          <cell r="B89" t="str">
            <v>文京電気工業株式会社</v>
          </cell>
          <cell r="E89" t="str">
            <v>不動産Ｆ</v>
          </cell>
          <cell r="M89">
            <v>0</v>
          </cell>
          <cell r="N89">
            <v>0</v>
          </cell>
          <cell r="O89">
            <v>0</v>
          </cell>
          <cell r="P89">
            <v>0</v>
          </cell>
        </row>
        <row r="90">
          <cell r="A90" t="str">
            <v>204100</v>
          </cell>
          <cell r="B90" t="str">
            <v>寿不動産　　　　　　　　　　　　　　　　　　　　　　　　　　　　　　　</v>
          </cell>
          <cell r="C90" t="str">
            <v>0Y2</v>
          </cell>
          <cell r="D90" t="str">
            <v>PJ-ｷｶｸｶｲﾊﾂｶ</v>
          </cell>
          <cell r="E90" t="str">
            <v>近畿営本</v>
          </cell>
          <cell r="F90" t="str">
            <v>CB</v>
          </cell>
          <cell r="G90" t="str">
            <v>C</v>
          </cell>
          <cell r="J90">
            <v>0</v>
          </cell>
          <cell r="K90">
            <v>46245966</v>
          </cell>
          <cell r="L90">
            <v>46245966</v>
          </cell>
          <cell r="M90">
            <v>46</v>
          </cell>
          <cell r="N90">
            <v>0</v>
          </cell>
          <cell r="O90">
            <v>46</v>
          </cell>
          <cell r="P90">
            <v>-17</v>
          </cell>
        </row>
        <row r="91">
          <cell r="A91" t="str">
            <v>204109</v>
          </cell>
          <cell r="B91" t="str">
            <v>アエル株式会社　　　　　　　　　　　　　　　　　　　　　　　　　　　　</v>
          </cell>
          <cell r="C91" t="str">
            <v>1D3</v>
          </cell>
          <cell r="D91" t="str">
            <v>ｳｴﾉｼﾃﾝﾀﾞ1ﾁ-ﾑ</v>
          </cell>
          <cell r="E91" t="str">
            <v>東京営本</v>
          </cell>
          <cell r="F91" t="str">
            <v>CB</v>
          </cell>
          <cell r="G91" t="str">
            <v>H</v>
          </cell>
          <cell r="J91">
            <v>60000000</v>
          </cell>
          <cell r="K91">
            <v>7815308</v>
          </cell>
          <cell r="L91">
            <v>67815308</v>
          </cell>
          <cell r="M91">
            <v>75</v>
          </cell>
          <cell r="N91">
            <v>0</v>
          </cell>
          <cell r="O91">
            <v>98</v>
          </cell>
          <cell r="P91">
            <v>-36</v>
          </cell>
        </row>
        <row r="92">
          <cell r="A92" t="str">
            <v>204180</v>
          </cell>
          <cell r="B92" t="str">
            <v>菅原　久男　　　　　　　　　　　　　　　　　　　　　　　　　　　　　　</v>
          </cell>
          <cell r="C92" t="str">
            <v>1VG</v>
          </cell>
          <cell r="D92" t="str">
            <v>ｴｲｷﾞﾖｳ2-3J</v>
          </cell>
          <cell r="F92" t="str">
            <v>CB</v>
          </cell>
          <cell r="G92" t="str">
            <v>G</v>
          </cell>
          <cell r="J92">
            <v>0</v>
          </cell>
          <cell r="K92">
            <v>4335078</v>
          </cell>
          <cell r="L92">
            <v>4335078</v>
          </cell>
        </row>
        <row r="93">
          <cell r="A93" t="str">
            <v>205166</v>
          </cell>
          <cell r="B93" t="str">
            <v>明大　　　　　　　　　　　　　　　　　　　　　　　　　　　　　　　　　</v>
          </cell>
          <cell r="C93" t="str">
            <v>0Y2</v>
          </cell>
          <cell r="D93" t="str">
            <v>PJ-ｷｶｸｶｲﾊﾂｶ</v>
          </cell>
          <cell r="E93" t="str">
            <v>近畿営本</v>
          </cell>
          <cell r="F93" t="str">
            <v>CB</v>
          </cell>
          <cell r="G93" t="str">
            <v>C</v>
          </cell>
          <cell r="J93">
            <v>0</v>
          </cell>
          <cell r="K93">
            <v>361727041</v>
          </cell>
          <cell r="L93">
            <v>-272959</v>
          </cell>
          <cell r="M93">
            <v>0</v>
          </cell>
          <cell r="N93">
            <v>-362</v>
          </cell>
          <cell r="O93">
            <v>0</v>
          </cell>
          <cell r="P93">
            <v>0</v>
          </cell>
        </row>
        <row r="94">
          <cell r="A94" t="str">
            <v>206950</v>
          </cell>
          <cell r="B94" t="str">
            <v>音坂砕石砿業株式会社　　　　　　　　　　　　　　　　　　　　　　　　　</v>
          </cell>
          <cell r="C94" t="str">
            <v>026</v>
          </cell>
          <cell r="D94" t="str">
            <v>ｳﾂﾉﾐﾔｼﾃﾝｴｲｷﾞﾖｳ</v>
          </cell>
          <cell r="E94" t="str">
            <v>業務本部</v>
          </cell>
          <cell r="F94" t="str">
            <v>AB</v>
          </cell>
          <cell r="G94" t="str">
            <v>D</v>
          </cell>
          <cell r="J94">
            <v>57186219</v>
          </cell>
          <cell r="K94">
            <v>0</v>
          </cell>
          <cell r="L94">
            <v>57186219</v>
          </cell>
          <cell r="M94">
            <v>62</v>
          </cell>
          <cell r="N94">
            <v>0</v>
          </cell>
          <cell r="O94">
            <v>70</v>
          </cell>
          <cell r="P94">
            <v>-26</v>
          </cell>
        </row>
        <row r="95">
          <cell r="A95" t="str">
            <v>207626</v>
          </cell>
          <cell r="B95" t="str">
            <v>丸高繊維株式会社　　　　　　　　　　　　　　　　　　　　　　　　　　　</v>
          </cell>
          <cell r="C95" t="str">
            <v>0Y2</v>
          </cell>
          <cell r="D95" t="str">
            <v>PJ-ｷｶｸｶｲﾊﾂｶ</v>
          </cell>
          <cell r="E95" t="str">
            <v>近畿営本</v>
          </cell>
          <cell r="F95" t="str">
            <v>CB</v>
          </cell>
          <cell r="G95" t="str">
            <v>Ｆ</v>
          </cell>
          <cell r="J95">
            <v>35311238</v>
          </cell>
          <cell r="K95">
            <v>11770412</v>
          </cell>
          <cell r="L95">
            <v>47081650</v>
          </cell>
          <cell r="M95">
            <v>47</v>
          </cell>
          <cell r="N95">
            <v>0</v>
          </cell>
          <cell r="O95">
            <v>47</v>
          </cell>
          <cell r="P95">
            <v>-17</v>
          </cell>
        </row>
        <row r="96">
          <cell r="A96" t="str">
            <v>207630</v>
          </cell>
          <cell r="B96" t="str">
            <v>村松哲二　　　　　　　　　　　　　　　　　　　　　　　　　　　　　　　</v>
          </cell>
          <cell r="C96" t="str">
            <v>0Y2</v>
          </cell>
          <cell r="D96" t="str">
            <v>PJ-ｷｶｸｶｲﾊﾂｶ</v>
          </cell>
          <cell r="E96" t="str">
            <v>近畿営本</v>
          </cell>
          <cell r="F96" t="str">
            <v>CB</v>
          </cell>
          <cell r="G96" t="str">
            <v>C</v>
          </cell>
          <cell r="J96">
            <v>0</v>
          </cell>
          <cell r="K96">
            <v>73705774</v>
          </cell>
          <cell r="L96">
            <v>73705774</v>
          </cell>
          <cell r="M96">
            <v>74</v>
          </cell>
          <cell r="N96">
            <v>0</v>
          </cell>
          <cell r="O96">
            <v>74</v>
          </cell>
          <cell r="P96">
            <v>-28</v>
          </cell>
        </row>
        <row r="97">
          <cell r="A97" t="str">
            <v>207641</v>
          </cell>
          <cell r="B97" t="str">
            <v>草野禮治　　　　　　　　　　　　　　　　　　　　　　　　　　　　　　　</v>
          </cell>
          <cell r="C97" t="str">
            <v>0Y2</v>
          </cell>
          <cell r="D97" t="str">
            <v>PJ-ｷｶｸｶｲﾊﾂｶ</v>
          </cell>
          <cell r="E97" t="str">
            <v>近畿営本</v>
          </cell>
          <cell r="F97" t="str">
            <v>AB</v>
          </cell>
          <cell r="G97" t="str">
            <v>B</v>
          </cell>
          <cell r="J97">
            <v>36408247</v>
          </cell>
          <cell r="K97">
            <v>0</v>
          </cell>
          <cell r="L97">
            <v>39678104</v>
          </cell>
          <cell r="M97">
            <v>40</v>
          </cell>
          <cell r="N97">
            <v>0</v>
          </cell>
          <cell r="O97">
            <v>47</v>
          </cell>
          <cell r="P97">
            <v>-17</v>
          </cell>
        </row>
        <row r="98">
          <cell r="A98" t="str">
            <v>207691</v>
          </cell>
          <cell r="B98" t="str">
            <v>白凰産業株式会社　　　　　　　　　　　　　　　　　　　　　　　　　　　</v>
          </cell>
          <cell r="C98" t="str">
            <v>0Y2</v>
          </cell>
          <cell r="D98" t="str">
            <v>PJ-ｷｶｸｶｲﾊﾂｶ</v>
          </cell>
          <cell r="E98" t="str">
            <v>近畿営本</v>
          </cell>
          <cell r="F98" t="str">
            <v>CB</v>
          </cell>
          <cell r="G98" t="str">
            <v>J</v>
          </cell>
          <cell r="J98">
            <v>0</v>
          </cell>
          <cell r="K98">
            <v>380703782</v>
          </cell>
          <cell r="L98">
            <v>318655468</v>
          </cell>
          <cell r="M98">
            <v>322</v>
          </cell>
          <cell r="N98">
            <v>0</v>
          </cell>
          <cell r="O98">
            <v>326</v>
          </cell>
          <cell r="P98">
            <v>-295</v>
          </cell>
        </row>
        <row r="99">
          <cell r="A99" t="str">
            <v>208336</v>
          </cell>
          <cell r="B99" t="str">
            <v>東ブラ本社　　　　　　　　　　　　　　　　　　　　　　　　　　　　　　</v>
          </cell>
          <cell r="C99" t="str">
            <v>0TF</v>
          </cell>
          <cell r="D99" t="str">
            <v>ﾕｳｼ2ﾌﾞｶｲｶﾞｲIQ</v>
          </cell>
          <cell r="E99" t="str">
            <v>東京営本</v>
          </cell>
          <cell r="F99" t="str">
            <v>CB</v>
          </cell>
          <cell r="G99" t="str">
            <v>C</v>
          </cell>
          <cell r="J99">
            <v>0</v>
          </cell>
          <cell r="K99">
            <v>171037751</v>
          </cell>
          <cell r="L99">
            <v>169550234</v>
          </cell>
          <cell r="M99">
            <v>170</v>
          </cell>
          <cell r="N99">
            <v>0</v>
          </cell>
          <cell r="O99">
            <v>170</v>
          </cell>
          <cell r="P99">
            <v>-63</v>
          </cell>
        </row>
        <row r="100">
          <cell r="A100" t="str">
            <v>210998</v>
          </cell>
          <cell r="B100" t="str">
            <v>大同殖産株式会社　　　　　　　　　　　　　　　　　　　　　　　　　　　</v>
          </cell>
          <cell r="C100" t="str">
            <v>0Y2</v>
          </cell>
          <cell r="D100" t="str">
            <v>PJ-ｷｶｸｶｲﾊﾂｶ</v>
          </cell>
          <cell r="E100" t="str">
            <v>近畿営本</v>
          </cell>
          <cell r="F100" t="str">
            <v>CB</v>
          </cell>
          <cell r="G100" t="str">
            <v>C</v>
          </cell>
          <cell r="J100">
            <v>0</v>
          </cell>
          <cell r="K100">
            <v>316420357</v>
          </cell>
          <cell r="L100">
            <v>14420357</v>
          </cell>
          <cell r="M100">
            <v>14</v>
          </cell>
          <cell r="N100">
            <v>-302</v>
          </cell>
          <cell r="O100">
            <v>15</v>
          </cell>
          <cell r="P100">
            <v>-15</v>
          </cell>
        </row>
        <row r="101">
          <cell r="A101" t="str">
            <v>214630</v>
          </cell>
          <cell r="B101" t="str">
            <v>矢島崇光　　　　　　　　　　　　　　　　　　　　　　　　　　　　　　　</v>
          </cell>
          <cell r="C101" t="str">
            <v>1TL</v>
          </cell>
          <cell r="D101" t="str">
            <v>ﾖｺﾊﾏｴｲｷﾞﾖｳJ</v>
          </cell>
          <cell r="E101" t="str">
            <v>東京営本</v>
          </cell>
          <cell r="F101" t="str">
            <v>CB</v>
          </cell>
          <cell r="G101" t="str">
            <v>C</v>
          </cell>
          <cell r="J101">
            <v>0</v>
          </cell>
          <cell r="K101">
            <v>236651348</v>
          </cell>
          <cell r="L101">
            <v>173024816</v>
          </cell>
          <cell r="M101">
            <v>175</v>
          </cell>
          <cell r="N101">
            <v>0</v>
          </cell>
          <cell r="O101">
            <v>175</v>
          </cell>
          <cell r="P101">
            <v>-65</v>
          </cell>
        </row>
        <row r="102">
          <cell r="A102" t="str">
            <v>221279</v>
          </cell>
          <cell r="B102" t="str">
            <v>佐久間電機株式会社　　　　　　　　　　　　　　　　　　　　　　　　　　</v>
          </cell>
          <cell r="C102" t="str">
            <v>0QJ</v>
          </cell>
          <cell r="D102" t="str">
            <v>ｵｵｻｶｴｲｷﾞﾖｳ2-4</v>
          </cell>
          <cell r="F102" t="str">
            <v>CB</v>
          </cell>
          <cell r="G102" t="str">
            <v>Ｆ</v>
          </cell>
          <cell r="J102">
            <v>16000000</v>
          </cell>
          <cell r="K102">
            <v>2000000</v>
          </cell>
          <cell r="L102">
            <v>17853866</v>
          </cell>
        </row>
        <row r="103">
          <cell r="A103" t="str">
            <v>221812</v>
          </cell>
          <cell r="B103" t="str">
            <v>吉田貿易　　　　　　　　　　　　　　　　　　　　　　　　　　　　　　　</v>
          </cell>
          <cell r="C103" t="str">
            <v>1L4</v>
          </cell>
          <cell r="D103" t="str">
            <v>Qﾆﾎﾝﾊﾞｼ-ｴｲｷﾞﾖｳ2</v>
          </cell>
          <cell r="E103" t="str">
            <v>東京営本</v>
          </cell>
          <cell r="F103" t="str">
            <v>CB</v>
          </cell>
          <cell r="G103" t="str">
            <v>G</v>
          </cell>
          <cell r="J103">
            <v>0</v>
          </cell>
          <cell r="K103">
            <v>65368004</v>
          </cell>
          <cell r="L103">
            <v>65368004</v>
          </cell>
          <cell r="M103">
            <v>65</v>
          </cell>
          <cell r="N103">
            <v>0</v>
          </cell>
          <cell r="O103">
            <v>65</v>
          </cell>
          <cell r="P103">
            <v>-24</v>
          </cell>
        </row>
        <row r="104">
          <cell r="A104" t="str">
            <v>223887</v>
          </cell>
          <cell r="B104" t="str">
            <v>アキモト　　　　　　　　　　　　　　　　　　　　　　　　　　　　　　　</v>
          </cell>
          <cell r="C104" t="str">
            <v>1E5</v>
          </cell>
          <cell r="D104" t="str">
            <v>ｱﾂｷﾞｼﾃﾝﾀﾞｲ1ﾁｰﾑ</v>
          </cell>
          <cell r="E104" t="str">
            <v>東京営本</v>
          </cell>
          <cell r="F104" t="str">
            <v>CB</v>
          </cell>
          <cell r="G104" t="str">
            <v>C</v>
          </cell>
          <cell r="J104">
            <v>0</v>
          </cell>
          <cell r="K104">
            <v>457950</v>
          </cell>
          <cell r="L104">
            <v>457950</v>
          </cell>
          <cell r="M104">
            <v>0</v>
          </cell>
          <cell r="N104">
            <v>0</v>
          </cell>
          <cell r="O104">
            <v>0</v>
          </cell>
          <cell r="P104">
            <v>0</v>
          </cell>
        </row>
        <row r="105">
          <cell r="A105" t="str">
            <v>224958</v>
          </cell>
          <cell r="B105" t="str">
            <v>沼津観光開発株式会社　　　　　　　　　　　　　　　　　　　　　　　　　</v>
          </cell>
          <cell r="C105" t="str">
            <v>09Q</v>
          </cell>
          <cell r="D105" t="str">
            <v>ﾇﾏﾂﾞｼﾃﾝ</v>
          </cell>
          <cell r="E105" t="str">
            <v>業務本部</v>
          </cell>
          <cell r="F105" t="str">
            <v>AB</v>
          </cell>
          <cell r="G105" t="str">
            <v>K</v>
          </cell>
          <cell r="J105">
            <v>38100266</v>
          </cell>
          <cell r="K105">
            <v>0</v>
          </cell>
          <cell r="L105">
            <v>37837820</v>
          </cell>
          <cell r="M105">
            <v>40</v>
          </cell>
          <cell r="N105">
            <v>0</v>
          </cell>
          <cell r="O105">
            <v>43</v>
          </cell>
          <cell r="P105">
            <v>-16</v>
          </cell>
        </row>
        <row r="106">
          <cell r="A106" t="str">
            <v>225317</v>
          </cell>
          <cell r="B106" t="str">
            <v>相互施設株式会社　　　　　　　　　　　　　　　　　　　　　　　　　　　</v>
          </cell>
          <cell r="C106" t="str">
            <v>0Y2</v>
          </cell>
          <cell r="D106" t="str">
            <v>PJ-ｷｶｸｶｲﾊﾂｶ</v>
          </cell>
          <cell r="E106" t="str">
            <v>近畿営本</v>
          </cell>
          <cell r="F106" t="str">
            <v>CA</v>
          </cell>
          <cell r="G106" t="str">
            <v>C</v>
          </cell>
          <cell r="J106">
            <v>366443035</v>
          </cell>
          <cell r="K106">
            <v>397857203</v>
          </cell>
          <cell r="L106">
            <v>763888153</v>
          </cell>
          <cell r="M106">
            <v>765</v>
          </cell>
          <cell r="N106">
            <v>0</v>
          </cell>
          <cell r="O106">
            <v>767</v>
          </cell>
          <cell r="P106">
            <v>-568</v>
          </cell>
        </row>
        <row r="107">
          <cell r="A107" t="str">
            <v>225897</v>
          </cell>
          <cell r="B107" t="str">
            <v>西日本総合経営株式会社　　　　　　　　　　　　　　　　　　　　　　　　</v>
          </cell>
          <cell r="C107" t="str">
            <v>0Y2</v>
          </cell>
          <cell r="D107" t="str">
            <v>PJ-ｷｶｸｶｲﾊﾂｶ</v>
          </cell>
          <cell r="E107" t="str">
            <v>近畿営本</v>
          </cell>
          <cell r="F107" t="str">
            <v>CB</v>
          </cell>
          <cell r="G107" t="str">
            <v>H</v>
          </cell>
          <cell r="J107">
            <v>0</v>
          </cell>
          <cell r="K107">
            <v>312106453</v>
          </cell>
          <cell r="L107">
            <v>-3893547</v>
          </cell>
          <cell r="M107">
            <v>0</v>
          </cell>
          <cell r="N107">
            <v>-316</v>
          </cell>
          <cell r="O107">
            <v>0</v>
          </cell>
          <cell r="P107">
            <v>0</v>
          </cell>
        </row>
        <row r="108">
          <cell r="A108" t="str">
            <v>226407</v>
          </cell>
          <cell r="B108" t="str">
            <v>クボタ商事株式会社　　　　　　　　　　　　　　　　　　　　　　　　　　</v>
          </cell>
          <cell r="C108" t="str">
            <v>0Y1</v>
          </cell>
          <cell r="D108" t="str">
            <v>ｵｵｻｶｴｲｷﾞﾖｳ1-3</v>
          </cell>
          <cell r="E108" t="str">
            <v>近畿営本</v>
          </cell>
          <cell r="F108" t="str">
            <v>AB</v>
          </cell>
          <cell r="G108" t="str">
            <v>C</v>
          </cell>
          <cell r="J108">
            <v>41963944</v>
          </cell>
          <cell r="K108">
            <v>0</v>
          </cell>
          <cell r="L108">
            <v>42187349</v>
          </cell>
          <cell r="M108">
            <v>42</v>
          </cell>
          <cell r="N108">
            <v>0</v>
          </cell>
          <cell r="O108">
            <v>46</v>
          </cell>
          <cell r="P108">
            <v>-17</v>
          </cell>
        </row>
        <row r="109">
          <cell r="A109" t="str">
            <v>226955</v>
          </cell>
          <cell r="B109" t="str">
            <v>ウィズウェイストジャパン　　　　　　　　　　　　　　　　　　　　　　　</v>
          </cell>
          <cell r="C109" t="str">
            <v>09C</v>
          </cell>
          <cell r="D109" t="str">
            <v>ﾕｳｼｼﾞｷﾞﾖｳ2ﾎｳｼﾞﾝ</v>
          </cell>
          <cell r="E109" t="str">
            <v>不動産Ｆ</v>
          </cell>
          <cell r="F109" t="str">
            <v>AB</v>
          </cell>
          <cell r="G109" t="str">
            <v>J</v>
          </cell>
          <cell r="J109">
            <v>84198144</v>
          </cell>
          <cell r="K109">
            <v>0</v>
          </cell>
          <cell r="L109">
            <v>84198146</v>
          </cell>
          <cell r="M109">
            <v>88</v>
          </cell>
          <cell r="N109">
            <v>0</v>
          </cell>
          <cell r="O109">
            <v>0</v>
          </cell>
          <cell r="P109">
            <v>0</v>
          </cell>
        </row>
        <row r="110">
          <cell r="A110" t="str">
            <v>22851</v>
          </cell>
          <cell r="B110" t="str">
            <v>鋠生会今川病院　　　　　　　　　　　　　　　　　　　　　　　　　　　　</v>
          </cell>
          <cell r="C110" t="str">
            <v>0Y2</v>
          </cell>
          <cell r="D110" t="str">
            <v>PJ-ｷｶｸｶｲﾊﾂｶ</v>
          </cell>
          <cell r="E110" t="str">
            <v>近畿営本</v>
          </cell>
          <cell r="F110" t="str">
            <v>AB</v>
          </cell>
          <cell r="G110" t="str">
            <v>K</v>
          </cell>
          <cell r="J110">
            <v>110373771</v>
          </cell>
          <cell r="K110">
            <v>0</v>
          </cell>
          <cell r="L110">
            <v>110373771</v>
          </cell>
          <cell r="M110">
            <v>113</v>
          </cell>
          <cell r="N110">
            <v>0</v>
          </cell>
          <cell r="O110">
            <v>0</v>
          </cell>
          <cell r="P110">
            <v>0</v>
          </cell>
        </row>
        <row r="111">
          <cell r="A111" t="str">
            <v>229395</v>
          </cell>
          <cell r="B111" t="str">
            <v>志村モータース　　　　　　　　　　　　　　　　　　　　　　　　　　　　</v>
          </cell>
          <cell r="C111" t="str">
            <v>09C</v>
          </cell>
          <cell r="D111" t="str">
            <v>ﾕｳｼｼﾞｷﾞﾖｳ2ﾎｳｼﾞﾝ</v>
          </cell>
          <cell r="E111" t="str">
            <v>不動産Ｆ</v>
          </cell>
          <cell r="F111" t="str">
            <v>CB</v>
          </cell>
          <cell r="G111" t="str">
            <v>G</v>
          </cell>
          <cell r="J111">
            <v>0</v>
          </cell>
          <cell r="K111">
            <v>51303325</v>
          </cell>
          <cell r="L111">
            <v>51303325</v>
          </cell>
          <cell r="M111">
            <v>51</v>
          </cell>
          <cell r="N111">
            <v>0</v>
          </cell>
          <cell r="O111">
            <v>55</v>
          </cell>
          <cell r="P111">
            <v>-20</v>
          </cell>
        </row>
        <row r="112">
          <cell r="A112" t="str">
            <v>231507</v>
          </cell>
          <cell r="B112" t="str">
            <v>金津　忠行　　　　　　　　　　　　　　　　　　　　　　　　　　　　　　</v>
          </cell>
          <cell r="C112" t="str">
            <v>024</v>
          </cell>
          <cell r="D112" t="str">
            <v>ｾﾝﾊﾟｸｸﾞﾙ-ﾌﾟ</v>
          </cell>
          <cell r="E112" t="str">
            <v>不動産Ｆ</v>
          </cell>
          <cell r="F112" t="str">
            <v>AB</v>
          </cell>
          <cell r="G112" t="str">
            <v>B</v>
          </cell>
          <cell r="J112">
            <v>35967889</v>
          </cell>
          <cell r="K112">
            <v>0</v>
          </cell>
          <cell r="L112">
            <v>35969538</v>
          </cell>
          <cell r="M112">
            <v>36</v>
          </cell>
          <cell r="N112">
            <v>0</v>
          </cell>
          <cell r="O112">
            <v>0</v>
          </cell>
          <cell r="P112">
            <v>0</v>
          </cell>
        </row>
        <row r="113">
          <cell r="A113" t="str">
            <v>233308</v>
          </cell>
          <cell r="B113" t="str">
            <v>エルアンドティーマイアミ有限会社　　　　　　　　　　　　　　　　　　　</v>
          </cell>
          <cell r="C113" t="str">
            <v>0T8</v>
          </cell>
          <cell r="D113" t="str">
            <v>ﾕｳｼ2ﾌﾞｶｲｶﾞｲIQ</v>
          </cell>
          <cell r="F113" t="str">
            <v>BA</v>
          </cell>
          <cell r="G113" t="str">
            <v>N</v>
          </cell>
          <cell r="J113">
            <v>0</v>
          </cell>
          <cell r="K113">
            <v>835888551</v>
          </cell>
          <cell r="L113">
            <v>835888551</v>
          </cell>
        </row>
        <row r="114">
          <cell r="A114" t="str">
            <v>234159</v>
          </cell>
          <cell r="B114" t="str">
            <v>玉江橋　　　　　　　　　　　　　　　　　　　　　　　　　　　　　　　　</v>
          </cell>
          <cell r="C114" t="str">
            <v>0J1</v>
          </cell>
          <cell r="D114" t="str">
            <v>ｵｵｻｶｴｲｷﾞﾖｳ3-2</v>
          </cell>
          <cell r="E114" t="str">
            <v>近畿営本</v>
          </cell>
          <cell r="F114" t="str">
            <v>AB</v>
          </cell>
          <cell r="G114" t="str">
            <v>L</v>
          </cell>
          <cell r="J114">
            <v>95034235</v>
          </cell>
          <cell r="K114">
            <v>0</v>
          </cell>
          <cell r="L114">
            <v>94857811</v>
          </cell>
          <cell r="M114">
            <v>98</v>
          </cell>
          <cell r="N114">
            <v>0</v>
          </cell>
          <cell r="O114">
            <v>102</v>
          </cell>
          <cell r="P114">
            <v>-38</v>
          </cell>
        </row>
        <row r="115">
          <cell r="A115" t="str">
            <v>234916</v>
          </cell>
          <cell r="B115" t="str">
            <v>望月達朗　　　　　　　　　　　　　　　　　　　　　　　　　　　　　　　</v>
          </cell>
          <cell r="C115" t="str">
            <v>3GC</v>
          </cell>
          <cell r="D115" t="str">
            <v>ｷﾖｳﾄｼﾃﾝ4ｶ</v>
          </cell>
          <cell r="F115" t="str">
            <v>AB</v>
          </cell>
          <cell r="G115" t="str">
            <v>G</v>
          </cell>
          <cell r="J115">
            <v>16144340</v>
          </cell>
          <cell r="K115">
            <v>0</v>
          </cell>
          <cell r="L115">
            <v>16144340</v>
          </cell>
        </row>
        <row r="116">
          <cell r="A116" t="str">
            <v>235133</v>
          </cell>
          <cell r="B116" t="str">
            <v>田原　利明　　　　　　　　　　　　　　　　　　　　　　　　　　　　　　</v>
          </cell>
          <cell r="C116" t="str">
            <v>0TF</v>
          </cell>
          <cell r="D116" t="str">
            <v>ﾕｳｼ2ﾌﾞｶｲｶﾞｲIQ</v>
          </cell>
          <cell r="E116" t="str">
            <v>不動産Ｆ</v>
          </cell>
          <cell r="F116" t="str">
            <v>AB</v>
          </cell>
          <cell r="G116" t="str">
            <v>B</v>
          </cell>
          <cell r="J116">
            <v>18213368</v>
          </cell>
          <cell r="K116">
            <v>0</v>
          </cell>
          <cell r="L116">
            <v>18213368</v>
          </cell>
          <cell r="M116">
            <v>19</v>
          </cell>
          <cell r="N116">
            <v>0</v>
          </cell>
          <cell r="O116">
            <v>0</v>
          </cell>
          <cell r="P116">
            <v>0</v>
          </cell>
        </row>
        <row r="117">
          <cell r="A117" t="str">
            <v>235282</v>
          </cell>
          <cell r="B117" t="str">
            <v>平成企画　　　　　　　　　　　　　　　　　　　　　　　　　　　　　　　</v>
          </cell>
          <cell r="C117" t="str">
            <v>0J1</v>
          </cell>
          <cell r="D117" t="str">
            <v>ｵｵｻｶｴｲｷﾞﾖｳ3-2</v>
          </cell>
          <cell r="E117" t="str">
            <v>近畿営本</v>
          </cell>
          <cell r="F117" t="str">
            <v>AB</v>
          </cell>
          <cell r="G117" t="str">
            <v>L</v>
          </cell>
          <cell r="J117">
            <v>108072714</v>
          </cell>
          <cell r="K117">
            <v>0</v>
          </cell>
          <cell r="L117">
            <v>108072714</v>
          </cell>
          <cell r="M117">
            <v>108</v>
          </cell>
          <cell r="N117">
            <v>0</v>
          </cell>
          <cell r="O117">
            <v>110</v>
          </cell>
          <cell r="P117">
            <v>-41</v>
          </cell>
        </row>
        <row r="118">
          <cell r="A118" t="str">
            <v>236944</v>
          </cell>
          <cell r="B118" t="str">
            <v>サノシャーリング株式会社　　　　　　　　　　　　　　　　　　　　　　　</v>
          </cell>
          <cell r="C118" t="str">
            <v>057</v>
          </cell>
          <cell r="D118" t="str">
            <v>ﾐﾅﾐｵｵｻｶｼﾃﾝ2ｶ</v>
          </cell>
          <cell r="E118" t="str">
            <v>近畿営本</v>
          </cell>
          <cell r="F118" t="str">
            <v>AB</v>
          </cell>
          <cell r="G118" t="str">
            <v>Ｆ</v>
          </cell>
          <cell r="J118">
            <v>17540506</v>
          </cell>
          <cell r="K118">
            <v>0</v>
          </cell>
          <cell r="L118">
            <v>17540506</v>
          </cell>
          <cell r="M118">
            <v>19</v>
          </cell>
          <cell r="N118">
            <v>0</v>
          </cell>
          <cell r="O118">
            <v>21</v>
          </cell>
          <cell r="P118">
            <v>-8</v>
          </cell>
        </row>
        <row r="119">
          <cell r="A119" t="str">
            <v>237773</v>
          </cell>
          <cell r="B119" t="str">
            <v>福田次郎　　　　　　　　　　　　　　　　　　　　　　　　　　　　　　　</v>
          </cell>
          <cell r="C119" t="str">
            <v>2D3</v>
          </cell>
          <cell r="D119" t="str">
            <v>ｵｵｻｶｴｲｷﾞﾖｳ5-3</v>
          </cell>
          <cell r="E119" t="str">
            <v>近畿営本</v>
          </cell>
          <cell r="F119" t="str">
            <v>CB</v>
          </cell>
          <cell r="G119" t="str">
            <v>K</v>
          </cell>
          <cell r="J119">
            <v>0</v>
          </cell>
          <cell r="K119">
            <v>120927096</v>
          </cell>
          <cell r="L119">
            <v>120927096</v>
          </cell>
          <cell r="M119">
            <v>121</v>
          </cell>
          <cell r="N119">
            <v>0</v>
          </cell>
          <cell r="O119">
            <v>121</v>
          </cell>
          <cell r="P119">
            <v>-45</v>
          </cell>
        </row>
        <row r="120">
          <cell r="A120" t="str">
            <v>237823</v>
          </cell>
          <cell r="B120" t="str">
            <v>ミュージックプラザ　　　　　　　　　　　　　　　　　　　　　　　　　　</v>
          </cell>
          <cell r="C120" t="str">
            <v>0Y2</v>
          </cell>
          <cell r="D120" t="str">
            <v>PJ-ｷｶｸｶｲﾊﾂｶ</v>
          </cell>
          <cell r="E120" t="str">
            <v>近畿営本</v>
          </cell>
          <cell r="F120" t="str">
            <v>AB</v>
          </cell>
          <cell r="G120" t="str">
            <v>G</v>
          </cell>
          <cell r="J120">
            <v>56776710</v>
          </cell>
          <cell r="K120">
            <v>0</v>
          </cell>
          <cell r="L120">
            <v>56776710</v>
          </cell>
          <cell r="M120">
            <v>58</v>
          </cell>
          <cell r="N120">
            <v>0</v>
          </cell>
          <cell r="O120">
            <v>60</v>
          </cell>
          <cell r="P120">
            <v>-22</v>
          </cell>
        </row>
        <row r="121">
          <cell r="A121" t="str">
            <v>237900</v>
          </cell>
          <cell r="B121" t="str">
            <v>フジフィールド　　　　　　　　　　　　　　　　　　　　　　　　　　　　</v>
          </cell>
          <cell r="C121" t="str">
            <v>09C</v>
          </cell>
          <cell r="D121" t="str">
            <v>ﾕｳｼｼﾞｷﾞﾖｳ2ﾎｳｼﾞﾝ</v>
          </cell>
          <cell r="E121" t="str">
            <v>不動産Ｆ</v>
          </cell>
          <cell r="F121" t="str">
            <v>CA</v>
          </cell>
          <cell r="G121" t="str">
            <v>C</v>
          </cell>
          <cell r="J121">
            <v>0</v>
          </cell>
          <cell r="K121">
            <v>586066448</v>
          </cell>
          <cell r="L121">
            <v>-13933552</v>
          </cell>
          <cell r="M121">
            <v>0</v>
          </cell>
          <cell r="N121">
            <v>-600</v>
          </cell>
          <cell r="O121">
            <v>0</v>
          </cell>
          <cell r="P121">
            <v>0</v>
          </cell>
        </row>
        <row r="122">
          <cell r="A122" t="str">
            <v>238214</v>
          </cell>
          <cell r="B122" t="str">
            <v>西日本チケット　　　　　　　　　　　　　　　　　　　　　　　　　　　　</v>
          </cell>
          <cell r="C122" t="str">
            <v>053</v>
          </cell>
          <cell r="D122" t="str">
            <v>ｸﾏﾓﾄｼﾃﾝ</v>
          </cell>
          <cell r="E122" t="str">
            <v>業務本部</v>
          </cell>
          <cell r="F122" t="str">
            <v>AB</v>
          </cell>
          <cell r="G122" t="str">
            <v>H</v>
          </cell>
          <cell r="J122">
            <v>25000000</v>
          </cell>
          <cell r="K122">
            <v>0</v>
          </cell>
          <cell r="L122">
            <v>24968415</v>
          </cell>
          <cell r="M122">
            <v>30</v>
          </cell>
          <cell r="N122">
            <v>0</v>
          </cell>
          <cell r="O122">
            <v>0</v>
          </cell>
          <cell r="P122">
            <v>0</v>
          </cell>
        </row>
        <row r="123">
          <cell r="A123" t="str">
            <v>240265</v>
          </cell>
          <cell r="B123" t="str">
            <v>唐和興業株式会社　　　　　　　　　　　　　　　　　　　　　　　　　　　</v>
          </cell>
          <cell r="C123" t="str">
            <v>09C</v>
          </cell>
          <cell r="D123" t="str">
            <v>ﾕｳｼｼﾞｷﾞﾖｳ2ﾎｳｼﾞﾝ</v>
          </cell>
          <cell r="E123" t="str">
            <v>不動産Ｆ</v>
          </cell>
          <cell r="F123" t="str">
            <v>CB</v>
          </cell>
          <cell r="G123" t="str">
            <v>C</v>
          </cell>
          <cell r="J123">
            <v>158838667</v>
          </cell>
          <cell r="K123">
            <v>1626107</v>
          </cell>
          <cell r="L123">
            <v>159758599</v>
          </cell>
          <cell r="M123">
            <v>161</v>
          </cell>
          <cell r="N123">
            <v>0</v>
          </cell>
          <cell r="O123">
            <v>162</v>
          </cell>
          <cell r="P123">
            <v>-60</v>
          </cell>
        </row>
        <row r="124">
          <cell r="A124" t="str">
            <v>240869</v>
          </cell>
          <cell r="B124" t="str">
            <v>アーバンホーム　　　　　　　　　　　　　　　　　　　　　　　　　　　　</v>
          </cell>
          <cell r="C124" t="str">
            <v>0Y2</v>
          </cell>
          <cell r="D124" t="str">
            <v>PJ-ｷｶｸｶｲﾊﾂｶ</v>
          </cell>
          <cell r="E124" t="str">
            <v>近畿営本</v>
          </cell>
          <cell r="F124" t="str">
            <v>CB</v>
          </cell>
          <cell r="G124" t="str">
            <v>C</v>
          </cell>
          <cell r="J124">
            <v>0</v>
          </cell>
          <cell r="K124">
            <v>217692119</v>
          </cell>
          <cell r="L124">
            <v>217692119</v>
          </cell>
          <cell r="M124">
            <v>218</v>
          </cell>
          <cell r="N124">
            <v>0</v>
          </cell>
          <cell r="O124">
            <v>218</v>
          </cell>
          <cell r="P124">
            <v>-81</v>
          </cell>
        </row>
        <row r="125">
          <cell r="A125" t="str">
            <v>241670</v>
          </cell>
          <cell r="B125" t="str">
            <v>王司興産株式会社　　　　　　　　　　　　　　　　　　　　　　　　　　　</v>
          </cell>
          <cell r="C125" t="str">
            <v>09C</v>
          </cell>
          <cell r="D125" t="str">
            <v>ﾕｳｼｼﾞｷﾞﾖｳ2ﾎｳｼﾞﾝ</v>
          </cell>
          <cell r="E125" t="str">
            <v>不動産Ｆ</v>
          </cell>
          <cell r="F125" t="str">
            <v>CB</v>
          </cell>
          <cell r="G125" t="str">
            <v>B</v>
          </cell>
          <cell r="J125">
            <v>0</v>
          </cell>
          <cell r="K125">
            <v>23610624</v>
          </cell>
          <cell r="L125">
            <v>23610624</v>
          </cell>
          <cell r="M125">
            <v>24</v>
          </cell>
          <cell r="N125">
            <v>0</v>
          </cell>
          <cell r="O125">
            <v>24</v>
          </cell>
          <cell r="P125">
            <v>-9</v>
          </cell>
        </row>
        <row r="126">
          <cell r="A126" t="str">
            <v>242139</v>
          </cell>
          <cell r="B126" t="str">
            <v>アート・アンド・アンテイツク・フアイナンシヤル　　　　　　　　　　　　</v>
          </cell>
          <cell r="C126" t="str">
            <v>0Y2</v>
          </cell>
          <cell r="D126" t="str">
            <v>PJ-ｷｶｸｶｲﾊﾂｶ</v>
          </cell>
          <cell r="E126" t="str">
            <v>近畿営本</v>
          </cell>
          <cell r="F126" t="str">
            <v>CB</v>
          </cell>
          <cell r="G126" t="str">
            <v>G</v>
          </cell>
          <cell r="J126">
            <v>12200000</v>
          </cell>
          <cell r="K126">
            <v>125588304</v>
          </cell>
          <cell r="L126">
            <v>137788304</v>
          </cell>
          <cell r="M126">
            <v>138</v>
          </cell>
          <cell r="N126">
            <v>0</v>
          </cell>
          <cell r="O126">
            <v>144</v>
          </cell>
          <cell r="P126">
            <v>-54</v>
          </cell>
        </row>
        <row r="127">
          <cell r="A127" t="str">
            <v>242546</v>
          </cell>
          <cell r="B127" t="str">
            <v>東京出版株式会社　　　　　　　　　　　　　　　　　　　　　　　　　　　</v>
          </cell>
          <cell r="C127" t="str">
            <v>09C</v>
          </cell>
          <cell r="D127" t="str">
            <v>ﾕｳｼｼﾞｷﾞﾖｳ2ﾎｳｼﾞﾝ</v>
          </cell>
          <cell r="E127" t="str">
            <v>不動産Ｆ</v>
          </cell>
          <cell r="F127" t="str">
            <v>CB</v>
          </cell>
          <cell r="G127" t="str">
            <v>Ｆ</v>
          </cell>
          <cell r="J127">
            <v>0</v>
          </cell>
          <cell r="K127">
            <v>21493858</v>
          </cell>
          <cell r="L127">
            <v>21493858</v>
          </cell>
          <cell r="M127">
            <v>21</v>
          </cell>
          <cell r="N127">
            <v>0</v>
          </cell>
          <cell r="O127">
            <v>21</v>
          </cell>
          <cell r="P127">
            <v>-8</v>
          </cell>
        </row>
        <row r="128">
          <cell r="A128" t="str">
            <v>242832</v>
          </cell>
          <cell r="B128" t="str">
            <v>興栄ビル　　　　　　　　　　　　　　　　　　　　　　　　　　　　　　　</v>
          </cell>
          <cell r="C128" t="str">
            <v>0Y2</v>
          </cell>
          <cell r="D128" t="str">
            <v>PJ-ｷｶｸｶｲﾊﾂｶ</v>
          </cell>
          <cell r="E128" t="str">
            <v>近畿営本</v>
          </cell>
          <cell r="F128" t="str">
            <v>CB</v>
          </cell>
          <cell r="G128" t="str">
            <v>C</v>
          </cell>
          <cell r="J128">
            <v>95602411</v>
          </cell>
          <cell r="K128">
            <v>119950000</v>
          </cell>
          <cell r="L128">
            <v>101567587</v>
          </cell>
          <cell r="M128">
            <v>103</v>
          </cell>
          <cell r="N128">
            <v>0</v>
          </cell>
          <cell r="O128">
            <v>106</v>
          </cell>
          <cell r="P128">
            <v>-39</v>
          </cell>
        </row>
        <row r="129">
          <cell r="A129" t="str">
            <v>244231</v>
          </cell>
          <cell r="B129" t="str">
            <v>マルゼン住宅株式会社　　　　　　　　　　　　　　　　　　　　　　　　　</v>
          </cell>
          <cell r="C129" t="str">
            <v>0Y2</v>
          </cell>
          <cell r="D129" t="str">
            <v>PJ-ｷｶｸｶｲﾊﾂｶ</v>
          </cell>
          <cell r="E129" t="str">
            <v>近畿営本</v>
          </cell>
          <cell r="F129" t="str">
            <v>CB</v>
          </cell>
          <cell r="G129" t="str">
            <v>C</v>
          </cell>
          <cell r="J129">
            <v>0</v>
          </cell>
          <cell r="K129">
            <v>148640000</v>
          </cell>
          <cell r="L129">
            <v>-360000</v>
          </cell>
          <cell r="M129">
            <v>0</v>
          </cell>
          <cell r="N129">
            <v>-149</v>
          </cell>
          <cell r="O129">
            <v>0</v>
          </cell>
          <cell r="P129">
            <v>0</v>
          </cell>
        </row>
        <row r="130">
          <cell r="A130" t="str">
            <v>244263</v>
          </cell>
          <cell r="B130" t="str">
            <v>京都亀岡観光株式会社　　　　　　　　　　　　　　　　　　　　　　　　　</v>
          </cell>
          <cell r="C130" t="str">
            <v>0Y2</v>
          </cell>
          <cell r="D130" t="str">
            <v>PJ-ｷｶｸｶｲﾊﾂｶ</v>
          </cell>
          <cell r="E130" t="str">
            <v>近畿営本</v>
          </cell>
          <cell r="F130" t="str">
            <v>CB</v>
          </cell>
          <cell r="G130" t="str">
            <v>K</v>
          </cell>
          <cell r="J130">
            <v>6659102</v>
          </cell>
          <cell r="K130">
            <v>4095016</v>
          </cell>
          <cell r="L130">
            <v>9965291</v>
          </cell>
          <cell r="M130">
            <v>10</v>
          </cell>
          <cell r="N130">
            <v>0</v>
          </cell>
          <cell r="O130">
            <v>10</v>
          </cell>
          <cell r="P130">
            <v>-4</v>
          </cell>
        </row>
        <row r="131">
          <cell r="A131" t="str">
            <v>246038</v>
          </cell>
          <cell r="B131" t="str">
            <v>大進住宅株式会社　　　　　　　　　　　　　　　　　　　　　　　　　　　</v>
          </cell>
          <cell r="C131" t="str">
            <v>0Y2</v>
          </cell>
          <cell r="D131" t="str">
            <v>PJ-ｷｶｸｶｲﾊﾂｶ</v>
          </cell>
          <cell r="E131" t="str">
            <v>近畿営本</v>
          </cell>
          <cell r="F131" t="str">
            <v>CB</v>
          </cell>
          <cell r="G131" t="str">
            <v>C</v>
          </cell>
          <cell r="J131">
            <v>0</v>
          </cell>
          <cell r="K131">
            <v>349664704</v>
          </cell>
          <cell r="L131">
            <v>-313794</v>
          </cell>
          <cell r="M131">
            <v>0</v>
          </cell>
          <cell r="N131">
            <v>-348</v>
          </cell>
          <cell r="O131">
            <v>0</v>
          </cell>
          <cell r="P131">
            <v>0</v>
          </cell>
        </row>
        <row r="132">
          <cell r="A132" t="str">
            <v>248331</v>
          </cell>
          <cell r="B132" t="str">
            <v>高嶋信夫　　　　　　　　　　　　　　　　　　　　　　　　　　　　　　　</v>
          </cell>
          <cell r="C132" t="str">
            <v>0Y2</v>
          </cell>
          <cell r="D132" t="str">
            <v>PJ-ｷｶｸｶｲﾊﾂｶ</v>
          </cell>
          <cell r="E132" t="str">
            <v>近畿営本</v>
          </cell>
          <cell r="F132" t="str">
            <v>CB</v>
          </cell>
          <cell r="G132" t="str">
            <v>G</v>
          </cell>
          <cell r="J132">
            <v>0</v>
          </cell>
          <cell r="K132">
            <v>12621850</v>
          </cell>
          <cell r="L132">
            <v>12621850</v>
          </cell>
          <cell r="M132">
            <v>13</v>
          </cell>
          <cell r="N132">
            <v>0</v>
          </cell>
          <cell r="O132">
            <v>13</v>
          </cell>
          <cell r="P132">
            <v>-5</v>
          </cell>
        </row>
        <row r="133">
          <cell r="A133" t="str">
            <v>249637</v>
          </cell>
          <cell r="B133" t="str">
            <v>北浦善一　　　　　　　　　　　　　　　　　　　　　　　　　　　　　　　</v>
          </cell>
          <cell r="C133" t="str">
            <v>0Y2</v>
          </cell>
          <cell r="D133" t="str">
            <v>PJ-ｷｶｸｶｲﾊﾂｶ</v>
          </cell>
          <cell r="E133" t="str">
            <v>近畿営本</v>
          </cell>
          <cell r="F133" t="str">
            <v>AB</v>
          </cell>
          <cell r="G133" t="str">
            <v>B</v>
          </cell>
          <cell r="J133">
            <v>16642775</v>
          </cell>
          <cell r="K133">
            <v>0</v>
          </cell>
          <cell r="L133">
            <v>16642775</v>
          </cell>
          <cell r="M133">
            <v>17</v>
          </cell>
          <cell r="N133">
            <v>0</v>
          </cell>
          <cell r="O133">
            <v>0</v>
          </cell>
          <cell r="P133">
            <v>0</v>
          </cell>
        </row>
        <row r="134">
          <cell r="A134" t="str">
            <v>251807</v>
          </cell>
          <cell r="B134" t="str">
            <v>クリオネ　　　　　　　　　　　　　　　　　　　　　　　　　　　　　　　</v>
          </cell>
          <cell r="C134" t="str">
            <v>09N</v>
          </cell>
          <cell r="E134" t="str">
            <v>近畿営本</v>
          </cell>
          <cell r="G134" t="str">
            <v>D</v>
          </cell>
          <cell r="L134">
            <v>-12876676</v>
          </cell>
          <cell r="M134">
            <v>244</v>
          </cell>
          <cell r="N134">
            <v>0</v>
          </cell>
          <cell r="O134">
            <v>246</v>
          </cell>
          <cell r="P134">
            <v>-92</v>
          </cell>
          <cell r="Q134">
            <v>257262216</v>
          </cell>
        </row>
        <row r="135">
          <cell r="A135" t="str">
            <v>252258</v>
          </cell>
          <cell r="B135" t="str">
            <v>藍夏商会　　　　　　　　　　　　　　　　　　　　　　　　　　　　　　　</v>
          </cell>
          <cell r="C135" t="str">
            <v>1H1</v>
          </cell>
          <cell r="D135" t="str">
            <v>ｼﾝｼﾞﾕｸｼﾃﾝ1ﾁ-ﾑ</v>
          </cell>
          <cell r="E135" t="str">
            <v>東京営本</v>
          </cell>
          <cell r="F135" t="str">
            <v>AB</v>
          </cell>
          <cell r="G135" t="str">
            <v>G</v>
          </cell>
          <cell r="J135">
            <v>72658900</v>
          </cell>
          <cell r="K135">
            <v>0</v>
          </cell>
          <cell r="L135">
            <v>72765499</v>
          </cell>
          <cell r="M135">
            <v>76</v>
          </cell>
          <cell r="N135">
            <v>0</v>
          </cell>
          <cell r="O135">
            <v>81</v>
          </cell>
          <cell r="P135">
            <v>-30</v>
          </cell>
        </row>
        <row r="136">
          <cell r="A136" t="str">
            <v>252819</v>
          </cell>
          <cell r="B136" t="str">
            <v>古谷誠司　　　　　　　　　　　　　　　　　　　　　　　　　　　　　　　</v>
          </cell>
          <cell r="C136" t="str">
            <v>0Y2</v>
          </cell>
          <cell r="D136" t="str">
            <v>ｵｵｻｶｴｲｷﾞﾖｳ2-3</v>
          </cell>
          <cell r="E136" t="str">
            <v>近畿営本</v>
          </cell>
          <cell r="F136" t="str">
            <v>CB</v>
          </cell>
          <cell r="G136" t="str">
            <v>C</v>
          </cell>
          <cell r="J136">
            <v>0</v>
          </cell>
          <cell r="K136">
            <v>106789836</v>
          </cell>
          <cell r="L136">
            <v>103295649</v>
          </cell>
          <cell r="M136">
            <v>104</v>
          </cell>
          <cell r="N136">
            <v>0</v>
          </cell>
          <cell r="O136">
            <v>106</v>
          </cell>
          <cell r="P136">
            <v>-39</v>
          </cell>
        </row>
        <row r="137">
          <cell r="A137" t="str">
            <v>253351</v>
          </cell>
          <cell r="B137" t="str">
            <v>米正株式会社　　　　　　　　　　　　　　　　　　　　　　　　　　　　　</v>
          </cell>
          <cell r="C137" t="str">
            <v>1M1</v>
          </cell>
          <cell r="D137" t="str">
            <v>Eﾀﾞｲ2ﾌﾞﾀﾞｲ2ﾁｰﾑ</v>
          </cell>
          <cell r="E137" t="str">
            <v>東京営本</v>
          </cell>
          <cell r="F137" t="str">
            <v>CB</v>
          </cell>
          <cell r="G137" t="str">
            <v>G</v>
          </cell>
          <cell r="J137">
            <v>15000000</v>
          </cell>
          <cell r="K137">
            <v>12000000</v>
          </cell>
          <cell r="L137">
            <v>26934468</v>
          </cell>
          <cell r="M137">
            <v>27</v>
          </cell>
          <cell r="P137">
            <v>0</v>
          </cell>
        </row>
        <row r="138">
          <cell r="A138" t="str">
            <v>254415</v>
          </cell>
          <cell r="B138" t="str">
            <v>藤市住建株式会社　　　　　　　　　　　　　　　　　　　　　　　　　　　</v>
          </cell>
          <cell r="C138" t="str">
            <v>09N</v>
          </cell>
          <cell r="E138" t="str">
            <v>近畿営本</v>
          </cell>
          <cell r="G138" t="str">
            <v>D</v>
          </cell>
          <cell r="L138">
            <v>-104000000</v>
          </cell>
          <cell r="M138">
            <v>0</v>
          </cell>
          <cell r="N138">
            <v>-104</v>
          </cell>
          <cell r="O138">
            <v>0</v>
          </cell>
          <cell r="P138">
            <v>0</v>
          </cell>
          <cell r="Q138">
            <v>103479112</v>
          </cell>
        </row>
        <row r="139">
          <cell r="A139" t="str">
            <v>254975</v>
          </cell>
          <cell r="B139" t="str">
            <v>日星興産有限会社　　　　　　　　　　　　　　　　　　　　　　　　　　　</v>
          </cell>
          <cell r="C139" t="str">
            <v>1VG</v>
          </cell>
          <cell r="D139" t="str">
            <v>ｴｲｷﾞﾖｳ2-3J</v>
          </cell>
          <cell r="E139" t="str">
            <v>東京営本</v>
          </cell>
          <cell r="F139" t="str">
            <v>CB</v>
          </cell>
          <cell r="G139" t="str">
            <v>C</v>
          </cell>
          <cell r="J139">
            <v>0</v>
          </cell>
          <cell r="K139">
            <v>49762244</v>
          </cell>
          <cell r="L139">
            <v>49762244</v>
          </cell>
          <cell r="M139">
            <v>50</v>
          </cell>
          <cell r="N139">
            <v>0</v>
          </cell>
          <cell r="O139">
            <v>50</v>
          </cell>
          <cell r="P139">
            <v>-19</v>
          </cell>
        </row>
        <row r="140">
          <cell r="A140" t="str">
            <v>255455</v>
          </cell>
          <cell r="B140" t="str">
            <v>イリ　株式会社　　　　　　　　　　　　　　　　　　　　　　　　　　　　</v>
          </cell>
          <cell r="C140" t="str">
            <v>0VT</v>
          </cell>
          <cell r="D140" t="str">
            <v>ｲｼｶﾞｷﾌﾟﾛｼﾞｴｸﾄ</v>
          </cell>
          <cell r="F140" t="str">
            <v>BA</v>
          </cell>
          <cell r="G140" t="str">
            <v>C</v>
          </cell>
          <cell r="J140">
            <v>0</v>
          </cell>
          <cell r="K140">
            <v>5813910174</v>
          </cell>
          <cell r="L140">
            <v>-1251073043</v>
          </cell>
        </row>
        <row r="141">
          <cell r="A141" t="str">
            <v>256092</v>
          </cell>
          <cell r="B141" t="str">
            <v>ダイワ興産株式会社　　　　　　　　　　　　　　　　　　　　　　　　　　</v>
          </cell>
          <cell r="C141" t="str">
            <v>0Y2</v>
          </cell>
          <cell r="D141" t="str">
            <v>PJ-ｷｶｸｶｲﾊﾂｶ</v>
          </cell>
          <cell r="E141" t="str">
            <v>近畿営本</v>
          </cell>
          <cell r="F141" t="str">
            <v>CB</v>
          </cell>
          <cell r="G141" t="str">
            <v>L</v>
          </cell>
          <cell r="J141">
            <v>0</v>
          </cell>
          <cell r="K141">
            <v>132883851</v>
          </cell>
          <cell r="L141">
            <v>360996</v>
          </cell>
          <cell r="M141">
            <v>0</v>
          </cell>
          <cell r="N141">
            <v>-132</v>
          </cell>
          <cell r="O141">
            <v>0</v>
          </cell>
          <cell r="P141">
            <v>0</v>
          </cell>
        </row>
        <row r="142">
          <cell r="A142" t="str">
            <v>257178</v>
          </cell>
          <cell r="B142" t="str">
            <v>基　　　　　　　　　　　　　　　　　　　　　　　　　　　　　　　　　　</v>
          </cell>
          <cell r="E142" t="str">
            <v>近畿営本</v>
          </cell>
          <cell r="M142">
            <v>0</v>
          </cell>
          <cell r="N142">
            <v>0</v>
          </cell>
          <cell r="O142">
            <v>14</v>
          </cell>
          <cell r="P142">
            <v>-5</v>
          </cell>
          <cell r="Q142">
            <v>14803763</v>
          </cell>
        </row>
        <row r="143">
          <cell r="A143" t="str">
            <v>258077</v>
          </cell>
          <cell r="B143" t="str">
            <v>金　美子（小野美子）　　　　　　　　　　　　　　　　　　　　　　　　　</v>
          </cell>
          <cell r="C143" t="str">
            <v>0Y2</v>
          </cell>
          <cell r="D143" t="str">
            <v>PJ-ｷｶｸｶｲﾊﾂｶ</v>
          </cell>
          <cell r="F143" t="str">
            <v>AB</v>
          </cell>
          <cell r="G143" t="str">
            <v>L</v>
          </cell>
          <cell r="J143">
            <v>15665768</v>
          </cell>
          <cell r="K143">
            <v>0</v>
          </cell>
          <cell r="L143">
            <v>15665768</v>
          </cell>
        </row>
        <row r="144">
          <cell r="A144" t="str">
            <v>259324</v>
          </cell>
          <cell r="B144" t="str">
            <v>中部建工株式会社　　　　　　　　　　　　　　　　　　　　　　　　　　　</v>
          </cell>
          <cell r="C144" t="str">
            <v>09Q</v>
          </cell>
          <cell r="D144" t="str">
            <v>ﾇﾏﾂﾞｼﾃﾝ</v>
          </cell>
          <cell r="E144" t="str">
            <v>業務本部</v>
          </cell>
          <cell r="F144" t="str">
            <v>CB</v>
          </cell>
          <cell r="G144" t="str">
            <v>E</v>
          </cell>
          <cell r="J144">
            <v>30000000</v>
          </cell>
          <cell r="K144">
            <v>50000000</v>
          </cell>
          <cell r="L144">
            <v>79935001</v>
          </cell>
          <cell r="M144">
            <v>80</v>
          </cell>
          <cell r="P144">
            <v>0</v>
          </cell>
        </row>
        <row r="145">
          <cell r="A145" t="str">
            <v>262306</v>
          </cell>
          <cell r="B145" t="str">
            <v>アートギャラリー富士見　　　　　　　　　　　　　　　　　　　　　　　　</v>
          </cell>
          <cell r="C145" t="str">
            <v>2GL</v>
          </cell>
          <cell r="D145" t="str">
            <v>ﾅｺﾞﾔ5ﾁ-ﾑ</v>
          </cell>
          <cell r="E145" t="str">
            <v>業務本部</v>
          </cell>
          <cell r="F145" t="str">
            <v>AB</v>
          </cell>
          <cell r="G145" t="str">
            <v>G</v>
          </cell>
          <cell r="J145">
            <v>115024920</v>
          </cell>
          <cell r="K145">
            <v>0</v>
          </cell>
          <cell r="L145">
            <v>115146040</v>
          </cell>
          <cell r="M145">
            <v>125</v>
          </cell>
          <cell r="N145">
            <v>0</v>
          </cell>
          <cell r="O145">
            <v>124</v>
          </cell>
          <cell r="P145">
            <v>-46</v>
          </cell>
        </row>
        <row r="146">
          <cell r="A146" t="str">
            <v>263239</v>
          </cell>
          <cell r="B146" t="str">
            <v>鈴木和宏　　　　　　　　　　　　　　　　　　　　　　　　　　　　　　　</v>
          </cell>
          <cell r="C146" t="str">
            <v>0Y2</v>
          </cell>
          <cell r="D146" t="str">
            <v>PJ-ｷｶｸｶｲﾊﾂｶ</v>
          </cell>
          <cell r="E146" t="str">
            <v>近畿営本</v>
          </cell>
          <cell r="F146" t="str">
            <v>CB</v>
          </cell>
          <cell r="G146" t="str">
            <v>J</v>
          </cell>
          <cell r="J146">
            <v>0</v>
          </cell>
          <cell r="K146">
            <v>80364392</v>
          </cell>
          <cell r="L146">
            <v>80364392</v>
          </cell>
          <cell r="M146">
            <v>80</v>
          </cell>
          <cell r="N146">
            <v>0</v>
          </cell>
          <cell r="O146">
            <v>81</v>
          </cell>
          <cell r="P146">
            <v>-30</v>
          </cell>
        </row>
        <row r="147">
          <cell r="A147" t="str">
            <v>263265</v>
          </cell>
          <cell r="B147" t="str">
            <v>姜英子　　　　　　　　　　　　　　　　　　　　　　　　　　　　　　　　</v>
          </cell>
          <cell r="C147" t="str">
            <v>0TF</v>
          </cell>
          <cell r="D147" t="str">
            <v>ﾕｳｼ2ﾌﾞｶｲｶﾞｲIQ</v>
          </cell>
          <cell r="E147" t="str">
            <v>東京営本</v>
          </cell>
          <cell r="F147" t="str">
            <v>DB</v>
          </cell>
          <cell r="G147" t="str">
            <v>L</v>
          </cell>
          <cell r="J147">
            <v>67544301</v>
          </cell>
          <cell r="K147">
            <v>0</v>
          </cell>
          <cell r="L147">
            <v>67544301</v>
          </cell>
          <cell r="M147">
            <v>69</v>
          </cell>
          <cell r="N147">
            <v>0</v>
          </cell>
          <cell r="O147">
            <v>72</v>
          </cell>
          <cell r="P147">
            <v>-27</v>
          </cell>
        </row>
        <row r="148">
          <cell r="A148" t="str">
            <v>263266</v>
          </cell>
          <cell r="B148" t="str">
            <v>徐　東湖　　　　　　　　　　　　　　　　　　　　　　　　　　　　　　　</v>
          </cell>
          <cell r="C148" t="str">
            <v>0TF</v>
          </cell>
          <cell r="D148" t="str">
            <v>ﾕｳｼ2ﾌﾞｶｲｶﾞｲIQ</v>
          </cell>
          <cell r="E148" t="str">
            <v>東京営本</v>
          </cell>
          <cell r="F148" t="str">
            <v>DB</v>
          </cell>
          <cell r="G148" t="str">
            <v>B</v>
          </cell>
          <cell r="J148">
            <v>135088609</v>
          </cell>
          <cell r="K148">
            <v>0</v>
          </cell>
          <cell r="L148">
            <v>135088609</v>
          </cell>
          <cell r="M148">
            <v>139</v>
          </cell>
          <cell r="N148">
            <v>0</v>
          </cell>
          <cell r="O148">
            <v>144</v>
          </cell>
          <cell r="P148">
            <v>-54</v>
          </cell>
        </row>
        <row r="149">
          <cell r="A149" t="str">
            <v>264457</v>
          </cell>
          <cell r="B149" t="str">
            <v>財産コンサルティング　　　　　　　　　　　　　　　　　　　　　　　　　</v>
          </cell>
          <cell r="C149" t="str">
            <v>2D4</v>
          </cell>
          <cell r="D149" t="str">
            <v>ｷﾕｳOｼﾞﾖｳﾎｳ2-3</v>
          </cell>
          <cell r="E149" t="str">
            <v>近畿営本</v>
          </cell>
          <cell r="F149" t="str">
            <v>CB</v>
          </cell>
          <cell r="G149" t="str">
            <v>J</v>
          </cell>
          <cell r="J149">
            <v>0</v>
          </cell>
          <cell r="K149">
            <v>33472261</v>
          </cell>
          <cell r="L149">
            <v>33218247</v>
          </cell>
          <cell r="M149">
            <v>33</v>
          </cell>
          <cell r="N149">
            <v>0</v>
          </cell>
          <cell r="O149">
            <v>33</v>
          </cell>
          <cell r="P149">
            <v>-12</v>
          </cell>
        </row>
        <row r="150">
          <cell r="A150" t="str">
            <v>265215</v>
          </cell>
          <cell r="B150" t="str">
            <v>板倉直明　　　　　　　　　　　　　　　　　　　　　　　　　　　　　　　</v>
          </cell>
          <cell r="C150" t="str">
            <v>0Y2</v>
          </cell>
          <cell r="D150" t="str">
            <v>PJ-ｷｶｸｶｲﾊﾂｶ</v>
          </cell>
          <cell r="E150" t="str">
            <v>近畿営本</v>
          </cell>
          <cell r="F150" t="str">
            <v>AB</v>
          </cell>
          <cell r="G150" t="str">
            <v>K</v>
          </cell>
          <cell r="J150">
            <v>145244146</v>
          </cell>
          <cell r="K150">
            <v>0</v>
          </cell>
          <cell r="L150">
            <v>145244146</v>
          </cell>
          <cell r="M150">
            <v>149</v>
          </cell>
          <cell r="N150">
            <v>0</v>
          </cell>
          <cell r="O150">
            <v>0</v>
          </cell>
          <cell r="P150">
            <v>0</v>
          </cell>
        </row>
        <row r="151">
          <cell r="A151" t="str">
            <v>265423</v>
          </cell>
          <cell r="B151" t="str">
            <v>大新建設工業株式会社　　　　　　　　　　　　　　　　　　　　　　　　　</v>
          </cell>
          <cell r="C151" t="str">
            <v>0Y2</v>
          </cell>
          <cell r="D151" t="str">
            <v>PJ-ｷｶｸｶｲﾊﾂｶ</v>
          </cell>
          <cell r="E151" t="str">
            <v>近畿営本</v>
          </cell>
          <cell r="F151" t="str">
            <v>CB</v>
          </cell>
          <cell r="G151" t="str">
            <v>E</v>
          </cell>
          <cell r="J151">
            <v>0</v>
          </cell>
          <cell r="K151">
            <v>36151574</v>
          </cell>
          <cell r="L151">
            <v>36105756</v>
          </cell>
          <cell r="M151">
            <v>36</v>
          </cell>
          <cell r="N151">
            <v>0</v>
          </cell>
          <cell r="O151">
            <v>36</v>
          </cell>
          <cell r="P151">
            <v>-13</v>
          </cell>
        </row>
        <row r="152">
          <cell r="A152" t="str">
            <v>266920</v>
          </cell>
          <cell r="B152" t="str">
            <v>特殊プラント工業株式会社　　　　　　　　　　　　　　　　　　　　　　　</v>
          </cell>
          <cell r="E152" t="str">
            <v>近畿営本</v>
          </cell>
          <cell r="M152">
            <v>8</v>
          </cell>
          <cell r="N152">
            <v>0</v>
          </cell>
          <cell r="O152">
            <v>8</v>
          </cell>
          <cell r="P152">
            <v>-3</v>
          </cell>
        </row>
        <row r="153">
          <cell r="A153" t="str">
            <v>267483</v>
          </cell>
          <cell r="B153" t="str">
            <v>桑原食品　　　　　　　　　　　　　　　　　　　　　　　　　　　　　　　</v>
          </cell>
          <cell r="E153" t="str">
            <v>業務本部</v>
          </cell>
          <cell r="M153">
            <v>0</v>
          </cell>
          <cell r="N153">
            <v>0</v>
          </cell>
          <cell r="O153">
            <v>6</v>
          </cell>
          <cell r="P153">
            <v>-2</v>
          </cell>
        </row>
        <row r="154">
          <cell r="A154" t="str">
            <v>267558</v>
          </cell>
          <cell r="B154" t="str">
            <v>十三興行株式会社　　　　　　　　　　　　　　　　　　　　　　　　　　　</v>
          </cell>
          <cell r="C154" t="str">
            <v>0Y2</v>
          </cell>
          <cell r="D154" t="str">
            <v>PJ-ｷｶｸｶｲﾊﾂｶ</v>
          </cell>
          <cell r="E154" t="str">
            <v>近畿営本</v>
          </cell>
          <cell r="F154" t="str">
            <v>CB</v>
          </cell>
          <cell r="G154" t="str">
            <v>C</v>
          </cell>
          <cell r="J154">
            <v>122972261</v>
          </cell>
          <cell r="K154">
            <v>91245195</v>
          </cell>
          <cell r="L154">
            <v>197841240</v>
          </cell>
          <cell r="M154">
            <v>197</v>
          </cell>
          <cell r="N154">
            <v>0</v>
          </cell>
          <cell r="O154">
            <v>0</v>
          </cell>
          <cell r="P154">
            <v>0</v>
          </cell>
        </row>
        <row r="155">
          <cell r="A155" t="str">
            <v>267558</v>
          </cell>
          <cell r="B155" t="str">
            <v>十三興行株式会社　　　　　　　　　　　　　　　　　　　　　　　　　　　</v>
          </cell>
          <cell r="C155" t="str">
            <v>0Y2</v>
          </cell>
          <cell r="D155" t="str">
            <v>PJ-ｷｶｸｶｲﾊﾂｶ</v>
          </cell>
          <cell r="E155" t="str">
            <v>近畿営本</v>
          </cell>
          <cell r="F155" t="str">
            <v>CB</v>
          </cell>
          <cell r="G155" t="str">
            <v>C</v>
          </cell>
          <cell r="J155">
            <v>122972261</v>
          </cell>
          <cell r="K155">
            <v>91245195</v>
          </cell>
          <cell r="L155">
            <v>197841240</v>
          </cell>
          <cell r="M155">
            <v>197</v>
          </cell>
          <cell r="N155">
            <v>0</v>
          </cell>
          <cell r="O155">
            <v>104</v>
          </cell>
          <cell r="P155">
            <v>-39</v>
          </cell>
        </row>
        <row r="156">
          <cell r="A156" t="str">
            <v>267595</v>
          </cell>
          <cell r="B156" t="str">
            <v>明星興産　　　　　　　　　　　　　　　　　　　　　　　　　　　　　　　</v>
          </cell>
          <cell r="C156" t="str">
            <v>1C1</v>
          </cell>
          <cell r="D156" t="str">
            <v>ﾐﾅﾄｼﾃﾝﾀﾞｲ1ﾁ-ﾑ</v>
          </cell>
          <cell r="E156" t="str">
            <v>東京営本</v>
          </cell>
          <cell r="F156" t="str">
            <v>AB</v>
          </cell>
          <cell r="G156" t="str">
            <v>C</v>
          </cell>
          <cell r="J156">
            <v>72222258</v>
          </cell>
          <cell r="K156">
            <v>0</v>
          </cell>
          <cell r="L156">
            <v>71680507</v>
          </cell>
          <cell r="M156">
            <v>77</v>
          </cell>
          <cell r="N156">
            <v>0</v>
          </cell>
          <cell r="O156">
            <v>85</v>
          </cell>
          <cell r="P156">
            <v>-32</v>
          </cell>
        </row>
        <row r="157">
          <cell r="A157" t="str">
            <v>267807</v>
          </cell>
          <cell r="B157" t="str">
            <v>田中靖七　　　　　　　　　　　　　　　　　　　　　　　　　　　　　　　</v>
          </cell>
          <cell r="C157" t="str">
            <v>0Y2</v>
          </cell>
          <cell r="D157" t="str">
            <v>PJ-ｷｶｸｶｲﾊﾂｶ</v>
          </cell>
          <cell r="E157" t="str">
            <v>近畿営本</v>
          </cell>
          <cell r="F157" t="str">
            <v>CB</v>
          </cell>
          <cell r="G157" t="str">
            <v>C</v>
          </cell>
          <cell r="J157">
            <v>0</v>
          </cell>
          <cell r="K157">
            <v>27940662</v>
          </cell>
          <cell r="L157">
            <v>-59338</v>
          </cell>
          <cell r="M157">
            <v>0</v>
          </cell>
          <cell r="N157">
            <v>-28</v>
          </cell>
          <cell r="O157">
            <v>0</v>
          </cell>
          <cell r="P157">
            <v>0</v>
          </cell>
        </row>
        <row r="158">
          <cell r="A158" t="str">
            <v>268329</v>
          </cell>
          <cell r="B158" t="str">
            <v>長谷川延弘　　　　　　　　　　　　　　　　　　　　　　　　　　　　　　</v>
          </cell>
          <cell r="C158" t="str">
            <v>0Y2</v>
          </cell>
          <cell r="D158" t="str">
            <v>PJ-ｷｶｸｶｲﾊﾂｶ</v>
          </cell>
          <cell r="E158" t="str">
            <v>近畿営本</v>
          </cell>
          <cell r="F158" t="str">
            <v>CA</v>
          </cell>
          <cell r="G158" t="str">
            <v>Ｆ</v>
          </cell>
          <cell r="J158">
            <v>0</v>
          </cell>
          <cell r="K158">
            <v>586266720</v>
          </cell>
          <cell r="L158">
            <v>586266720</v>
          </cell>
          <cell r="M158">
            <v>586</v>
          </cell>
          <cell r="N158">
            <v>0</v>
          </cell>
          <cell r="O158">
            <v>586</v>
          </cell>
          <cell r="P158">
            <v>-586</v>
          </cell>
        </row>
        <row r="159">
          <cell r="A159" t="str">
            <v>268408</v>
          </cell>
          <cell r="B159" t="str">
            <v>アオキ　　　　　　　　　　　　　　　　　　　　　　　　　　　　　　　　</v>
          </cell>
          <cell r="C159" t="str">
            <v>1M2</v>
          </cell>
          <cell r="D159" t="str">
            <v>Eﾀﾞｲ2ﾌﾞﾀﾞｲ4ﾁｰﾑ</v>
          </cell>
          <cell r="E159" t="str">
            <v>東京営本</v>
          </cell>
          <cell r="F159" t="str">
            <v>AB</v>
          </cell>
          <cell r="G159" t="str">
            <v>L</v>
          </cell>
          <cell r="J159">
            <v>3000000</v>
          </cell>
          <cell r="K159">
            <v>0</v>
          </cell>
          <cell r="L159">
            <v>3000000</v>
          </cell>
          <cell r="M159">
            <v>9</v>
          </cell>
          <cell r="N159">
            <v>0</v>
          </cell>
          <cell r="O159">
            <v>18</v>
          </cell>
          <cell r="P159">
            <v>-7</v>
          </cell>
        </row>
        <row r="160">
          <cell r="A160" t="str">
            <v>269809</v>
          </cell>
          <cell r="B160" t="str">
            <v>吉井画廊　　　　　　　　　　　　　　　　　　　　　　　　　　　　　　　</v>
          </cell>
          <cell r="C160" t="str">
            <v>1B1</v>
          </cell>
          <cell r="D160" t="str">
            <v>ﾁﾕｳｵｳｼﾃﾝﾀﾞｲ1ﾁ-ﾑ</v>
          </cell>
          <cell r="E160" t="str">
            <v>東京営本</v>
          </cell>
          <cell r="F160" t="str">
            <v>BD</v>
          </cell>
          <cell r="G160" t="str">
            <v>G</v>
          </cell>
          <cell r="J160">
            <v>0</v>
          </cell>
          <cell r="K160">
            <v>378262</v>
          </cell>
          <cell r="L160">
            <v>378262</v>
          </cell>
          <cell r="M160">
            <v>1</v>
          </cell>
          <cell r="N160">
            <v>0</v>
          </cell>
          <cell r="O160">
            <v>1</v>
          </cell>
          <cell r="P160">
            <v>0</v>
          </cell>
        </row>
        <row r="161">
          <cell r="A161" t="str">
            <v>270605</v>
          </cell>
          <cell r="B161" t="str">
            <v>大撰魚株式会社　　　　　　　　　　　　　　　　　　　　　　　　　　　　</v>
          </cell>
          <cell r="C161" t="str">
            <v>0Y2</v>
          </cell>
          <cell r="D161" t="str">
            <v>PJ-ｷｶｸｶｲﾊﾂｶ</v>
          </cell>
          <cell r="E161" t="str">
            <v>近畿営本</v>
          </cell>
          <cell r="F161" t="str">
            <v>CB</v>
          </cell>
          <cell r="G161" t="str">
            <v>G</v>
          </cell>
          <cell r="J161">
            <v>1460000</v>
          </cell>
          <cell r="K161">
            <v>3357999</v>
          </cell>
          <cell r="L161">
            <v>4817999</v>
          </cell>
          <cell r="M161">
            <v>5</v>
          </cell>
          <cell r="N161">
            <v>0</v>
          </cell>
          <cell r="O161">
            <v>5</v>
          </cell>
          <cell r="P161">
            <v>-2</v>
          </cell>
        </row>
        <row r="162">
          <cell r="A162" t="str">
            <v>270910</v>
          </cell>
          <cell r="B162" t="str">
            <v>スリーアロー　　　　　　　　　　　　　　　　　　　　　　　　　　　　　</v>
          </cell>
          <cell r="E162" t="str">
            <v>近畿営本</v>
          </cell>
          <cell r="M162">
            <v>0</v>
          </cell>
          <cell r="N162">
            <v>0</v>
          </cell>
          <cell r="O162">
            <v>12</v>
          </cell>
          <cell r="P162">
            <v>-4</v>
          </cell>
          <cell r="Q162">
            <v>9198094</v>
          </cell>
        </row>
        <row r="163">
          <cell r="A163" t="str">
            <v>270912</v>
          </cell>
          <cell r="B163" t="str">
            <v>ファーストエンタープライズ　　　　　　　　　　　　　　　　　　　　　　</v>
          </cell>
          <cell r="C163" t="str">
            <v>0Y2</v>
          </cell>
          <cell r="D163" t="str">
            <v>PJ-ｷｶｸｶｲﾊﾂｶ</v>
          </cell>
          <cell r="E163" t="str">
            <v>近畿営本</v>
          </cell>
          <cell r="F163" t="str">
            <v>CB</v>
          </cell>
          <cell r="G163" t="str">
            <v>J</v>
          </cell>
          <cell r="J163">
            <v>0</v>
          </cell>
          <cell r="K163">
            <v>69639598</v>
          </cell>
          <cell r="L163">
            <v>68586148</v>
          </cell>
          <cell r="M163">
            <v>69</v>
          </cell>
          <cell r="N163">
            <v>0</v>
          </cell>
          <cell r="O163">
            <v>70</v>
          </cell>
          <cell r="P163">
            <v>-26</v>
          </cell>
        </row>
        <row r="164">
          <cell r="A164" t="str">
            <v>271371</v>
          </cell>
          <cell r="B164" t="str">
            <v>中筋住宅　　　　　　　　　　　　　　　　　　　　　　　　　　　　　　　</v>
          </cell>
          <cell r="E164" t="str">
            <v>近畿営本</v>
          </cell>
          <cell r="M164">
            <v>0</v>
          </cell>
          <cell r="N164">
            <v>-82</v>
          </cell>
          <cell r="O164">
            <v>0</v>
          </cell>
          <cell r="P164">
            <v>0</v>
          </cell>
          <cell r="Q164">
            <v>81653522</v>
          </cell>
        </row>
        <row r="165">
          <cell r="A165" t="str">
            <v>273456</v>
          </cell>
          <cell r="B165" t="str">
            <v>三晃商事　　　　　　　　　　　　　　　　　　　　　　　　　　　　　　　</v>
          </cell>
          <cell r="C165" t="str">
            <v>0H6</v>
          </cell>
          <cell r="D165" t="str">
            <v>ﾄｳﾕｳｼｼﾝｻ･ｵｵｻｶ</v>
          </cell>
          <cell r="E165" t="str">
            <v>近畿営本</v>
          </cell>
          <cell r="F165" t="str">
            <v>CB</v>
          </cell>
          <cell r="G165" t="str">
            <v>Ｆ</v>
          </cell>
          <cell r="J165">
            <v>0</v>
          </cell>
          <cell r="K165">
            <v>50358345</v>
          </cell>
          <cell r="L165">
            <v>25199200</v>
          </cell>
          <cell r="M165">
            <v>25</v>
          </cell>
          <cell r="N165">
            <v>0</v>
          </cell>
          <cell r="O165">
            <v>25</v>
          </cell>
          <cell r="P165">
            <v>-9</v>
          </cell>
        </row>
        <row r="166">
          <cell r="A166" t="str">
            <v>274071</v>
          </cell>
          <cell r="B166" t="str">
            <v>躍進商事株式会社　　　　　　　　　　　　　　　　　　　　　　　　　　　</v>
          </cell>
          <cell r="C166" t="str">
            <v>0H6</v>
          </cell>
          <cell r="D166" t="str">
            <v>ﾄｳﾕｳｼｼﾝｻ･ｵｵｻｶ</v>
          </cell>
          <cell r="E166" t="str">
            <v>近畿営本</v>
          </cell>
          <cell r="F166" t="str">
            <v>CB</v>
          </cell>
          <cell r="G166" t="str">
            <v>J</v>
          </cell>
          <cell r="J166">
            <v>0</v>
          </cell>
          <cell r="K166">
            <v>1337182</v>
          </cell>
          <cell r="L166">
            <v>1337182</v>
          </cell>
          <cell r="M166">
            <v>1</v>
          </cell>
          <cell r="N166">
            <v>0</v>
          </cell>
          <cell r="O166">
            <v>1</v>
          </cell>
          <cell r="P166">
            <v>0</v>
          </cell>
        </row>
        <row r="167">
          <cell r="A167" t="str">
            <v>274180</v>
          </cell>
          <cell r="B167" t="str">
            <v>信栄土地株式会社　　　　　　　　　　　　　　　　　　　　　　　　　　　</v>
          </cell>
          <cell r="C167" t="str">
            <v>0Y2</v>
          </cell>
          <cell r="D167" t="str">
            <v>PJ-ｷｶｸｶｲﾊﾂｶ</v>
          </cell>
          <cell r="E167" t="str">
            <v>近畿営本</v>
          </cell>
          <cell r="F167" t="str">
            <v>CB</v>
          </cell>
          <cell r="G167" t="str">
            <v>C</v>
          </cell>
          <cell r="J167">
            <v>0</v>
          </cell>
          <cell r="K167">
            <v>254454596</v>
          </cell>
          <cell r="L167">
            <v>254454596</v>
          </cell>
          <cell r="M167">
            <v>255</v>
          </cell>
          <cell r="N167">
            <v>0</v>
          </cell>
          <cell r="O167">
            <v>255</v>
          </cell>
          <cell r="P167">
            <v>-95</v>
          </cell>
        </row>
        <row r="168">
          <cell r="A168" t="str">
            <v>274631</v>
          </cell>
          <cell r="B168" t="str">
            <v>三宝ハウジング株式会社　　　　　　　　　　　　　　　　　　　　　　　　</v>
          </cell>
          <cell r="C168" t="str">
            <v>0Y2</v>
          </cell>
          <cell r="D168" t="str">
            <v>PJ-ｷｶｸｶｲﾊﾂｶ</v>
          </cell>
          <cell r="E168" t="str">
            <v>近畿営本</v>
          </cell>
          <cell r="F168" t="str">
            <v>CB</v>
          </cell>
          <cell r="G168" t="str">
            <v>C</v>
          </cell>
          <cell r="J168">
            <v>0</v>
          </cell>
          <cell r="K168">
            <v>63940593</v>
          </cell>
          <cell r="L168">
            <v>41640593</v>
          </cell>
          <cell r="M168">
            <v>42</v>
          </cell>
          <cell r="N168">
            <v>0</v>
          </cell>
          <cell r="O168">
            <v>42</v>
          </cell>
          <cell r="P168">
            <v>-16</v>
          </cell>
        </row>
        <row r="169">
          <cell r="A169" t="str">
            <v>275579</v>
          </cell>
          <cell r="B169" t="str">
            <v>エス・ティ・ケイ開発　　　　　　　　　　　　　　　　　　　　　　　　　</v>
          </cell>
          <cell r="C169" t="str">
            <v>0NQ</v>
          </cell>
          <cell r="D169" t="str">
            <v>ﾌｸｵｶｼﾃﾝｷﾞﾖｳﾑﾁ-ﾑ</v>
          </cell>
          <cell r="E169" t="str">
            <v>業務本部</v>
          </cell>
          <cell r="F169" t="str">
            <v>CB</v>
          </cell>
          <cell r="G169" t="str">
            <v>C</v>
          </cell>
          <cell r="J169">
            <v>0</v>
          </cell>
          <cell r="K169">
            <v>69512163</v>
          </cell>
          <cell r="L169">
            <v>69235297</v>
          </cell>
          <cell r="M169">
            <v>69</v>
          </cell>
          <cell r="N169">
            <v>0</v>
          </cell>
          <cell r="O169">
            <v>69</v>
          </cell>
          <cell r="P169">
            <v>-26</v>
          </cell>
        </row>
        <row r="170">
          <cell r="A170" t="str">
            <v>277821</v>
          </cell>
          <cell r="B170" t="str">
            <v>南方商事　　　　　　　　　　　　　　　　　　　　　　　　　　　　　　　</v>
          </cell>
          <cell r="C170" t="str">
            <v>0Y2</v>
          </cell>
          <cell r="D170" t="str">
            <v>PJ-ｷｶｸｶｲﾊﾂｶ</v>
          </cell>
          <cell r="E170" t="str">
            <v>近畿営本</v>
          </cell>
          <cell r="F170" t="str">
            <v>CB</v>
          </cell>
          <cell r="G170" t="str">
            <v>C</v>
          </cell>
          <cell r="J170">
            <v>0</v>
          </cell>
          <cell r="K170">
            <v>152901541</v>
          </cell>
          <cell r="L170">
            <v>152901541</v>
          </cell>
          <cell r="M170">
            <v>153</v>
          </cell>
          <cell r="N170">
            <v>0</v>
          </cell>
          <cell r="O170">
            <v>153</v>
          </cell>
          <cell r="P170">
            <v>-57</v>
          </cell>
        </row>
        <row r="171">
          <cell r="A171" t="str">
            <v>278915</v>
          </cell>
          <cell r="B171" t="str">
            <v>胡　英輝　　　　　　　　　　　　　　　　　　　　　　　　　　　　　　　</v>
          </cell>
          <cell r="C171" t="str">
            <v>0Y2</v>
          </cell>
          <cell r="D171" t="str">
            <v>PJ-ｷｶｸｶｲﾊﾂｶ</v>
          </cell>
          <cell r="E171" t="str">
            <v>近畿営本</v>
          </cell>
          <cell r="F171" t="str">
            <v>CB</v>
          </cell>
          <cell r="G171" t="str">
            <v>L</v>
          </cell>
          <cell r="J171">
            <v>0</v>
          </cell>
          <cell r="K171">
            <v>78984229</v>
          </cell>
          <cell r="L171">
            <v>78984229</v>
          </cell>
          <cell r="M171">
            <v>79</v>
          </cell>
          <cell r="N171">
            <v>0</v>
          </cell>
          <cell r="O171">
            <v>79</v>
          </cell>
          <cell r="P171">
            <v>-29</v>
          </cell>
        </row>
        <row r="172">
          <cell r="A172" t="str">
            <v>286849</v>
          </cell>
          <cell r="B172" t="str">
            <v>ユーエスホーム　　　　　　　　　　　　　　　　　　　　　　　　　　　　</v>
          </cell>
          <cell r="C172" t="str">
            <v>0Y2</v>
          </cell>
          <cell r="D172" t="str">
            <v>PJ-ｷｶｸｶｲﾊﾂｶ</v>
          </cell>
          <cell r="E172" t="str">
            <v>近畿営本</v>
          </cell>
          <cell r="F172" t="str">
            <v>CB</v>
          </cell>
          <cell r="G172" t="str">
            <v>E</v>
          </cell>
          <cell r="J172">
            <v>0</v>
          </cell>
          <cell r="K172">
            <v>135701883</v>
          </cell>
          <cell r="L172">
            <v>131850678</v>
          </cell>
          <cell r="M172">
            <v>132</v>
          </cell>
          <cell r="N172">
            <v>0</v>
          </cell>
          <cell r="O172">
            <v>132</v>
          </cell>
          <cell r="P172">
            <v>-49</v>
          </cell>
        </row>
        <row r="173">
          <cell r="A173" t="str">
            <v>287875</v>
          </cell>
          <cell r="B173" t="str">
            <v>斎藤地所株式会社　　　　　　　　　　　　　　　　　　　　　　　　　　　</v>
          </cell>
          <cell r="C173" t="str">
            <v>029</v>
          </cell>
          <cell r="D173" t="str">
            <v>Qﾅｺﾞﾔ2ﾁ-ﾑ</v>
          </cell>
          <cell r="E173" t="str">
            <v>業務本部</v>
          </cell>
          <cell r="F173" t="str">
            <v>CA</v>
          </cell>
          <cell r="G173" t="str">
            <v>C</v>
          </cell>
          <cell r="J173">
            <v>0</v>
          </cell>
          <cell r="K173">
            <v>2352950000</v>
          </cell>
          <cell r="L173">
            <v>39800926</v>
          </cell>
          <cell r="M173">
            <v>40</v>
          </cell>
          <cell r="N173">
            <v>-2077</v>
          </cell>
          <cell r="O173">
            <v>40</v>
          </cell>
          <cell r="P173">
            <v>-40</v>
          </cell>
        </row>
        <row r="174">
          <cell r="A174" t="str">
            <v>287904</v>
          </cell>
          <cell r="B174" t="str">
            <v>山崎不動産株式会社　　　　　　　　　　　　　　　　　　　　　　　　　　</v>
          </cell>
          <cell r="C174" t="str">
            <v>0Y2</v>
          </cell>
          <cell r="D174" t="str">
            <v>PJ-ｷｶｸｶｲﾊﾂｶ</v>
          </cell>
          <cell r="E174" t="str">
            <v>近畿営本</v>
          </cell>
          <cell r="F174" t="str">
            <v>CB</v>
          </cell>
          <cell r="G174" t="str">
            <v>C</v>
          </cell>
          <cell r="J174">
            <v>0</v>
          </cell>
          <cell r="K174">
            <v>52667517</v>
          </cell>
          <cell r="L174">
            <v>52495000</v>
          </cell>
          <cell r="M174">
            <v>54</v>
          </cell>
          <cell r="N174">
            <v>0</v>
          </cell>
          <cell r="O174">
            <v>57</v>
          </cell>
          <cell r="P174">
            <v>-21</v>
          </cell>
        </row>
        <row r="175">
          <cell r="A175" t="str">
            <v>288309</v>
          </cell>
          <cell r="B175" t="str">
            <v>原勇　　　　　　　　　　　　　　　　　　　　　　　　　　　　　　　　　</v>
          </cell>
          <cell r="C175" t="str">
            <v>0Y2</v>
          </cell>
          <cell r="D175" t="str">
            <v>PJ-ｷｶｸｶｲﾊﾂｶ</v>
          </cell>
          <cell r="E175" t="str">
            <v>近畿営本</v>
          </cell>
          <cell r="F175" t="str">
            <v>CB</v>
          </cell>
          <cell r="G175" t="str">
            <v>I</v>
          </cell>
          <cell r="J175">
            <v>0</v>
          </cell>
          <cell r="K175">
            <v>414498241</v>
          </cell>
          <cell r="L175">
            <v>321579078</v>
          </cell>
          <cell r="M175">
            <v>323</v>
          </cell>
          <cell r="N175">
            <v>0</v>
          </cell>
          <cell r="O175">
            <v>325</v>
          </cell>
          <cell r="P175">
            <v>-216</v>
          </cell>
        </row>
        <row r="176">
          <cell r="A176" t="str">
            <v>289842</v>
          </cell>
          <cell r="B176" t="str">
            <v>ワン・エステート　　　　　　　　　　　　　　　　　　　　　　　　　　　</v>
          </cell>
          <cell r="C176" t="str">
            <v>0Y2</v>
          </cell>
          <cell r="D176" t="str">
            <v>PJ-ｷｶｸｶｲﾊﾂｶ</v>
          </cell>
          <cell r="E176" t="str">
            <v>近畿営本</v>
          </cell>
          <cell r="F176" t="str">
            <v>CB</v>
          </cell>
          <cell r="G176" t="str">
            <v>C</v>
          </cell>
          <cell r="J176">
            <v>0</v>
          </cell>
          <cell r="K176">
            <v>129150553</v>
          </cell>
          <cell r="L176">
            <v>150553</v>
          </cell>
          <cell r="M176">
            <v>0</v>
          </cell>
          <cell r="N176">
            <v>-129</v>
          </cell>
          <cell r="O176">
            <v>0</v>
          </cell>
          <cell r="P176">
            <v>0</v>
          </cell>
        </row>
        <row r="177">
          <cell r="A177" t="str">
            <v>29914</v>
          </cell>
          <cell r="B177" t="str">
            <v>昭和観光株式会社　　　　　　　　　　　　　　　　　　　　　　　　　　　</v>
          </cell>
          <cell r="C177" t="str">
            <v>0QE</v>
          </cell>
          <cell r="D177" t="str">
            <v>ｵｵｻｶｴｲｷﾞﾖｳ1-4</v>
          </cell>
          <cell r="E177" t="str">
            <v>近畿営本</v>
          </cell>
          <cell r="F177" t="str">
            <v>AB</v>
          </cell>
          <cell r="G177" t="str">
            <v>K</v>
          </cell>
          <cell r="J177">
            <v>280000052</v>
          </cell>
          <cell r="K177">
            <v>0</v>
          </cell>
          <cell r="L177">
            <v>279751665</v>
          </cell>
          <cell r="M177">
            <v>293</v>
          </cell>
          <cell r="N177">
            <v>0</v>
          </cell>
          <cell r="O177">
            <v>313</v>
          </cell>
          <cell r="P177">
            <v>0</v>
          </cell>
        </row>
        <row r="178">
          <cell r="A178" t="str">
            <v>29968</v>
          </cell>
          <cell r="B178" t="str">
            <v>照明社　　　　　　　　　　　　　　　　　　　　　　　　　　　　　　　　</v>
          </cell>
          <cell r="C178" t="str">
            <v>0Y2</v>
          </cell>
          <cell r="D178" t="str">
            <v>PJ-ｷｶｸｶｲﾊﾂｶ</v>
          </cell>
          <cell r="E178" t="str">
            <v>近畿営本</v>
          </cell>
          <cell r="F178" t="str">
            <v>CB</v>
          </cell>
          <cell r="G178" t="str">
            <v>G</v>
          </cell>
          <cell r="J178">
            <v>0</v>
          </cell>
          <cell r="K178">
            <v>154916281</v>
          </cell>
          <cell r="L178">
            <v>-1127565</v>
          </cell>
          <cell r="M178">
            <v>0</v>
          </cell>
          <cell r="N178">
            <v>-155</v>
          </cell>
          <cell r="O178">
            <v>0</v>
          </cell>
          <cell r="P178">
            <v>0</v>
          </cell>
        </row>
        <row r="179">
          <cell r="A179" t="str">
            <v>300104</v>
          </cell>
          <cell r="B179" t="str">
            <v>川島二郎　　　　　　　　　　　　　　　　　　　　　　　　　　　　　　　</v>
          </cell>
          <cell r="C179" t="str">
            <v>0TF</v>
          </cell>
          <cell r="D179" t="str">
            <v>ﾕｳｼ2ﾌﾞｶｲｶﾞｲIQ</v>
          </cell>
          <cell r="E179" t="str">
            <v>東京営本</v>
          </cell>
          <cell r="F179" t="str">
            <v>CB</v>
          </cell>
          <cell r="G179" t="str">
            <v>B</v>
          </cell>
          <cell r="J179">
            <v>0</v>
          </cell>
          <cell r="K179">
            <v>147988531</v>
          </cell>
          <cell r="L179">
            <v>147121348</v>
          </cell>
          <cell r="M179">
            <v>148</v>
          </cell>
          <cell r="N179">
            <v>0</v>
          </cell>
          <cell r="O179">
            <v>148</v>
          </cell>
          <cell r="P179">
            <v>-55</v>
          </cell>
        </row>
        <row r="180">
          <cell r="A180" t="str">
            <v>300320</v>
          </cell>
          <cell r="B180" t="str">
            <v>宮内油業株式会社　　　　　　　　　　　　　　　　　　　　　　　　　　　</v>
          </cell>
          <cell r="E180" t="str">
            <v>近畿営本</v>
          </cell>
          <cell r="M180">
            <v>0</v>
          </cell>
          <cell r="N180">
            <v>0</v>
          </cell>
          <cell r="O180">
            <v>15</v>
          </cell>
          <cell r="P180">
            <v>-6</v>
          </cell>
        </row>
        <row r="181">
          <cell r="A181" t="str">
            <v>300422</v>
          </cell>
          <cell r="B181" t="str">
            <v>太田実業株式会社　　　　　　　　　　　　　　　　　　　　　　　　　　　</v>
          </cell>
          <cell r="C181" t="str">
            <v>05W</v>
          </cell>
          <cell r="D181" t="str">
            <v>ｵｵｻｶｴｲｷﾞﾖｳ1-2</v>
          </cell>
          <cell r="E181" t="str">
            <v>近畿営本</v>
          </cell>
          <cell r="F181" t="str">
            <v>AB</v>
          </cell>
          <cell r="G181" t="str">
            <v>C</v>
          </cell>
          <cell r="J181">
            <v>237110063</v>
          </cell>
          <cell r="K181">
            <v>0</v>
          </cell>
          <cell r="L181">
            <v>237110063</v>
          </cell>
          <cell r="M181">
            <v>242</v>
          </cell>
          <cell r="N181">
            <v>0</v>
          </cell>
          <cell r="O181">
            <v>249</v>
          </cell>
          <cell r="P181">
            <v>-93</v>
          </cell>
        </row>
        <row r="182">
          <cell r="A182" t="str">
            <v>300685</v>
          </cell>
          <cell r="B182" t="str">
            <v>東亜ハウス株式会社　　　　　　　　　　　　　　　　　　　　　　　　　　</v>
          </cell>
          <cell r="C182" t="str">
            <v>0Y2</v>
          </cell>
          <cell r="D182" t="str">
            <v>PJ-ｷｶｸｶｲﾊﾂｶ</v>
          </cell>
          <cell r="E182" t="str">
            <v>近畿営本</v>
          </cell>
          <cell r="F182" t="str">
            <v>CA</v>
          </cell>
          <cell r="G182" t="str">
            <v>C</v>
          </cell>
          <cell r="J182">
            <v>0</v>
          </cell>
          <cell r="K182">
            <v>1617240280</v>
          </cell>
          <cell r="L182">
            <v>1617240280</v>
          </cell>
          <cell r="M182">
            <v>1617</v>
          </cell>
          <cell r="N182">
            <v>0</v>
          </cell>
          <cell r="O182">
            <v>1617</v>
          </cell>
          <cell r="P182">
            <v>-1617</v>
          </cell>
        </row>
        <row r="183">
          <cell r="A183" t="str">
            <v>300842</v>
          </cell>
          <cell r="B183" t="str">
            <v>ﾏﾙﾀﾌｱｸﾄﾘｰ</v>
          </cell>
          <cell r="C183" t="str">
            <v>12P</v>
          </cell>
          <cell r="E183" t="str">
            <v>東京営本</v>
          </cell>
          <cell r="G183" t="str">
            <v>D</v>
          </cell>
          <cell r="L183">
            <v>76063073</v>
          </cell>
          <cell r="M183">
            <v>76</v>
          </cell>
          <cell r="N183">
            <v>-385</v>
          </cell>
          <cell r="O183">
            <v>76</v>
          </cell>
          <cell r="P183">
            <v>-76</v>
          </cell>
        </row>
        <row r="184">
          <cell r="A184" t="str">
            <v>301033</v>
          </cell>
          <cell r="B184" t="str">
            <v>前川ハウジング株式会社　　　　　　　　　　　　　　　　　　　　　　　　</v>
          </cell>
          <cell r="C184" t="str">
            <v>0Y2</v>
          </cell>
          <cell r="D184" t="str">
            <v>PJ-ｷｶｸｶｲﾊﾂｶ</v>
          </cell>
          <cell r="E184" t="str">
            <v>近畿営本</v>
          </cell>
          <cell r="F184" t="str">
            <v>CB</v>
          </cell>
          <cell r="G184" t="str">
            <v>C</v>
          </cell>
          <cell r="J184">
            <v>0</v>
          </cell>
          <cell r="K184">
            <v>142218614</v>
          </cell>
          <cell r="L184">
            <v>136934673</v>
          </cell>
          <cell r="M184">
            <v>137</v>
          </cell>
          <cell r="N184">
            <v>0</v>
          </cell>
          <cell r="O184">
            <v>137</v>
          </cell>
          <cell r="P184">
            <v>-51</v>
          </cell>
        </row>
        <row r="185">
          <cell r="A185" t="str">
            <v>301215</v>
          </cell>
          <cell r="B185" t="str">
            <v>富士店舗　　　　　　　　　　　　　　　　　　　　　　　　　　　　　　　</v>
          </cell>
          <cell r="C185" t="str">
            <v>0FJ</v>
          </cell>
          <cell r="D185" t="str">
            <v>ﾀｶﾏﾂｼﾃﾝﾌﾄﾞｳｻﾝ</v>
          </cell>
          <cell r="E185" t="str">
            <v>業務本部</v>
          </cell>
          <cell r="F185" t="str">
            <v>CB</v>
          </cell>
          <cell r="G185" t="str">
            <v>C</v>
          </cell>
          <cell r="J185">
            <v>0</v>
          </cell>
          <cell r="K185">
            <v>58595256</v>
          </cell>
          <cell r="L185">
            <v>58595256</v>
          </cell>
          <cell r="M185">
            <v>59</v>
          </cell>
          <cell r="N185">
            <v>0</v>
          </cell>
          <cell r="O185">
            <v>59</v>
          </cell>
          <cell r="P185">
            <v>-22</v>
          </cell>
        </row>
        <row r="186">
          <cell r="A186" t="str">
            <v>302766</v>
          </cell>
          <cell r="B186" t="str">
            <v>協和食品株式会社　　　　　　　　　　　　　　　　　　　　　　　　　　　</v>
          </cell>
          <cell r="C186" t="str">
            <v>0Y2</v>
          </cell>
          <cell r="D186" t="str">
            <v>PJ-ｷｶｸｶｲﾊﾂｶ</v>
          </cell>
          <cell r="E186" t="str">
            <v>近畿営本</v>
          </cell>
          <cell r="F186" t="str">
            <v>CB</v>
          </cell>
          <cell r="G186" t="str">
            <v>G</v>
          </cell>
          <cell r="J186">
            <v>0</v>
          </cell>
          <cell r="K186">
            <v>97335775</v>
          </cell>
          <cell r="L186">
            <v>84071499</v>
          </cell>
          <cell r="M186">
            <v>84</v>
          </cell>
          <cell r="N186">
            <v>0</v>
          </cell>
          <cell r="O186">
            <v>84</v>
          </cell>
          <cell r="P186">
            <v>-31</v>
          </cell>
        </row>
        <row r="187">
          <cell r="A187" t="str">
            <v>303673</v>
          </cell>
          <cell r="B187" t="str">
            <v>三世　　　　　　　　　　　　　　　　　　　　　　　　　　　　　　　　　</v>
          </cell>
          <cell r="C187" t="str">
            <v>0Y2</v>
          </cell>
          <cell r="D187" t="str">
            <v>PJ-ｷｶｸｶｲﾊﾂｶ</v>
          </cell>
          <cell r="E187" t="str">
            <v>近畿営本</v>
          </cell>
          <cell r="F187" t="str">
            <v>CB</v>
          </cell>
          <cell r="G187" t="str">
            <v>C</v>
          </cell>
          <cell r="J187">
            <v>0</v>
          </cell>
          <cell r="K187">
            <v>139159194</v>
          </cell>
          <cell r="L187">
            <v>139159194</v>
          </cell>
          <cell r="M187">
            <v>139</v>
          </cell>
          <cell r="N187">
            <v>0</v>
          </cell>
          <cell r="O187">
            <v>139</v>
          </cell>
          <cell r="P187">
            <v>-52</v>
          </cell>
        </row>
        <row r="188">
          <cell r="A188" t="str">
            <v>303987</v>
          </cell>
          <cell r="B188" t="str">
            <v>大祐海事有限会社　　　　　　　　　　　　　　　　　　　　　　　　　　　</v>
          </cell>
          <cell r="C188" t="str">
            <v>1VX</v>
          </cell>
          <cell r="D188" t="str">
            <v>ﾐﾅﾄｴｲｷﾞﾖｳ2ﾁ-ﾑJ</v>
          </cell>
          <cell r="E188" t="str">
            <v>東京営本</v>
          </cell>
          <cell r="F188" t="str">
            <v>CB</v>
          </cell>
          <cell r="G188" t="str">
            <v>I</v>
          </cell>
          <cell r="J188">
            <v>193700000</v>
          </cell>
          <cell r="K188">
            <v>20227296</v>
          </cell>
          <cell r="L188">
            <v>210216501</v>
          </cell>
          <cell r="M188">
            <v>209</v>
          </cell>
          <cell r="N188">
            <v>0</v>
          </cell>
          <cell r="O188">
            <v>209</v>
          </cell>
          <cell r="P188">
            <v>-78</v>
          </cell>
        </row>
        <row r="189">
          <cell r="A189" t="str">
            <v>306199</v>
          </cell>
          <cell r="B189" t="str">
            <v>プリンスグループ　　　　　　　　　　　　　　　　　　　　　　　　　　　</v>
          </cell>
          <cell r="C189" t="str">
            <v>012</v>
          </cell>
          <cell r="D189" t="str">
            <v>ｾﾝﾀﾞｲ1ﾁ-ﾑ</v>
          </cell>
          <cell r="E189" t="str">
            <v>業務本部</v>
          </cell>
          <cell r="F189" t="str">
            <v>CB</v>
          </cell>
          <cell r="G189" t="str">
            <v>L</v>
          </cell>
          <cell r="J189">
            <v>47981897</v>
          </cell>
          <cell r="K189">
            <v>2626204</v>
          </cell>
          <cell r="L189">
            <v>50601011</v>
          </cell>
          <cell r="M189">
            <v>55</v>
          </cell>
          <cell r="N189">
            <v>0</v>
          </cell>
          <cell r="O189">
            <v>62</v>
          </cell>
          <cell r="P189">
            <v>-23</v>
          </cell>
        </row>
        <row r="190">
          <cell r="A190" t="str">
            <v>307797</v>
          </cell>
          <cell r="B190" t="str">
            <v>宇佐美不動産株式会社　　　　　　　　　　　　　　　　　　　　　　　　　</v>
          </cell>
          <cell r="C190" t="str">
            <v>0Y2</v>
          </cell>
          <cell r="D190" t="str">
            <v>PJ-ｷｶｸｶｲﾊﾂｶ</v>
          </cell>
          <cell r="E190" t="str">
            <v>近畿営本</v>
          </cell>
          <cell r="F190" t="str">
            <v>CB</v>
          </cell>
          <cell r="G190" t="str">
            <v>C</v>
          </cell>
          <cell r="J190">
            <v>0</v>
          </cell>
          <cell r="K190">
            <v>200371632</v>
          </cell>
          <cell r="L190">
            <v>371632</v>
          </cell>
          <cell r="M190">
            <v>0</v>
          </cell>
          <cell r="N190">
            <v>-200</v>
          </cell>
          <cell r="O190">
            <v>0</v>
          </cell>
          <cell r="P190">
            <v>0</v>
          </cell>
        </row>
        <row r="191">
          <cell r="A191" t="str">
            <v>309195</v>
          </cell>
          <cell r="B191" t="str">
            <v>大友宏美　　　　　　　　　　　　　　　　　　　　　　　　　　　　　　　</v>
          </cell>
          <cell r="C191" t="str">
            <v>0TF</v>
          </cell>
          <cell r="D191" t="str">
            <v>ﾕｳｼ2ﾌﾞｶｲｶﾞｲIQ</v>
          </cell>
          <cell r="E191" t="str">
            <v>不動産Ｆ</v>
          </cell>
          <cell r="F191" t="str">
            <v>AB</v>
          </cell>
          <cell r="G191" t="str">
            <v>B</v>
          </cell>
          <cell r="J191">
            <v>578487</v>
          </cell>
          <cell r="K191">
            <v>0</v>
          </cell>
          <cell r="L191">
            <v>579129</v>
          </cell>
          <cell r="M191">
            <v>1</v>
          </cell>
          <cell r="N191">
            <v>0</v>
          </cell>
          <cell r="O191">
            <v>0</v>
          </cell>
          <cell r="P191">
            <v>0</v>
          </cell>
        </row>
        <row r="192">
          <cell r="A192" t="str">
            <v>309778</v>
          </cell>
          <cell r="B192" t="str">
            <v>アイコーテクニカルサービス株式会社　　　　　　　　　　　　　　　　　　</v>
          </cell>
          <cell r="C192" t="str">
            <v>0FA</v>
          </cell>
          <cell r="D192" t="str">
            <v>ﾅｺﾞﾔ4ﾁ-ﾑﾌﾄﾞｳｻﾝ</v>
          </cell>
          <cell r="E192" t="str">
            <v>業務本部</v>
          </cell>
          <cell r="F192" t="str">
            <v>CB</v>
          </cell>
          <cell r="G192" t="str">
            <v>C</v>
          </cell>
          <cell r="J192">
            <v>0</v>
          </cell>
          <cell r="K192">
            <v>229092335</v>
          </cell>
          <cell r="L192">
            <v>229092335</v>
          </cell>
          <cell r="M192">
            <v>235</v>
          </cell>
          <cell r="N192">
            <v>0</v>
          </cell>
          <cell r="O192">
            <v>235</v>
          </cell>
          <cell r="P192">
            <v>-87</v>
          </cell>
        </row>
        <row r="193">
          <cell r="A193" t="str">
            <v>310008</v>
          </cell>
          <cell r="B193" t="str">
            <v>副島商事株式会社　　　　　　　　　　　　　　　　　　　　　　　　　　　</v>
          </cell>
          <cell r="C193" t="str">
            <v>0FN</v>
          </cell>
          <cell r="D193" t="str">
            <v>ｶｺﾞｼﾏｼﾃﾝF</v>
          </cell>
          <cell r="E193" t="str">
            <v>業務本部</v>
          </cell>
          <cell r="F193" t="str">
            <v>CB</v>
          </cell>
          <cell r="G193" t="str">
            <v>C</v>
          </cell>
          <cell r="J193">
            <v>121810969</v>
          </cell>
          <cell r="K193">
            <v>123528513</v>
          </cell>
          <cell r="L193">
            <v>122051643</v>
          </cell>
          <cell r="M193">
            <v>248</v>
          </cell>
          <cell r="N193">
            <v>0</v>
          </cell>
          <cell r="O193">
            <v>126</v>
          </cell>
          <cell r="P193">
            <v>-47</v>
          </cell>
        </row>
        <row r="194">
          <cell r="A194" t="str">
            <v>310011</v>
          </cell>
          <cell r="B194" t="str">
            <v>栄和地所株式会社　　　　　　　　　　　　　　　　　　　　　　　　　　　</v>
          </cell>
          <cell r="C194" t="str">
            <v>0FN</v>
          </cell>
          <cell r="D194" t="str">
            <v>ｶｺﾞｼﾏｼﾃﾝF</v>
          </cell>
          <cell r="E194" t="str">
            <v>業務本部</v>
          </cell>
          <cell r="F194" t="str">
            <v>CB</v>
          </cell>
          <cell r="G194" t="str">
            <v>C</v>
          </cell>
          <cell r="J194">
            <v>118927230</v>
          </cell>
          <cell r="K194">
            <v>121513207</v>
          </cell>
          <cell r="L194">
            <v>-23928698</v>
          </cell>
          <cell r="M194">
            <v>121</v>
          </cell>
          <cell r="N194">
            <v>0</v>
          </cell>
          <cell r="O194">
            <v>123</v>
          </cell>
          <cell r="P194">
            <v>-46</v>
          </cell>
        </row>
        <row r="195">
          <cell r="A195" t="str">
            <v>310014</v>
          </cell>
          <cell r="B195" t="str">
            <v>栄愛　　　　　　　　　　　　　　　　　　　　　　　　　　　　　　　　　</v>
          </cell>
          <cell r="C195" t="str">
            <v>0FN</v>
          </cell>
          <cell r="D195" t="str">
            <v>ｶｺﾞｼﾏｼﾃﾝF</v>
          </cell>
          <cell r="E195" t="str">
            <v>業務本部</v>
          </cell>
          <cell r="F195" t="str">
            <v>CB</v>
          </cell>
          <cell r="G195" t="str">
            <v>C</v>
          </cell>
          <cell r="J195">
            <v>23154152</v>
          </cell>
          <cell r="K195">
            <v>23676200</v>
          </cell>
          <cell r="L195">
            <v>23363176</v>
          </cell>
          <cell r="M195">
            <v>24</v>
          </cell>
          <cell r="N195">
            <v>0</v>
          </cell>
          <cell r="O195">
            <v>24</v>
          </cell>
          <cell r="P195">
            <v>-9</v>
          </cell>
        </row>
        <row r="196">
          <cell r="A196" t="str">
            <v>310717</v>
          </cell>
          <cell r="B196" t="str">
            <v>チヨダ住建　　　　　　　　　　　　　　　　　　　　　　　　　　　　　　</v>
          </cell>
          <cell r="C196" t="str">
            <v>0Y2</v>
          </cell>
          <cell r="D196" t="str">
            <v>PJ-ｷｶｸｶｲﾊﾂｶ</v>
          </cell>
          <cell r="E196" t="str">
            <v>近畿営本</v>
          </cell>
          <cell r="F196" t="str">
            <v>CB</v>
          </cell>
          <cell r="G196" t="str">
            <v>C</v>
          </cell>
          <cell r="J196">
            <v>0</v>
          </cell>
          <cell r="K196">
            <v>84154171</v>
          </cell>
          <cell r="L196">
            <v>154171</v>
          </cell>
          <cell r="M196">
            <v>0</v>
          </cell>
          <cell r="N196">
            <v>-84</v>
          </cell>
          <cell r="O196">
            <v>0</v>
          </cell>
          <cell r="P196">
            <v>0</v>
          </cell>
        </row>
        <row r="197">
          <cell r="A197" t="str">
            <v>310848</v>
          </cell>
          <cell r="B197" t="str">
            <v>三笠スリーエイ株式会社　　　　　　　　　　　　　　　　　　　　　　　　</v>
          </cell>
          <cell r="C197" t="str">
            <v>1J1</v>
          </cell>
          <cell r="D197" t="str">
            <v>ｼﾌﾞﾔｼﾃﾝﾀﾞｲ1ﾁ-ﾑ</v>
          </cell>
          <cell r="E197" t="str">
            <v>東京営本</v>
          </cell>
          <cell r="F197" t="str">
            <v>AA</v>
          </cell>
          <cell r="G197" t="str">
            <v>C</v>
          </cell>
          <cell r="J197">
            <v>1234248439</v>
          </cell>
          <cell r="K197">
            <v>0</v>
          </cell>
          <cell r="L197">
            <v>1236051879</v>
          </cell>
          <cell r="M197">
            <v>1241</v>
          </cell>
          <cell r="N197">
            <v>0</v>
          </cell>
          <cell r="O197">
            <v>1249</v>
          </cell>
          <cell r="P197">
            <v>-514</v>
          </cell>
        </row>
        <row r="198">
          <cell r="A198" t="str">
            <v>311818</v>
          </cell>
          <cell r="B198" t="str">
            <v>花島信　　　　　　　　　　　　　　　　　　　　　　　　　　　　　　　　</v>
          </cell>
          <cell r="C198" t="str">
            <v>09Q</v>
          </cell>
          <cell r="D198" t="str">
            <v>ﾇﾏﾂﾞｼﾃﾝ</v>
          </cell>
          <cell r="E198" t="str">
            <v>業務本部</v>
          </cell>
          <cell r="F198" t="str">
            <v>CB</v>
          </cell>
          <cell r="G198" t="str">
            <v>G</v>
          </cell>
          <cell r="J198">
            <v>0</v>
          </cell>
          <cell r="K198">
            <v>178215813</v>
          </cell>
          <cell r="L198">
            <v>176664169</v>
          </cell>
          <cell r="M198">
            <v>177</v>
          </cell>
          <cell r="N198">
            <v>0</v>
          </cell>
          <cell r="O198">
            <v>178</v>
          </cell>
          <cell r="P198">
            <v>-66</v>
          </cell>
        </row>
        <row r="199">
          <cell r="A199" t="str">
            <v>313490</v>
          </cell>
          <cell r="B199" t="str">
            <v>水本　靖郎　　　　　　　　　　　　　　　　　　　　　　　　　　　　　　</v>
          </cell>
          <cell r="C199" t="str">
            <v>1TF</v>
          </cell>
          <cell r="D199" t="str">
            <v>ﾁﾊﾞｴｲｷﾞﾖｳﾁ-ﾑJ</v>
          </cell>
          <cell r="F199" t="str">
            <v>CB</v>
          </cell>
          <cell r="G199" t="str">
            <v>B</v>
          </cell>
          <cell r="J199">
            <v>25211956</v>
          </cell>
          <cell r="K199">
            <v>351342</v>
          </cell>
          <cell r="L199">
            <v>25563299</v>
          </cell>
        </row>
        <row r="200">
          <cell r="A200" t="str">
            <v>313518</v>
          </cell>
          <cell r="B200" t="str">
            <v>天狗建物　　　　　　　　　　　　　　　　　　　　　　　　　　　　　　　</v>
          </cell>
          <cell r="C200" t="str">
            <v>0N7</v>
          </cell>
          <cell r="D200" t="str">
            <v>ｷﾖｳﾄ 2ｶ</v>
          </cell>
          <cell r="E200" t="str">
            <v>近畿営本</v>
          </cell>
          <cell r="F200" t="str">
            <v>AB</v>
          </cell>
          <cell r="G200" t="str">
            <v>C</v>
          </cell>
          <cell r="J200">
            <v>448174000</v>
          </cell>
          <cell r="K200">
            <v>0</v>
          </cell>
          <cell r="L200">
            <v>-2826000</v>
          </cell>
          <cell r="M200">
            <v>-2</v>
          </cell>
          <cell r="N200">
            <v>-451</v>
          </cell>
          <cell r="O200">
            <v>0</v>
          </cell>
          <cell r="P200">
            <v>0</v>
          </cell>
        </row>
        <row r="201">
          <cell r="A201" t="str">
            <v>313552</v>
          </cell>
          <cell r="B201" t="str">
            <v>サブ　　　　　　　　　　　　　　　　　　　　　　　　　　　　　　　　　</v>
          </cell>
          <cell r="C201" t="str">
            <v>0Y2</v>
          </cell>
          <cell r="D201" t="str">
            <v>PJ-ｷｶｸｶｲﾊﾂｶ</v>
          </cell>
          <cell r="E201" t="str">
            <v>近畿営本</v>
          </cell>
          <cell r="F201" t="str">
            <v>CB</v>
          </cell>
          <cell r="G201" t="str">
            <v>J</v>
          </cell>
          <cell r="J201">
            <v>0</v>
          </cell>
          <cell r="K201">
            <v>95998569</v>
          </cell>
          <cell r="L201">
            <v>95998569</v>
          </cell>
          <cell r="M201">
            <v>96</v>
          </cell>
          <cell r="N201">
            <v>0</v>
          </cell>
          <cell r="O201">
            <v>97</v>
          </cell>
          <cell r="P201">
            <v>-36</v>
          </cell>
        </row>
        <row r="202">
          <cell r="A202" t="str">
            <v>313921</v>
          </cell>
          <cell r="B202" t="str">
            <v>昌和工業株式会社　　　　　　　　　　　　　　　　　　　　　　　　　　　</v>
          </cell>
          <cell r="C202" t="str">
            <v>0Y2</v>
          </cell>
          <cell r="D202" t="str">
            <v>PJ-ｷｶｸｶｲﾊﾂｶ</v>
          </cell>
          <cell r="E202" t="str">
            <v>近畿営本</v>
          </cell>
          <cell r="F202" t="str">
            <v>CB</v>
          </cell>
          <cell r="G202" t="str">
            <v>E</v>
          </cell>
          <cell r="J202">
            <v>0</v>
          </cell>
          <cell r="K202">
            <v>197220091</v>
          </cell>
          <cell r="L202">
            <v>220091</v>
          </cell>
          <cell r="M202">
            <v>0</v>
          </cell>
          <cell r="N202">
            <v>-197</v>
          </cell>
          <cell r="O202">
            <v>0</v>
          </cell>
          <cell r="P202">
            <v>0</v>
          </cell>
        </row>
        <row r="203">
          <cell r="A203" t="str">
            <v>314278</v>
          </cell>
          <cell r="B203" t="str">
            <v>フジケン　　　　　　　　　　　　　　　　　　　　　　　　　　　　　　　</v>
          </cell>
          <cell r="C203" t="str">
            <v>0Y2</v>
          </cell>
          <cell r="D203" t="str">
            <v>PJ-ｷｶｸｶｲﾊﾂｶ</v>
          </cell>
          <cell r="E203" t="str">
            <v>近畿営本</v>
          </cell>
          <cell r="F203" t="str">
            <v>CB</v>
          </cell>
          <cell r="G203" t="str">
            <v>C</v>
          </cell>
          <cell r="J203">
            <v>0</v>
          </cell>
          <cell r="K203">
            <v>137987637</v>
          </cell>
          <cell r="L203">
            <v>137374657</v>
          </cell>
          <cell r="M203">
            <v>138</v>
          </cell>
          <cell r="N203">
            <v>0</v>
          </cell>
          <cell r="O203">
            <v>138</v>
          </cell>
          <cell r="P203">
            <v>-51</v>
          </cell>
        </row>
        <row r="204">
          <cell r="A204" t="str">
            <v>315126</v>
          </cell>
          <cell r="B204" t="str">
            <v>そごう住建　　　　　　　　　　　　　　　　　　　　　　　　　　　　　　</v>
          </cell>
          <cell r="C204" t="str">
            <v>0Y2</v>
          </cell>
          <cell r="D204" t="str">
            <v>PJ-ｷｶｸｶｲﾊﾂｶ</v>
          </cell>
          <cell r="E204" t="str">
            <v>近畿営本</v>
          </cell>
          <cell r="F204" t="str">
            <v>CB</v>
          </cell>
          <cell r="G204" t="str">
            <v>C</v>
          </cell>
          <cell r="J204">
            <v>0</v>
          </cell>
          <cell r="K204">
            <v>467394202</v>
          </cell>
          <cell r="L204">
            <v>60621080</v>
          </cell>
          <cell r="M204">
            <v>61</v>
          </cell>
          <cell r="N204">
            <v>-388</v>
          </cell>
          <cell r="O204">
            <v>61</v>
          </cell>
          <cell r="P204">
            <v>-61</v>
          </cell>
        </row>
        <row r="205">
          <cell r="A205" t="str">
            <v>315538</v>
          </cell>
          <cell r="B205" t="str">
            <v>坂本地所　　　　　　　　　　　　　　　　　　　　　　　　　　　　　　　</v>
          </cell>
          <cell r="C205" t="str">
            <v>09C</v>
          </cell>
          <cell r="D205" t="str">
            <v>ﾕｳｼｼﾞｷﾞﾖｳ2ﾎｳｼﾞﾝ</v>
          </cell>
          <cell r="E205" t="str">
            <v>不動産Ｆ</v>
          </cell>
          <cell r="F205" t="str">
            <v>CB</v>
          </cell>
          <cell r="G205" t="str">
            <v>C</v>
          </cell>
          <cell r="J205">
            <v>207744124</v>
          </cell>
          <cell r="K205">
            <v>141533225</v>
          </cell>
          <cell r="L205">
            <v>567057</v>
          </cell>
          <cell r="M205">
            <v>0</v>
          </cell>
          <cell r="N205">
            <v>-296</v>
          </cell>
          <cell r="O205">
            <v>0</v>
          </cell>
          <cell r="P205">
            <v>0</v>
          </cell>
        </row>
        <row r="206">
          <cell r="A206" t="str">
            <v>315785</v>
          </cell>
          <cell r="B206" t="str">
            <v>タニ工芸株式会社　　　　　　　　　　　　　　　　　　　　　　　　　　　</v>
          </cell>
          <cell r="C206" t="str">
            <v>0Y2</v>
          </cell>
          <cell r="D206" t="str">
            <v>PJ-ｷｶｸｶｲﾊﾂｶ</v>
          </cell>
          <cell r="E206" t="str">
            <v>近畿営本</v>
          </cell>
          <cell r="F206" t="str">
            <v>CB</v>
          </cell>
          <cell r="G206" t="str">
            <v>G</v>
          </cell>
          <cell r="J206">
            <v>0</v>
          </cell>
          <cell r="K206">
            <v>56191989</v>
          </cell>
          <cell r="L206">
            <v>56191989</v>
          </cell>
          <cell r="M206">
            <v>56</v>
          </cell>
          <cell r="N206">
            <v>0</v>
          </cell>
          <cell r="O206">
            <v>56</v>
          </cell>
          <cell r="P206">
            <v>-21</v>
          </cell>
        </row>
        <row r="207">
          <cell r="A207" t="str">
            <v>317397</v>
          </cell>
          <cell r="B207" t="str">
            <v>新成工産株式会社　　　　　　　　　　　　　　　　　　　　　　　　　　　</v>
          </cell>
          <cell r="C207" t="str">
            <v>0TF</v>
          </cell>
          <cell r="D207" t="str">
            <v>ﾕｳｼ2ﾌﾞｶｲｶﾞｲIQ</v>
          </cell>
          <cell r="E207" t="str">
            <v>東京営本</v>
          </cell>
          <cell r="F207" t="str">
            <v>AB</v>
          </cell>
          <cell r="G207" t="str">
            <v>J</v>
          </cell>
          <cell r="J207">
            <v>118996898</v>
          </cell>
          <cell r="K207">
            <v>0</v>
          </cell>
          <cell r="L207">
            <v>118996898</v>
          </cell>
          <cell r="M207">
            <v>120</v>
          </cell>
          <cell r="N207">
            <v>0</v>
          </cell>
          <cell r="O207">
            <v>122</v>
          </cell>
          <cell r="P207">
            <v>-45</v>
          </cell>
        </row>
        <row r="208">
          <cell r="A208" t="str">
            <v>318028</v>
          </cell>
          <cell r="B208" t="str">
            <v>針谷雅英　　　　　　　　　　　　　　　　　　　　　　　　　　　　　　　</v>
          </cell>
          <cell r="C208" t="str">
            <v>1VC</v>
          </cell>
          <cell r="D208" t="str">
            <v>Eﾀﾞｲ1ﾌﾞﾀﾞｲ1ﾁｰﾑJ</v>
          </cell>
          <cell r="F208" t="str">
            <v>CB</v>
          </cell>
          <cell r="G208" t="str">
            <v>B</v>
          </cell>
          <cell r="J208">
            <v>0</v>
          </cell>
          <cell r="K208">
            <v>3968055</v>
          </cell>
          <cell r="L208">
            <v>3735105</v>
          </cell>
        </row>
        <row r="209">
          <cell r="A209" t="str">
            <v>318212</v>
          </cell>
          <cell r="B209" t="str">
            <v>山西直人　　　　　　　　　　　　　　　　　　　　　　　　　　　　　　　</v>
          </cell>
          <cell r="C209" t="str">
            <v>1TC</v>
          </cell>
          <cell r="D209" t="str">
            <v>ｲｹﾌﾞｸﾛｴｲｷﾞﾖｳ1J</v>
          </cell>
          <cell r="E209" t="str">
            <v>東京営本</v>
          </cell>
          <cell r="F209" t="str">
            <v>CB</v>
          </cell>
          <cell r="G209" t="str">
            <v>K</v>
          </cell>
          <cell r="J209">
            <v>0</v>
          </cell>
          <cell r="K209">
            <v>112500568</v>
          </cell>
          <cell r="L209">
            <v>111212454</v>
          </cell>
          <cell r="M209">
            <v>111</v>
          </cell>
          <cell r="N209">
            <v>0</v>
          </cell>
          <cell r="O209">
            <v>173</v>
          </cell>
          <cell r="P209">
            <v>-64</v>
          </cell>
        </row>
        <row r="210">
          <cell r="A210" t="str">
            <v>318479</v>
          </cell>
          <cell r="B210" t="str">
            <v>協和ヱステート株式会社　　　　　　　　　　　　　　　　　　　　　　　　</v>
          </cell>
          <cell r="C210" t="str">
            <v>0TF</v>
          </cell>
          <cell r="D210" t="str">
            <v>ﾕｳｼ2ﾌﾞｶｲｶﾞｲIQ</v>
          </cell>
          <cell r="E210" t="str">
            <v>東京営本</v>
          </cell>
          <cell r="F210" t="str">
            <v>CB</v>
          </cell>
          <cell r="G210" t="str">
            <v>C</v>
          </cell>
          <cell r="J210">
            <v>0</v>
          </cell>
          <cell r="K210">
            <v>37772384</v>
          </cell>
          <cell r="L210">
            <v>34448475</v>
          </cell>
          <cell r="M210">
            <v>34</v>
          </cell>
          <cell r="N210">
            <v>0</v>
          </cell>
          <cell r="O210">
            <v>35</v>
          </cell>
          <cell r="P210">
            <v>-13</v>
          </cell>
        </row>
        <row r="211">
          <cell r="A211" t="str">
            <v>318483</v>
          </cell>
          <cell r="B211" t="str">
            <v>太洋不動産株式会社　　　　　　　　　　　　　　　　　　　　　　　　　　</v>
          </cell>
          <cell r="C211" t="str">
            <v>0TF</v>
          </cell>
          <cell r="D211" t="str">
            <v>ﾕｳｼ2ﾌﾞｶｲｶﾞｲIQ</v>
          </cell>
          <cell r="E211" t="str">
            <v>東京営本</v>
          </cell>
          <cell r="F211" t="str">
            <v>CB</v>
          </cell>
          <cell r="G211" t="str">
            <v>C</v>
          </cell>
          <cell r="J211">
            <v>0</v>
          </cell>
          <cell r="K211">
            <v>12918092</v>
          </cell>
          <cell r="L211">
            <v>12582055</v>
          </cell>
          <cell r="M211">
            <v>13</v>
          </cell>
          <cell r="N211">
            <v>0</v>
          </cell>
          <cell r="O211">
            <v>13</v>
          </cell>
          <cell r="P211">
            <v>-5</v>
          </cell>
        </row>
        <row r="212">
          <cell r="A212" t="str">
            <v>318484</v>
          </cell>
          <cell r="B212" t="str">
            <v>原田金型　　　　　　　　　　　　　　　　　　　　　　　　　　　　　　　</v>
          </cell>
          <cell r="C212" t="str">
            <v>0TF</v>
          </cell>
          <cell r="D212" t="str">
            <v>ﾕｳｼ2ﾌﾞｶｲｶﾞｲIQ</v>
          </cell>
          <cell r="E212" t="str">
            <v>東京営本</v>
          </cell>
          <cell r="F212" t="str">
            <v>AB</v>
          </cell>
          <cell r="G212" t="str">
            <v>Ｆ</v>
          </cell>
          <cell r="J212">
            <v>32970349</v>
          </cell>
          <cell r="K212">
            <v>0</v>
          </cell>
          <cell r="L212">
            <v>33016880</v>
          </cell>
          <cell r="M212">
            <v>34</v>
          </cell>
          <cell r="N212">
            <v>0</v>
          </cell>
          <cell r="O212">
            <v>35</v>
          </cell>
          <cell r="P212">
            <v>-13</v>
          </cell>
        </row>
        <row r="213">
          <cell r="A213" t="str">
            <v>318486</v>
          </cell>
          <cell r="B213" t="str">
            <v>白井克彦　　　　　　　　　　　　　　　　　　　　　　　　　　　　　　　</v>
          </cell>
          <cell r="C213" t="str">
            <v>0TF</v>
          </cell>
          <cell r="D213" t="str">
            <v>ﾕｳｼ2ﾌﾞｶｲｶﾞｲIQ</v>
          </cell>
          <cell r="E213" t="str">
            <v>不動産Ｆ</v>
          </cell>
          <cell r="F213" t="str">
            <v>AB</v>
          </cell>
          <cell r="G213" t="str">
            <v>J</v>
          </cell>
          <cell r="J213">
            <v>25617380</v>
          </cell>
          <cell r="K213">
            <v>0</v>
          </cell>
          <cell r="L213">
            <v>25627985</v>
          </cell>
          <cell r="M213">
            <v>26</v>
          </cell>
          <cell r="P213">
            <v>0</v>
          </cell>
        </row>
        <row r="214">
          <cell r="A214" t="str">
            <v>318862</v>
          </cell>
          <cell r="B214" t="str">
            <v>橋本博司　　　　　　　　　　　　　　　　　　　　　　　　　　　　　　　</v>
          </cell>
          <cell r="C214" t="str">
            <v>1E1</v>
          </cell>
          <cell r="D214" t="str">
            <v>ﾖｺﾊﾏｼﾃﾝﾀﾞｲ1ﾁｰﾑ</v>
          </cell>
          <cell r="F214" t="str">
            <v>AB</v>
          </cell>
          <cell r="G214" t="str">
            <v>J</v>
          </cell>
          <cell r="J214">
            <v>34342419</v>
          </cell>
          <cell r="K214">
            <v>0</v>
          </cell>
          <cell r="L214">
            <v>34342419</v>
          </cell>
        </row>
        <row r="215">
          <cell r="A215" t="str">
            <v>318866</v>
          </cell>
          <cell r="B215" t="str">
            <v>橋本有康　　　　　　　　　　　　　　　　　　　　　　　　　　　　　　　</v>
          </cell>
          <cell r="C215" t="str">
            <v>1E1</v>
          </cell>
          <cell r="D215" t="str">
            <v>ﾖｺﾊﾏｼﾃﾝﾀﾞｲ1ﾁｰﾑ</v>
          </cell>
          <cell r="F215" t="str">
            <v>AB</v>
          </cell>
          <cell r="G215" t="str">
            <v>J</v>
          </cell>
          <cell r="J215">
            <v>34342419</v>
          </cell>
          <cell r="K215">
            <v>0</v>
          </cell>
          <cell r="L215">
            <v>34342419</v>
          </cell>
        </row>
        <row r="216">
          <cell r="A216" t="str">
            <v>318870</v>
          </cell>
          <cell r="B216" t="str">
            <v>高永茂　　　　　　　　　　　　　　　　　　　　　　　　　　　　　　　　</v>
          </cell>
          <cell r="C216" t="str">
            <v>0TF</v>
          </cell>
          <cell r="D216" t="str">
            <v>ﾕｳｼ2ﾌﾞｶｲｶﾞｲIQ</v>
          </cell>
          <cell r="F216" t="str">
            <v>CB</v>
          </cell>
          <cell r="G216" t="str">
            <v>B</v>
          </cell>
          <cell r="J216">
            <v>0</v>
          </cell>
          <cell r="K216">
            <v>13486192</v>
          </cell>
          <cell r="L216">
            <v>13486192</v>
          </cell>
        </row>
        <row r="217">
          <cell r="A217" t="str">
            <v>318901</v>
          </cell>
          <cell r="B217" t="str">
            <v>三高建設　　　　　　　　　　　　　　　　　　　　　　　　　　　　　　　</v>
          </cell>
          <cell r="C217" t="str">
            <v>0TF</v>
          </cell>
          <cell r="D217" t="str">
            <v>ﾕｳｼ2ﾌﾞｶｲｶﾞｲIQ</v>
          </cell>
          <cell r="E217" t="str">
            <v>国際本部</v>
          </cell>
          <cell r="F217" t="str">
            <v>CB</v>
          </cell>
          <cell r="G217" t="str">
            <v>E</v>
          </cell>
          <cell r="J217">
            <v>35862560</v>
          </cell>
          <cell r="K217">
            <v>26290793</v>
          </cell>
          <cell r="L217">
            <v>57442200</v>
          </cell>
          <cell r="M217">
            <v>57</v>
          </cell>
          <cell r="N217">
            <v>0</v>
          </cell>
          <cell r="O217">
            <v>57</v>
          </cell>
          <cell r="P217">
            <v>-21</v>
          </cell>
        </row>
        <row r="218">
          <cell r="A218" t="str">
            <v>318902</v>
          </cell>
          <cell r="B218" t="str">
            <v>青木工業株式会社　　　　　　　　　　　　　　　　　　　　　　　　　　　</v>
          </cell>
          <cell r="C218" t="str">
            <v>0TF</v>
          </cell>
          <cell r="D218" t="str">
            <v>ﾕｳｼ2ﾌﾞｶｲｶﾞｲIQ</v>
          </cell>
          <cell r="E218" t="str">
            <v>近畿営本</v>
          </cell>
          <cell r="F218" t="str">
            <v>AB</v>
          </cell>
          <cell r="G218" t="str">
            <v>Ｆ</v>
          </cell>
          <cell r="J218">
            <v>40786064</v>
          </cell>
          <cell r="K218">
            <v>0</v>
          </cell>
          <cell r="L218">
            <v>40861312</v>
          </cell>
          <cell r="M218">
            <v>41</v>
          </cell>
          <cell r="N218">
            <v>0</v>
          </cell>
          <cell r="O218">
            <v>42</v>
          </cell>
          <cell r="P218">
            <v>-16</v>
          </cell>
        </row>
        <row r="219">
          <cell r="A219" t="str">
            <v>318939</v>
          </cell>
          <cell r="B219" t="str">
            <v>東陽開発株式会社　　　　　　　　　　　　　　　　　　　　　　　　　　　</v>
          </cell>
          <cell r="C219" t="str">
            <v>07R</v>
          </cell>
          <cell r="D219" t="str">
            <v>ｷﾀｵｵｻｶｼﾃﾝ</v>
          </cell>
          <cell r="E219" t="str">
            <v>近畿営本</v>
          </cell>
          <cell r="F219" t="str">
            <v>CB</v>
          </cell>
          <cell r="G219" t="str">
            <v>C</v>
          </cell>
          <cell r="J219">
            <v>0</v>
          </cell>
          <cell r="K219">
            <v>39478904</v>
          </cell>
          <cell r="L219">
            <v>38117496</v>
          </cell>
          <cell r="M219">
            <v>38</v>
          </cell>
          <cell r="N219">
            <v>0</v>
          </cell>
          <cell r="O219">
            <v>38</v>
          </cell>
          <cell r="P219">
            <v>-14</v>
          </cell>
        </row>
        <row r="220">
          <cell r="A220" t="str">
            <v>318968</v>
          </cell>
          <cell r="B220" t="str">
            <v>日高建設株式会社　　　　　　　　　　　　　　　　　　　　　　　　　　　</v>
          </cell>
          <cell r="C220" t="str">
            <v>0TF</v>
          </cell>
          <cell r="D220" t="str">
            <v>ﾕｳｼ2ﾌﾞｶｲｶﾞｲIQ</v>
          </cell>
          <cell r="E220" t="str">
            <v>東京営本</v>
          </cell>
          <cell r="F220" t="str">
            <v>AB</v>
          </cell>
          <cell r="G220" t="str">
            <v>C</v>
          </cell>
          <cell r="J220">
            <v>55467942</v>
          </cell>
          <cell r="K220">
            <v>0</v>
          </cell>
          <cell r="L220">
            <v>55467942</v>
          </cell>
          <cell r="M220">
            <v>56</v>
          </cell>
          <cell r="N220">
            <v>0</v>
          </cell>
          <cell r="O220">
            <v>56</v>
          </cell>
          <cell r="P220">
            <v>-21</v>
          </cell>
        </row>
        <row r="221">
          <cell r="A221" t="str">
            <v>319073</v>
          </cell>
          <cell r="B221" t="str">
            <v>小崎土地興業株式会社　　　　　　　　　　　　　　　　　　　　　　　　　</v>
          </cell>
          <cell r="C221" t="str">
            <v>0Y2</v>
          </cell>
          <cell r="D221" t="str">
            <v>PJ-ｷｶｸｶｲﾊﾂｶ</v>
          </cell>
          <cell r="E221" t="str">
            <v>近畿営本</v>
          </cell>
          <cell r="F221" t="str">
            <v>CA</v>
          </cell>
          <cell r="G221" t="str">
            <v>C</v>
          </cell>
          <cell r="J221">
            <v>0</v>
          </cell>
          <cell r="K221">
            <v>508854641</v>
          </cell>
          <cell r="L221">
            <v>-17567440</v>
          </cell>
          <cell r="M221">
            <v>0</v>
          </cell>
          <cell r="N221">
            <v>-525</v>
          </cell>
          <cell r="O221">
            <v>0</v>
          </cell>
          <cell r="P221">
            <v>0</v>
          </cell>
        </row>
        <row r="222">
          <cell r="A222" t="str">
            <v>319175</v>
          </cell>
          <cell r="B222" t="str">
            <v>幸福土地建物株式会社　　　　　　　　　　　　　　　　　　　　　　　　　</v>
          </cell>
          <cell r="E222" t="str">
            <v>近畿営本</v>
          </cell>
          <cell r="M222">
            <v>0</v>
          </cell>
          <cell r="N222">
            <v>0</v>
          </cell>
          <cell r="O222">
            <v>181</v>
          </cell>
          <cell r="P222">
            <v>-67</v>
          </cell>
          <cell r="Q222">
            <v>200453808</v>
          </cell>
        </row>
        <row r="223">
          <cell r="A223" t="str">
            <v>319212</v>
          </cell>
          <cell r="B223" t="str">
            <v>宮崎五三男　　　　　　　　　　　　　　　　　　　　　　　　　　　　　　</v>
          </cell>
          <cell r="C223" t="str">
            <v>0TF</v>
          </cell>
          <cell r="D223" t="str">
            <v>ﾕｳｼ2ﾌﾞｶｲｶﾞｲIQ</v>
          </cell>
          <cell r="E223" t="str">
            <v>不動産Ｆ</v>
          </cell>
          <cell r="F223" t="str">
            <v>AB</v>
          </cell>
          <cell r="G223" t="str">
            <v>B</v>
          </cell>
          <cell r="J223">
            <v>177645298</v>
          </cell>
          <cell r="K223">
            <v>0</v>
          </cell>
          <cell r="L223">
            <v>177645298</v>
          </cell>
          <cell r="M223">
            <v>178</v>
          </cell>
          <cell r="N223">
            <v>0</v>
          </cell>
          <cell r="O223">
            <v>0</v>
          </cell>
          <cell r="P223">
            <v>0</v>
          </cell>
        </row>
        <row r="224">
          <cell r="A224" t="str">
            <v>320170</v>
          </cell>
          <cell r="B224" t="str">
            <v>新世界一番　　　　　　　　　　　　　　　　　　　　　　　　　　　　　　</v>
          </cell>
          <cell r="C224" t="str">
            <v>0Y2</v>
          </cell>
          <cell r="D224" t="str">
            <v>PJ-ｷｶｸｶｲﾊﾂｶ</v>
          </cell>
          <cell r="E224" t="str">
            <v>近畿営本</v>
          </cell>
          <cell r="F224" t="str">
            <v>CA</v>
          </cell>
          <cell r="G224" t="str">
            <v>L</v>
          </cell>
          <cell r="J224">
            <v>0</v>
          </cell>
          <cell r="K224">
            <v>505040798</v>
          </cell>
          <cell r="L224">
            <v>-2000000</v>
          </cell>
          <cell r="M224">
            <v>0</v>
          </cell>
          <cell r="N224">
            <v>-507</v>
          </cell>
          <cell r="O224">
            <v>0</v>
          </cell>
          <cell r="P224">
            <v>0</v>
          </cell>
        </row>
        <row r="225">
          <cell r="A225" t="str">
            <v>320910</v>
          </cell>
          <cell r="B225" t="str">
            <v>鄭相哲　　　　　　　　　　　　　　　　　　　　　　　　　　　　　　　　</v>
          </cell>
          <cell r="C225" t="str">
            <v>0Y2</v>
          </cell>
          <cell r="D225" t="str">
            <v>PJ-ｷｶｸｶｲﾊﾂｶ</v>
          </cell>
          <cell r="E225" t="str">
            <v>近畿営本</v>
          </cell>
          <cell r="F225" t="str">
            <v>CB</v>
          </cell>
          <cell r="G225" t="str">
            <v>K</v>
          </cell>
          <cell r="J225">
            <v>54631663</v>
          </cell>
          <cell r="K225">
            <v>6396082</v>
          </cell>
          <cell r="L225">
            <v>61027745</v>
          </cell>
          <cell r="M225">
            <v>6</v>
          </cell>
          <cell r="N225">
            <v>0</v>
          </cell>
          <cell r="O225">
            <v>62</v>
          </cell>
          <cell r="P225">
            <v>-23</v>
          </cell>
        </row>
        <row r="226">
          <cell r="A226" t="str">
            <v>321124</v>
          </cell>
          <cell r="B226" t="str">
            <v>グレ－プストーン　　　　　　　　　　　　　　　　　　　　　　　　　　　</v>
          </cell>
          <cell r="C226" t="str">
            <v>1D3</v>
          </cell>
          <cell r="D226" t="str">
            <v>ｳｴﾉｼﾃﾝﾀﾞ1ﾁ-ﾑ</v>
          </cell>
          <cell r="E226" t="str">
            <v>東京営本</v>
          </cell>
          <cell r="F226" t="str">
            <v>DB</v>
          </cell>
          <cell r="G226" t="str">
            <v>G</v>
          </cell>
          <cell r="J226">
            <v>109645721</v>
          </cell>
          <cell r="K226">
            <v>0</v>
          </cell>
          <cell r="L226">
            <v>109885869</v>
          </cell>
          <cell r="M226">
            <v>110</v>
          </cell>
          <cell r="N226">
            <v>0</v>
          </cell>
          <cell r="O226">
            <v>112</v>
          </cell>
          <cell r="P226">
            <v>-42</v>
          </cell>
        </row>
        <row r="227">
          <cell r="A227" t="str">
            <v>321324</v>
          </cell>
          <cell r="B227" t="str">
            <v>相互建商株式会社　　　　　　　　　　　　　　　　　　　　　　　　　　　</v>
          </cell>
          <cell r="C227" t="str">
            <v>0FA</v>
          </cell>
          <cell r="D227" t="str">
            <v>ﾅｺﾞﾔ4ﾁ-ﾑﾌﾄﾞｳｻﾝ</v>
          </cell>
          <cell r="E227" t="str">
            <v>業務本部</v>
          </cell>
          <cell r="F227" t="str">
            <v>AB</v>
          </cell>
          <cell r="G227" t="str">
            <v>C</v>
          </cell>
          <cell r="J227">
            <v>43300000</v>
          </cell>
          <cell r="K227">
            <v>0</v>
          </cell>
          <cell r="L227">
            <v>43202309</v>
          </cell>
          <cell r="M227">
            <v>43</v>
          </cell>
          <cell r="N227">
            <v>0</v>
          </cell>
          <cell r="O227">
            <v>45</v>
          </cell>
          <cell r="P227">
            <v>-17</v>
          </cell>
        </row>
        <row r="228">
          <cell r="A228" t="str">
            <v>322387</v>
          </cell>
          <cell r="B228" t="str">
            <v>大和株式会社　　　　　　　　　　　　　　　　　　　　　　　　　　　　　</v>
          </cell>
          <cell r="C228" t="str">
            <v>0Y2</v>
          </cell>
          <cell r="D228" t="str">
            <v>PJ-ｷｶｸｶｲﾊﾂｶ</v>
          </cell>
          <cell r="E228" t="str">
            <v>近畿営本</v>
          </cell>
          <cell r="F228" t="str">
            <v>CB</v>
          </cell>
          <cell r="G228" t="str">
            <v>K</v>
          </cell>
          <cell r="J228">
            <v>0</v>
          </cell>
          <cell r="K228">
            <v>244205171</v>
          </cell>
          <cell r="L228">
            <v>236947158</v>
          </cell>
          <cell r="M228">
            <v>237</v>
          </cell>
          <cell r="N228">
            <v>0</v>
          </cell>
          <cell r="O228">
            <v>237</v>
          </cell>
          <cell r="P228">
            <v>-88</v>
          </cell>
        </row>
        <row r="229">
          <cell r="A229" t="str">
            <v>323398</v>
          </cell>
          <cell r="B229" t="str">
            <v>福島フアイナンス　　　　　　　　　　　　　　　　　　　　　　　　　　　</v>
          </cell>
          <cell r="C229" t="str">
            <v>036</v>
          </cell>
          <cell r="D229" t="str">
            <v>ｺｵﾘﾔﾏｼﾃﾝ1ﾁ-ﾑ</v>
          </cell>
          <cell r="E229" t="str">
            <v>業務本部</v>
          </cell>
          <cell r="F229" t="str">
            <v>AB</v>
          </cell>
          <cell r="G229" t="str">
            <v>H</v>
          </cell>
          <cell r="J229">
            <v>54660000</v>
          </cell>
          <cell r="K229">
            <v>0</v>
          </cell>
          <cell r="L229">
            <v>54880136</v>
          </cell>
          <cell r="M229">
            <v>57</v>
          </cell>
          <cell r="N229">
            <v>0</v>
          </cell>
          <cell r="O229">
            <v>58</v>
          </cell>
          <cell r="P229">
            <v>-22</v>
          </cell>
        </row>
        <row r="230">
          <cell r="A230" t="str">
            <v>323856</v>
          </cell>
          <cell r="B230" t="str">
            <v>沼田彰　　　　　　　　　　　　　　　　　　　　　　　　　　　　　　　　</v>
          </cell>
          <cell r="C230" t="str">
            <v>0TF</v>
          </cell>
          <cell r="D230" t="str">
            <v>ﾕｳｼ2ﾌﾞｶｲｶﾞｲIQ</v>
          </cell>
          <cell r="F230" t="str">
            <v>CB</v>
          </cell>
          <cell r="G230" t="str">
            <v>B</v>
          </cell>
          <cell r="J230">
            <v>0</v>
          </cell>
          <cell r="K230">
            <v>18886192</v>
          </cell>
          <cell r="L230">
            <v>18886192</v>
          </cell>
        </row>
        <row r="231">
          <cell r="A231" t="str">
            <v>324452</v>
          </cell>
          <cell r="B231" t="str">
            <v>富士建設　　　　　　　　　　　　　　　　　　　　　　　　　　　　　　　</v>
          </cell>
          <cell r="E231" t="str">
            <v>近畿営本</v>
          </cell>
          <cell r="M231">
            <v>0</v>
          </cell>
          <cell r="N231">
            <v>0</v>
          </cell>
          <cell r="O231">
            <v>490</v>
          </cell>
          <cell r="P231">
            <v>-440</v>
          </cell>
          <cell r="Q231">
            <v>400765628</v>
          </cell>
        </row>
        <row r="232">
          <cell r="A232" t="str">
            <v>324659</v>
          </cell>
          <cell r="B232" t="str">
            <v>瀧文彦　　　　　　　　　　　　　　　　　　　　　　　　　　　　　　　　</v>
          </cell>
          <cell r="C232" t="str">
            <v>0Y2</v>
          </cell>
          <cell r="D232" t="str">
            <v>PJ-ｷｶｸｶｲﾊﾂｶ</v>
          </cell>
          <cell r="E232" t="str">
            <v>近畿営本</v>
          </cell>
          <cell r="F232" t="str">
            <v>CB</v>
          </cell>
          <cell r="G232" t="str">
            <v>G</v>
          </cell>
          <cell r="J232">
            <v>0</v>
          </cell>
          <cell r="K232">
            <v>464212659</v>
          </cell>
          <cell r="L232">
            <v>29402</v>
          </cell>
          <cell r="M232">
            <v>0</v>
          </cell>
          <cell r="N232">
            <v>-433</v>
          </cell>
          <cell r="O232">
            <v>0</v>
          </cell>
          <cell r="P232">
            <v>0</v>
          </cell>
        </row>
        <row r="233">
          <cell r="A233" t="str">
            <v>326455</v>
          </cell>
          <cell r="B233" t="str">
            <v>草野光男　　　　　　　　　　　　　　　　　　　　　　　　　　　　　　　</v>
          </cell>
          <cell r="C233" t="str">
            <v>1VV</v>
          </cell>
          <cell r="D233" t="str">
            <v>ｳｴﾉｴｲｷﾞﾖｳﾁ-ﾑJ</v>
          </cell>
          <cell r="F233" t="str">
            <v>CB</v>
          </cell>
          <cell r="G233" t="str">
            <v>B</v>
          </cell>
          <cell r="J233">
            <v>0</v>
          </cell>
          <cell r="K233">
            <v>17144802</v>
          </cell>
          <cell r="L233">
            <v>17144802</v>
          </cell>
        </row>
        <row r="234">
          <cell r="A234" t="str">
            <v>326503</v>
          </cell>
          <cell r="B234" t="str">
            <v>佐野メディカルサービス　　　　　　　　　　　　　　　　　　　　　　　　</v>
          </cell>
          <cell r="C234" t="str">
            <v>1Q5</v>
          </cell>
          <cell r="D234" t="str">
            <v>Qｼﾌﾞﾔｴｲｷﾞﾖｳ2J</v>
          </cell>
          <cell r="E234" t="str">
            <v>東京営本</v>
          </cell>
          <cell r="F234" t="str">
            <v>AB</v>
          </cell>
          <cell r="G234" t="str">
            <v>G</v>
          </cell>
          <cell r="J234">
            <v>27750000</v>
          </cell>
          <cell r="K234">
            <v>0</v>
          </cell>
          <cell r="L234">
            <v>27750000</v>
          </cell>
          <cell r="M234">
            <v>28</v>
          </cell>
          <cell r="N234">
            <v>0</v>
          </cell>
          <cell r="O234">
            <v>29</v>
          </cell>
          <cell r="P234">
            <v>-11</v>
          </cell>
        </row>
        <row r="235">
          <cell r="A235" t="str">
            <v>327995</v>
          </cell>
          <cell r="B235" t="str">
            <v>ニコマートハウジング　　　　　　　　　　　　　　　　　　　　　　　　　</v>
          </cell>
          <cell r="C235" t="str">
            <v>1A6</v>
          </cell>
          <cell r="D235" t="str">
            <v>Eﾀﾞｲ2ﾌﾞﾀﾞｲ3ﾁｰﾑ</v>
          </cell>
          <cell r="E235" t="str">
            <v>東京営本</v>
          </cell>
          <cell r="F235" t="str">
            <v>CB</v>
          </cell>
          <cell r="G235" t="str">
            <v>C</v>
          </cell>
          <cell r="J235">
            <v>0</v>
          </cell>
          <cell r="K235">
            <v>435547812</v>
          </cell>
          <cell r="L235">
            <v>-452188</v>
          </cell>
          <cell r="M235">
            <v>0</v>
          </cell>
          <cell r="N235">
            <v>-436</v>
          </cell>
          <cell r="O235">
            <v>0</v>
          </cell>
          <cell r="P235">
            <v>0</v>
          </cell>
        </row>
        <row r="236">
          <cell r="A236" t="str">
            <v>328354</v>
          </cell>
          <cell r="B236" t="str">
            <v>大成興産株式会社　　　　　　　　　　　　　　　　　　　　　　　　　　　</v>
          </cell>
          <cell r="C236" t="str">
            <v>06L</v>
          </cell>
          <cell r="D236" t="str">
            <v>ﾅｺﾞﾔ 4ﾁ-ﾑ</v>
          </cell>
          <cell r="E236" t="str">
            <v>業務本部</v>
          </cell>
          <cell r="F236" t="str">
            <v>CB</v>
          </cell>
          <cell r="G236" t="str">
            <v>C</v>
          </cell>
          <cell r="J236">
            <v>0</v>
          </cell>
          <cell r="K236">
            <v>3701473</v>
          </cell>
          <cell r="L236">
            <v>1759553</v>
          </cell>
          <cell r="M236">
            <v>2</v>
          </cell>
          <cell r="N236">
            <v>0</v>
          </cell>
          <cell r="O236">
            <v>2</v>
          </cell>
          <cell r="P236">
            <v>-1</v>
          </cell>
        </row>
        <row r="237">
          <cell r="A237" t="str">
            <v>329471</v>
          </cell>
          <cell r="B237" t="str">
            <v>末田忠義　　　　　　　　　　　　　　　　　　　　　　　　　　　　　　　</v>
          </cell>
          <cell r="C237" t="str">
            <v>0YV</v>
          </cell>
          <cell r="D237" t="str">
            <v>ﾋﾛｼﾏｼﾃﾝ2ﾁ-ﾑ</v>
          </cell>
          <cell r="F237" t="str">
            <v>AB</v>
          </cell>
          <cell r="G237" t="str">
            <v>J</v>
          </cell>
          <cell r="J237">
            <v>5331650</v>
          </cell>
          <cell r="K237">
            <v>0</v>
          </cell>
          <cell r="L237">
            <v>5203387</v>
          </cell>
        </row>
        <row r="238">
          <cell r="A238" t="str">
            <v>330328</v>
          </cell>
          <cell r="B238" t="str">
            <v>アトム・エステート　　　　　　　　　　　　　　　　　　　　　　　　　　</v>
          </cell>
          <cell r="C238" t="str">
            <v>0Y2</v>
          </cell>
          <cell r="D238" t="str">
            <v>PJ-ｷｶｸｶｲﾊﾂｶ</v>
          </cell>
          <cell r="E238" t="str">
            <v>近畿営本</v>
          </cell>
          <cell r="F238" t="str">
            <v>CB</v>
          </cell>
          <cell r="G238" t="str">
            <v>C</v>
          </cell>
          <cell r="J238">
            <v>0</v>
          </cell>
          <cell r="K238">
            <v>236026457</v>
          </cell>
          <cell r="L238">
            <v>100000</v>
          </cell>
          <cell r="M238">
            <v>0</v>
          </cell>
          <cell r="N238">
            <v>-232</v>
          </cell>
          <cell r="O238">
            <v>0</v>
          </cell>
          <cell r="P238">
            <v>0</v>
          </cell>
        </row>
        <row r="239">
          <cell r="A239" t="str">
            <v>330568</v>
          </cell>
          <cell r="B239" t="str">
            <v>プラネットワーク　　　　　　　　　　　　　　　　　　　　　　　　　　　</v>
          </cell>
          <cell r="C239" t="str">
            <v>1C2</v>
          </cell>
          <cell r="D239" t="str">
            <v>Qﾐﾅﾄ-ｼﾞﾖｳﾎｳｷｷｶ</v>
          </cell>
          <cell r="E239" t="str">
            <v>東京営本</v>
          </cell>
          <cell r="F239" t="str">
            <v>CB</v>
          </cell>
          <cell r="G239" t="str">
            <v>C</v>
          </cell>
          <cell r="J239">
            <v>0</v>
          </cell>
          <cell r="K239">
            <v>30395229</v>
          </cell>
          <cell r="L239">
            <v>30395229</v>
          </cell>
          <cell r="M239">
            <v>30</v>
          </cell>
          <cell r="N239">
            <v>0</v>
          </cell>
          <cell r="O239">
            <v>30</v>
          </cell>
          <cell r="P239">
            <v>-11</v>
          </cell>
        </row>
        <row r="240">
          <cell r="A240" t="str">
            <v>330864</v>
          </cell>
          <cell r="B240" t="str">
            <v>しむら　　　　　　　　　　　　　　　　　　　　　　　　　　　　　　　　</v>
          </cell>
          <cell r="C240" t="str">
            <v>0TF</v>
          </cell>
          <cell r="D240" t="str">
            <v>ﾕｳｼ2ﾌﾞｶｲｶﾞｲIQ</v>
          </cell>
          <cell r="E240" t="str">
            <v>東京営本</v>
          </cell>
          <cell r="F240" t="str">
            <v>DB</v>
          </cell>
          <cell r="G240" t="str">
            <v>C</v>
          </cell>
          <cell r="J240">
            <v>26168123</v>
          </cell>
          <cell r="K240">
            <v>0</v>
          </cell>
          <cell r="L240">
            <v>26168123</v>
          </cell>
          <cell r="M240">
            <v>27</v>
          </cell>
          <cell r="N240">
            <v>0</v>
          </cell>
          <cell r="O240">
            <v>29</v>
          </cell>
          <cell r="P240">
            <v>-11</v>
          </cell>
        </row>
        <row r="241">
          <cell r="A241" t="str">
            <v>331275</v>
          </cell>
          <cell r="B241" t="str">
            <v>永田人茂　　　　　　　　　　　　　　　　　　　　　　　　　　　　　　　</v>
          </cell>
          <cell r="C241" t="str">
            <v>0Y2</v>
          </cell>
          <cell r="D241" t="str">
            <v>PJ-ｷｶｸｶｲﾊﾂｶ</v>
          </cell>
          <cell r="E241" t="str">
            <v>近畿営本</v>
          </cell>
          <cell r="F241" t="str">
            <v>CB</v>
          </cell>
          <cell r="G241" t="str">
            <v>C</v>
          </cell>
          <cell r="J241">
            <v>0</v>
          </cell>
          <cell r="K241">
            <v>61293435</v>
          </cell>
          <cell r="L241">
            <v>61293435</v>
          </cell>
          <cell r="M241">
            <v>62</v>
          </cell>
          <cell r="N241">
            <v>0</v>
          </cell>
          <cell r="O241">
            <v>62</v>
          </cell>
          <cell r="P241">
            <v>-23</v>
          </cell>
        </row>
        <row r="242">
          <cell r="A242" t="str">
            <v>33271</v>
          </cell>
          <cell r="B242" t="str">
            <v>玉善　　　　　　　　　　　　　　　　　　　　　　　　　　　　　　　　　</v>
          </cell>
          <cell r="C242" t="str">
            <v>014</v>
          </cell>
          <cell r="D242" t="str">
            <v>ｼｽﾞｵｶｼﾃﾝ</v>
          </cell>
          <cell r="E242" t="str">
            <v>業務本部</v>
          </cell>
          <cell r="F242" t="str">
            <v>CB</v>
          </cell>
          <cell r="G242" t="str">
            <v>Ｆ</v>
          </cell>
          <cell r="J242">
            <v>6000000</v>
          </cell>
          <cell r="K242">
            <v>21000000</v>
          </cell>
          <cell r="L242">
            <v>26990925</v>
          </cell>
          <cell r="M242">
            <v>27</v>
          </cell>
          <cell r="N242">
            <v>0</v>
          </cell>
          <cell r="O242">
            <v>34</v>
          </cell>
          <cell r="P242">
            <v>-13</v>
          </cell>
        </row>
        <row r="243">
          <cell r="A243" t="str">
            <v>337569</v>
          </cell>
          <cell r="B243" t="str">
            <v>東京信販　　　　　　　　　　　　　　　　　　　　　　　　　　　　　　　</v>
          </cell>
          <cell r="C243" t="str">
            <v>0G1</v>
          </cell>
          <cell r="D243" t="str">
            <v>ｻﾂﾎﾟﾛ1ﾁ-ﾑﾌﾄﾞｳｻﾝ</v>
          </cell>
          <cell r="E243" t="str">
            <v>業務本部</v>
          </cell>
          <cell r="F243" t="str">
            <v>CB</v>
          </cell>
          <cell r="G243" t="str">
            <v>H</v>
          </cell>
          <cell r="J243">
            <v>0</v>
          </cell>
          <cell r="K243">
            <v>18168838</v>
          </cell>
          <cell r="L243">
            <v>17568838</v>
          </cell>
          <cell r="M243">
            <v>18</v>
          </cell>
          <cell r="N243">
            <v>0</v>
          </cell>
          <cell r="O243">
            <v>18</v>
          </cell>
          <cell r="P243">
            <v>-7</v>
          </cell>
        </row>
        <row r="244">
          <cell r="A244" t="str">
            <v>337678</v>
          </cell>
          <cell r="B244" t="str">
            <v>第一ハウジング株式会社　　　　　　　　　　　　　　　　　　　　　　　　</v>
          </cell>
          <cell r="C244" t="str">
            <v>0J2</v>
          </cell>
          <cell r="D244" t="str">
            <v>ｵｵｻｶｴｲｷﾞﾖｳ2-1</v>
          </cell>
          <cell r="E244" t="str">
            <v>近畿営本</v>
          </cell>
          <cell r="F244" t="str">
            <v>AB</v>
          </cell>
          <cell r="G244" t="str">
            <v>C</v>
          </cell>
          <cell r="J244">
            <v>9355649</v>
          </cell>
          <cell r="K244">
            <v>0</v>
          </cell>
          <cell r="L244">
            <v>9281781</v>
          </cell>
          <cell r="M244">
            <v>10</v>
          </cell>
          <cell r="N244">
            <v>0</v>
          </cell>
          <cell r="O244">
            <v>10</v>
          </cell>
          <cell r="P244">
            <v>-4</v>
          </cell>
        </row>
        <row r="245">
          <cell r="A245" t="str">
            <v>338181</v>
          </cell>
          <cell r="B245" t="str">
            <v>ビー・メディック　　　　　　　　　　　　　　　　　　　　　　　　　　　</v>
          </cell>
          <cell r="C245" t="str">
            <v>1VJ</v>
          </cell>
          <cell r="D245" t="str">
            <v>Eﾀﾞｲ2ﾌﾞﾍﾙｽｹｱﾁ-ﾑ</v>
          </cell>
          <cell r="E245" t="str">
            <v>東京営本</v>
          </cell>
          <cell r="F245" t="str">
            <v>CB</v>
          </cell>
          <cell r="G245" t="str">
            <v>K</v>
          </cell>
          <cell r="J245">
            <v>5986665</v>
          </cell>
          <cell r="K245">
            <v>36577885</v>
          </cell>
          <cell r="L245">
            <v>41589087</v>
          </cell>
          <cell r="M245">
            <v>42</v>
          </cell>
          <cell r="N245">
            <v>0</v>
          </cell>
          <cell r="O245">
            <v>42</v>
          </cell>
          <cell r="P245">
            <v>-16</v>
          </cell>
        </row>
        <row r="246">
          <cell r="A246" t="str">
            <v>339156</v>
          </cell>
          <cell r="B246" t="str">
            <v>桝田金美　　　　　　　　　　　　　　　　　　　　　　　　　　　　　　　</v>
          </cell>
          <cell r="C246" t="str">
            <v>0TF</v>
          </cell>
          <cell r="D246" t="str">
            <v>ﾕｳｼ2ﾌﾞｶｲｶﾞｲIQ</v>
          </cell>
          <cell r="E246" t="str">
            <v>国際本部</v>
          </cell>
          <cell r="F246" t="str">
            <v>CA</v>
          </cell>
          <cell r="G246" t="str">
            <v>B</v>
          </cell>
          <cell r="J246">
            <v>899143173</v>
          </cell>
          <cell r="K246">
            <v>80402407</v>
          </cell>
          <cell r="L246">
            <v>3135078</v>
          </cell>
          <cell r="M246">
            <v>0</v>
          </cell>
          <cell r="N246">
            <v>-950</v>
          </cell>
          <cell r="O246">
            <v>0</v>
          </cell>
          <cell r="P246">
            <v>0</v>
          </cell>
        </row>
        <row r="247">
          <cell r="A247" t="str">
            <v>344756</v>
          </cell>
          <cell r="B247" t="str">
            <v>鈴木明　　　　　　　　　　　　　　　　　　　　　　　　　　　　　　　　</v>
          </cell>
          <cell r="C247" t="str">
            <v>1SY</v>
          </cell>
          <cell r="D247" t="str">
            <v>ﾕｳｼ2ﾌﾞｷｶｸｶﾝﾘﾁ-ﾑ</v>
          </cell>
          <cell r="E247" t="str">
            <v>不動産Ｆ</v>
          </cell>
          <cell r="F247" t="str">
            <v>AB</v>
          </cell>
          <cell r="G247" t="str">
            <v>B</v>
          </cell>
          <cell r="J247">
            <v>7678525</v>
          </cell>
          <cell r="K247">
            <v>0</v>
          </cell>
          <cell r="L247">
            <v>7685868</v>
          </cell>
          <cell r="M247">
            <v>8</v>
          </cell>
          <cell r="N247">
            <v>0</v>
          </cell>
          <cell r="O247">
            <v>0</v>
          </cell>
          <cell r="P247">
            <v>0</v>
          </cell>
        </row>
        <row r="248">
          <cell r="A248" t="str">
            <v>346332</v>
          </cell>
          <cell r="B248" t="str">
            <v>大阪谷正　　　　　　　　　　　　　　　　　　　　　　　　　　　　　　　</v>
          </cell>
          <cell r="C248" t="str">
            <v>0Y2</v>
          </cell>
          <cell r="D248" t="str">
            <v>PJ-ｷｶｸｶｲﾊﾂｶ</v>
          </cell>
          <cell r="E248" t="str">
            <v>近畿営本</v>
          </cell>
          <cell r="F248" t="str">
            <v>CB</v>
          </cell>
          <cell r="G248" t="str">
            <v>C</v>
          </cell>
          <cell r="J248">
            <v>0</v>
          </cell>
          <cell r="K248">
            <v>54504330</v>
          </cell>
          <cell r="L248">
            <v>51353800</v>
          </cell>
          <cell r="M248">
            <v>51</v>
          </cell>
          <cell r="N248">
            <v>0</v>
          </cell>
          <cell r="O248">
            <v>51</v>
          </cell>
          <cell r="P248">
            <v>-19</v>
          </cell>
        </row>
        <row r="249">
          <cell r="A249" t="str">
            <v>350248</v>
          </cell>
          <cell r="B249" t="str">
            <v>宮崎アイ　　　　　　　　　　　　　　　　　　　　　　　　　　　　　　　</v>
          </cell>
          <cell r="C249" t="str">
            <v>0TF</v>
          </cell>
          <cell r="D249" t="str">
            <v>ﾕｳｼ2ﾌﾞｶｲｶﾞｲIQ</v>
          </cell>
          <cell r="E249" t="str">
            <v>不動産Ｆ</v>
          </cell>
          <cell r="F249" t="str">
            <v>AB</v>
          </cell>
          <cell r="G249" t="str">
            <v>B</v>
          </cell>
          <cell r="J249">
            <v>46547740</v>
          </cell>
          <cell r="K249">
            <v>0</v>
          </cell>
          <cell r="L249">
            <v>46547740</v>
          </cell>
          <cell r="M249">
            <v>47</v>
          </cell>
          <cell r="N249">
            <v>0</v>
          </cell>
          <cell r="O249">
            <v>0</v>
          </cell>
          <cell r="P249">
            <v>0</v>
          </cell>
        </row>
        <row r="250">
          <cell r="A250" t="str">
            <v>350607</v>
          </cell>
          <cell r="B250" t="str">
            <v>播備高原開発株式会社　　　　　　　　　　　　　　　　　　　　　　　　　</v>
          </cell>
          <cell r="C250" t="str">
            <v>0Y2</v>
          </cell>
          <cell r="D250" t="str">
            <v>PJ-ｷｶｸｶｲﾊﾂｶ</v>
          </cell>
          <cell r="E250" t="str">
            <v>近畿営本</v>
          </cell>
          <cell r="F250" t="str">
            <v>CA</v>
          </cell>
          <cell r="G250" t="str">
            <v>K</v>
          </cell>
          <cell r="J250">
            <v>0</v>
          </cell>
          <cell r="K250">
            <v>500000000</v>
          </cell>
          <cell r="L250">
            <v>0</v>
          </cell>
          <cell r="M250">
            <v>0</v>
          </cell>
          <cell r="N250">
            <v>-500</v>
          </cell>
          <cell r="O250">
            <v>0</v>
          </cell>
          <cell r="P250">
            <v>0</v>
          </cell>
        </row>
        <row r="251">
          <cell r="A251" t="str">
            <v>352065</v>
          </cell>
          <cell r="B251" t="str">
            <v>出雲屋産業株式会社　　　　　　　　　　　　　　　　　　　　　　　　　　</v>
          </cell>
          <cell r="C251" t="str">
            <v>0Y2</v>
          </cell>
          <cell r="D251" t="str">
            <v>PJ-ｷｶｸｶｲﾊﾂｶ</v>
          </cell>
          <cell r="E251" t="str">
            <v>近畿営本</v>
          </cell>
          <cell r="F251" t="str">
            <v>CB</v>
          </cell>
          <cell r="G251" t="str">
            <v>G</v>
          </cell>
          <cell r="J251">
            <v>0</v>
          </cell>
          <cell r="K251">
            <v>52050696</v>
          </cell>
          <cell r="L251">
            <v>48327740</v>
          </cell>
          <cell r="M251">
            <v>48</v>
          </cell>
          <cell r="N251">
            <v>0</v>
          </cell>
          <cell r="O251">
            <v>48</v>
          </cell>
          <cell r="P251">
            <v>-18</v>
          </cell>
        </row>
        <row r="252">
          <cell r="A252" t="str">
            <v>352279</v>
          </cell>
          <cell r="B252" t="str">
            <v>興栄商事　　　　　　　　　　　　　　　　　　　　　　　　　　　　　　　</v>
          </cell>
          <cell r="C252" t="str">
            <v>0J1</v>
          </cell>
          <cell r="D252" t="str">
            <v>ｵｵｻｶｴｲｷﾞﾖｳ3-2</v>
          </cell>
          <cell r="E252" t="str">
            <v>近畿営本</v>
          </cell>
          <cell r="F252" t="str">
            <v>CB</v>
          </cell>
          <cell r="G252" t="str">
            <v>L</v>
          </cell>
          <cell r="J252">
            <v>0</v>
          </cell>
          <cell r="K252">
            <v>124619064</v>
          </cell>
          <cell r="L252">
            <v>124306262</v>
          </cell>
          <cell r="M252">
            <v>129</v>
          </cell>
          <cell r="N252">
            <v>0</v>
          </cell>
          <cell r="O252">
            <v>142</v>
          </cell>
          <cell r="P252">
            <v>-53</v>
          </cell>
        </row>
        <row r="253">
          <cell r="A253" t="str">
            <v>353831</v>
          </cell>
          <cell r="B253" t="str">
            <v>漆原佐太郎　　　　　　　　　　　　　　　　　　　　　　　　　　　　　　</v>
          </cell>
          <cell r="C253" t="str">
            <v>0TF</v>
          </cell>
          <cell r="D253" t="str">
            <v>ﾕｳｼ2ﾌﾞｶｲｶﾞｲIQ</v>
          </cell>
          <cell r="E253" t="str">
            <v>不動産Ｆ</v>
          </cell>
          <cell r="F253" t="str">
            <v>AB</v>
          </cell>
          <cell r="G253" t="str">
            <v>B</v>
          </cell>
          <cell r="J253">
            <v>150000</v>
          </cell>
          <cell r="K253">
            <v>0</v>
          </cell>
          <cell r="L253">
            <v>150000</v>
          </cell>
          <cell r="M253">
            <v>1</v>
          </cell>
          <cell r="N253">
            <v>0</v>
          </cell>
          <cell r="O253">
            <v>0</v>
          </cell>
          <cell r="P253">
            <v>0</v>
          </cell>
        </row>
        <row r="254">
          <cell r="A254" t="str">
            <v>355486</v>
          </cell>
          <cell r="B254" t="str">
            <v>為永　　　　　　　　　　　　　　　　　　　　　　　　　　　　　　　　　</v>
          </cell>
          <cell r="C254" t="str">
            <v>0Y2</v>
          </cell>
          <cell r="D254" t="str">
            <v>PJ-ｷｶｸｶｲﾊﾂｶ</v>
          </cell>
          <cell r="E254" t="str">
            <v>近畿営本</v>
          </cell>
          <cell r="F254" t="str">
            <v>CB</v>
          </cell>
          <cell r="G254" t="str">
            <v>G</v>
          </cell>
          <cell r="J254">
            <v>0</v>
          </cell>
          <cell r="K254">
            <v>63238389</v>
          </cell>
          <cell r="L254">
            <v>62736935</v>
          </cell>
          <cell r="M254">
            <v>63</v>
          </cell>
          <cell r="N254">
            <v>0</v>
          </cell>
          <cell r="O254">
            <v>63</v>
          </cell>
          <cell r="P254">
            <v>-23</v>
          </cell>
        </row>
        <row r="255">
          <cell r="A255" t="str">
            <v>357940</v>
          </cell>
          <cell r="B255" t="str">
            <v>コマムファイナンス　　　　　　　　　　　　　　　　　　　　　　　　　　</v>
          </cell>
          <cell r="C255" t="str">
            <v>0VT</v>
          </cell>
          <cell r="D255" t="str">
            <v>ｲｼｶﾞｷﾌﾟﾛｼﾞｴｸﾄ</v>
          </cell>
          <cell r="F255" t="str">
            <v>BA</v>
          </cell>
          <cell r="G255" t="str">
            <v>N</v>
          </cell>
          <cell r="J255">
            <v>0</v>
          </cell>
          <cell r="K255">
            <v>3381776099</v>
          </cell>
          <cell r="L255">
            <v>1104924823</v>
          </cell>
        </row>
        <row r="256">
          <cell r="A256" t="str">
            <v>35886</v>
          </cell>
          <cell r="B256" t="str">
            <v>多聞酒造株式会社　　　　　　　　　　　　　　　　　　　　　　　　　　　</v>
          </cell>
          <cell r="C256" t="str">
            <v>05W</v>
          </cell>
          <cell r="D256" t="str">
            <v>ｵｵｻｶｴｲｷﾞﾖｳ1-2</v>
          </cell>
          <cell r="E256" t="str">
            <v>近畿営本</v>
          </cell>
          <cell r="F256" t="str">
            <v>AB</v>
          </cell>
          <cell r="G256" t="str">
            <v>Ｆ</v>
          </cell>
          <cell r="J256">
            <v>4830723</v>
          </cell>
          <cell r="K256">
            <v>0</v>
          </cell>
          <cell r="L256">
            <v>4828738</v>
          </cell>
          <cell r="M256">
            <v>23</v>
          </cell>
          <cell r="N256">
            <v>0</v>
          </cell>
          <cell r="O256">
            <v>8</v>
          </cell>
          <cell r="P256">
            <v>-3</v>
          </cell>
        </row>
        <row r="257">
          <cell r="A257" t="str">
            <v>358932</v>
          </cell>
          <cell r="B257" t="str">
            <v>グーパーズ　　　　　　　　　　　　　　　　　　　　　　　　　　　　　　</v>
          </cell>
          <cell r="C257" t="str">
            <v>1C1</v>
          </cell>
          <cell r="D257" t="str">
            <v>ﾐﾅﾄｼﾃﾝﾀﾞｲ1ﾁ-ﾑ</v>
          </cell>
          <cell r="E257" t="str">
            <v>東京営本</v>
          </cell>
          <cell r="F257" t="str">
            <v>CB</v>
          </cell>
          <cell r="G257" t="str">
            <v>K</v>
          </cell>
          <cell r="J257">
            <v>15000000</v>
          </cell>
          <cell r="K257">
            <v>15000000</v>
          </cell>
          <cell r="L257">
            <v>29934468</v>
          </cell>
          <cell r="M257">
            <v>45</v>
          </cell>
          <cell r="N257">
            <v>0</v>
          </cell>
          <cell r="O257">
            <v>45</v>
          </cell>
          <cell r="P257">
            <v>-17</v>
          </cell>
        </row>
        <row r="258">
          <cell r="A258" t="str">
            <v>359550</v>
          </cell>
          <cell r="B258" t="str">
            <v>長谷川輝男　　　　　　　　　　　　　　　　　　　　　　　　　　　　　　</v>
          </cell>
          <cell r="C258" t="str">
            <v>0TF</v>
          </cell>
          <cell r="D258" t="str">
            <v>ﾕｳｼ2ﾌﾞｶｲｶﾞｲIQ</v>
          </cell>
          <cell r="F258" t="str">
            <v>AB</v>
          </cell>
          <cell r="G258" t="str">
            <v>B</v>
          </cell>
          <cell r="J258">
            <v>55482827</v>
          </cell>
          <cell r="K258">
            <v>0</v>
          </cell>
          <cell r="L258">
            <v>55482827</v>
          </cell>
        </row>
        <row r="259">
          <cell r="A259" t="str">
            <v>360224</v>
          </cell>
          <cell r="B259" t="str">
            <v>松並憲三　　　　　　　　　　　　　　　　　　　　　　　　　　　　　　　</v>
          </cell>
          <cell r="C259" t="str">
            <v>2D4</v>
          </cell>
          <cell r="D259" t="str">
            <v>ｷﾕｳOｼﾞﾖｳﾎｳ2-3</v>
          </cell>
          <cell r="F259" t="str">
            <v>CB</v>
          </cell>
          <cell r="G259" t="str">
            <v>B</v>
          </cell>
          <cell r="J259">
            <v>0</v>
          </cell>
          <cell r="K259">
            <v>36970994</v>
          </cell>
          <cell r="L259">
            <v>36716980</v>
          </cell>
        </row>
        <row r="260">
          <cell r="A260" t="str">
            <v>360571</v>
          </cell>
          <cell r="B260" t="str">
            <v>東京総合リース・トゥエンティーワン　　　　　　　　　　　　　　　　　　</v>
          </cell>
          <cell r="C260" t="str">
            <v>09C</v>
          </cell>
          <cell r="D260" t="str">
            <v>ﾕｳｼｼﾞｷﾞﾖｳ2ﾎｳｼﾞﾝ</v>
          </cell>
          <cell r="E260" t="str">
            <v>東京営本</v>
          </cell>
          <cell r="F260" t="str">
            <v>CB</v>
          </cell>
          <cell r="G260" t="str">
            <v>C</v>
          </cell>
          <cell r="J260">
            <v>0</v>
          </cell>
          <cell r="K260">
            <v>86661255</v>
          </cell>
          <cell r="L260">
            <v>86661255</v>
          </cell>
          <cell r="M260">
            <v>87</v>
          </cell>
          <cell r="N260">
            <v>0</v>
          </cell>
          <cell r="O260">
            <v>87</v>
          </cell>
          <cell r="P260">
            <v>-32</v>
          </cell>
        </row>
        <row r="261">
          <cell r="A261" t="str">
            <v>361489</v>
          </cell>
          <cell r="B261" t="str">
            <v>大友光明　　　　　　　　　　　　　　　　　　　　　　　　　　　　　　　</v>
          </cell>
          <cell r="C261" t="str">
            <v>1SY</v>
          </cell>
          <cell r="D261" t="str">
            <v>ﾕｳｼ2ﾌﾞｷｶｸｶﾝﾘﾁ-ﾑ</v>
          </cell>
          <cell r="E261" t="str">
            <v>不動産Ｆ</v>
          </cell>
          <cell r="F261" t="str">
            <v>AB</v>
          </cell>
          <cell r="G261" t="str">
            <v>B</v>
          </cell>
          <cell r="J261">
            <v>790656</v>
          </cell>
          <cell r="K261">
            <v>0</v>
          </cell>
          <cell r="L261">
            <v>791548</v>
          </cell>
          <cell r="M261">
            <v>1</v>
          </cell>
          <cell r="N261">
            <v>0</v>
          </cell>
          <cell r="O261">
            <v>0</v>
          </cell>
          <cell r="P261">
            <v>0</v>
          </cell>
        </row>
        <row r="262">
          <cell r="A262" t="str">
            <v>363914</v>
          </cell>
          <cell r="B262" t="str">
            <v>池村辰夫　　　　　　　　　　　　　　　　　　　　　　　　　　　　　　　</v>
          </cell>
          <cell r="C262" t="str">
            <v>0Y2</v>
          </cell>
          <cell r="D262" t="str">
            <v>PJ-ｷｶｸｶｲﾊﾂｶ</v>
          </cell>
          <cell r="F262" t="str">
            <v>CB</v>
          </cell>
          <cell r="G262" t="str">
            <v>K</v>
          </cell>
          <cell r="J262">
            <v>0</v>
          </cell>
          <cell r="K262">
            <v>11023506</v>
          </cell>
          <cell r="L262">
            <v>10679780</v>
          </cell>
        </row>
        <row r="263">
          <cell r="A263" t="str">
            <v>365903</v>
          </cell>
          <cell r="B263" t="str">
            <v>アゲイン　　　　　　　　　　　　　　　　　　　　　　　　　　　　　　　</v>
          </cell>
          <cell r="C263" t="str">
            <v>034</v>
          </cell>
          <cell r="D263" t="str">
            <v>ｶｺﾞｼﾏｼﾃﾝ</v>
          </cell>
          <cell r="E263" t="str">
            <v>業務本部</v>
          </cell>
          <cell r="F263" t="str">
            <v>CB</v>
          </cell>
          <cell r="G263" t="str">
            <v>G</v>
          </cell>
          <cell r="J263">
            <v>3636289</v>
          </cell>
          <cell r="K263">
            <v>10845179</v>
          </cell>
          <cell r="L263">
            <v>14401309</v>
          </cell>
          <cell r="M263">
            <v>11</v>
          </cell>
          <cell r="N263">
            <v>0</v>
          </cell>
          <cell r="O263">
            <v>11</v>
          </cell>
          <cell r="P263">
            <v>-4</v>
          </cell>
        </row>
        <row r="264">
          <cell r="A264" t="str">
            <v>366196</v>
          </cell>
          <cell r="B264" t="str">
            <v>辻新　　　　　　　　　　　　　　　　　　　　　　　　　　　　　　　　　</v>
          </cell>
          <cell r="C264" t="str">
            <v>0Y2</v>
          </cell>
          <cell r="D264" t="str">
            <v>PJ-ｷｶｸｶｲﾊﾂｶ</v>
          </cell>
          <cell r="E264" t="str">
            <v>近畿営本</v>
          </cell>
          <cell r="F264" t="str">
            <v>AB</v>
          </cell>
          <cell r="G264" t="str">
            <v>C</v>
          </cell>
          <cell r="J264">
            <v>6798925</v>
          </cell>
          <cell r="K264">
            <v>0</v>
          </cell>
          <cell r="L264">
            <v>6808541</v>
          </cell>
          <cell r="M264">
            <v>7</v>
          </cell>
          <cell r="N264">
            <v>0</v>
          </cell>
          <cell r="O264">
            <v>7</v>
          </cell>
          <cell r="P264">
            <v>-3</v>
          </cell>
        </row>
        <row r="265">
          <cell r="A265" t="str">
            <v>367100</v>
          </cell>
          <cell r="B265" t="str">
            <v>辻新輔　　　　　　　　　　　　　　　　　　　　　　　　　　　　　　　　</v>
          </cell>
          <cell r="C265" t="str">
            <v>0Y2</v>
          </cell>
          <cell r="D265" t="str">
            <v>PJ-ｷｶｸｶｲﾊﾂｶ</v>
          </cell>
          <cell r="E265" t="str">
            <v>近畿営本</v>
          </cell>
          <cell r="F265" t="str">
            <v>CB</v>
          </cell>
          <cell r="G265" t="str">
            <v>C</v>
          </cell>
          <cell r="J265">
            <v>0</v>
          </cell>
          <cell r="K265">
            <v>57341070</v>
          </cell>
          <cell r="L265">
            <v>55171511</v>
          </cell>
          <cell r="M265">
            <v>55</v>
          </cell>
          <cell r="N265">
            <v>0</v>
          </cell>
          <cell r="O265">
            <v>55</v>
          </cell>
          <cell r="P265">
            <v>-20</v>
          </cell>
        </row>
        <row r="266">
          <cell r="A266" t="str">
            <v>368261</v>
          </cell>
          <cell r="B266" t="str">
            <v>長嶋克也　　　　　　　　　　　　　　　　　　　　　　　　　　　　　　　</v>
          </cell>
          <cell r="C266" t="str">
            <v>0Y2</v>
          </cell>
          <cell r="D266" t="str">
            <v>PJ-ｷｶｸｶｲﾊﾂｶ</v>
          </cell>
          <cell r="E266" t="str">
            <v>近畿営本</v>
          </cell>
          <cell r="F266" t="str">
            <v>AB</v>
          </cell>
          <cell r="G266" t="str">
            <v>B</v>
          </cell>
          <cell r="J266">
            <v>3205368</v>
          </cell>
          <cell r="K266">
            <v>0</v>
          </cell>
          <cell r="L266">
            <v>3205368</v>
          </cell>
          <cell r="M266">
            <v>3</v>
          </cell>
          <cell r="N266">
            <v>0</v>
          </cell>
          <cell r="O266">
            <v>0</v>
          </cell>
          <cell r="P266">
            <v>0</v>
          </cell>
        </row>
        <row r="267">
          <cell r="A267" t="str">
            <v>368262</v>
          </cell>
          <cell r="B267" t="str">
            <v>長嶋高代　　　　　　　　　　　　　　　　　　　　　　　　　　　　　　　</v>
          </cell>
          <cell r="C267" t="str">
            <v>0Y2</v>
          </cell>
          <cell r="D267" t="str">
            <v>PJ-ｷｶｸｶｲﾊﾂｶ</v>
          </cell>
          <cell r="E267" t="str">
            <v>近畿営本</v>
          </cell>
          <cell r="F267" t="str">
            <v>AB</v>
          </cell>
          <cell r="G267" t="str">
            <v>B</v>
          </cell>
          <cell r="J267">
            <v>1068452</v>
          </cell>
          <cell r="K267">
            <v>0</v>
          </cell>
          <cell r="L267">
            <v>1068452</v>
          </cell>
          <cell r="M267">
            <v>1</v>
          </cell>
          <cell r="N267">
            <v>0</v>
          </cell>
          <cell r="O267">
            <v>0</v>
          </cell>
          <cell r="P267">
            <v>0</v>
          </cell>
        </row>
        <row r="268">
          <cell r="A268" t="str">
            <v>368282</v>
          </cell>
          <cell r="B268" t="str">
            <v>毎日　　　　　　　　　　　　　　　　　　　　　　　　　　　　　　　　　</v>
          </cell>
          <cell r="C268" t="str">
            <v>0JN</v>
          </cell>
          <cell r="D268" t="str">
            <v>ｾﾝﾀﾞｲｼﾃﾝ2ﾁ-ﾑ</v>
          </cell>
          <cell r="E268" t="str">
            <v>業務本部</v>
          </cell>
          <cell r="F268" t="str">
            <v>AB</v>
          </cell>
          <cell r="G268" t="str">
            <v>L</v>
          </cell>
          <cell r="J268">
            <v>109517275</v>
          </cell>
          <cell r="K268">
            <v>0</v>
          </cell>
          <cell r="L268">
            <v>109517275</v>
          </cell>
          <cell r="M268">
            <v>110</v>
          </cell>
          <cell r="N268">
            <v>0</v>
          </cell>
          <cell r="O268">
            <v>111</v>
          </cell>
          <cell r="P268">
            <v>-41</v>
          </cell>
        </row>
        <row r="269">
          <cell r="A269" t="str">
            <v>369799</v>
          </cell>
          <cell r="B269" t="str">
            <v>五十鈴金属産業株式会社　　　　　　　　　　　　　　　　　　　　　　　　</v>
          </cell>
          <cell r="C269" t="str">
            <v>0Y2</v>
          </cell>
          <cell r="D269" t="str">
            <v>PJ-ｷｶｸｶｲﾊﾂｶ</v>
          </cell>
          <cell r="E269" t="str">
            <v>近畿営本</v>
          </cell>
          <cell r="F269" t="str">
            <v>AB</v>
          </cell>
          <cell r="G269" t="str">
            <v>Ｆ</v>
          </cell>
          <cell r="J269">
            <v>96544999</v>
          </cell>
          <cell r="K269">
            <v>0</v>
          </cell>
          <cell r="L269">
            <v>96544999</v>
          </cell>
          <cell r="M269">
            <v>97</v>
          </cell>
          <cell r="N269">
            <v>0</v>
          </cell>
          <cell r="O269">
            <v>97</v>
          </cell>
          <cell r="P269">
            <v>-36</v>
          </cell>
        </row>
        <row r="270">
          <cell r="A270" t="str">
            <v>370931</v>
          </cell>
          <cell r="B270" t="str">
            <v>松尾鉄建株式会社　　　　　　　　　　　　　　　　　　　　　　　　　　　</v>
          </cell>
          <cell r="C270" t="str">
            <v>2JD</v>
          </cell>
          <cell r="D270" t="str">
            <v>Qｵｵｻｶｴｲｷﾞﾖｳ4-4P</v>
          </cell>
          <cell r="E270" t="str">
            <v>近畿営本</v>
          </cell>
          <cell r="F270" t="str">
            <v>CB</v>
          </cell>
          <cell r="G270" t="str">
            <v>E</v>
          </cell>
          <cell r="J270">
            <v>0</v>
          </cell>
          <cell r="K270">
            <v>50647562</v>
          </cell>
          <cell r="L270">
            <v>49255797</v>
          </cell>
          <cell r="M270">
            <v>57</v>
          </cell>
          <cell r="N270">
            <v>0</v>
          </cell>
          <cell r="O270">
            <v>57</v>
          </cell>
          <cell r="P270">
            <v>-21</v>
          </cell>
        </row>
        <row r="271">
          <cell r="A271" t="str">
            <v>371320</v>
          </cell>
          <cell r="B271" t="str">
            <v>佐藤稔子　　　　　　　　　　　　　　　　　　　　　　　　　　　　　　　</v>
          </cell>
          <cell r="C271" t="str">
            <v>1SY</v>
          </cell>
          <cell r="D271" t="str">
            <v>ﾕｳｼ2ﾌﾞｷｶｸｶﾝﾘﾁ-ﾑ</v>
          </cell>
          <cell r="F271" t="str">
            <v>AB</v>
          </cell>
          <cell r="G271" t="str">
            <v>B</v>
          </cell>
          <cell r="J271">
            <v>298172</v>
          </cell>
          <cell r="K271">
            <v>0</v>
          </cell>
          <cell r="L271">
            <v>298172</v>
          </cell>
        </row>
        <row r="272">
          <cell r="A272" t="str">
            <v>371384</v>
          </cell>
          <cell r="B272" t="str">
            <v>鶴見製作所　　　　　　　　　　　　　　　　　　　　　　　　　　　　　　</v>
          </cell>
          <cell r="E272" t="str">
            <v>業務本部</v>
          </cell>
          <cell r="M272">
            <v>2</v>
          </cell>
          <cell r="N272">
            <v>0</v>
          </cell>
          <cell r="O272">
            <v>2</v>
          </cell>
          <cell r="P272">
            <v>-1</v>
          </cell>
          <cell r="Q272">
            <v>1866201</v>
          </cell>
        </row>
        <row r="273">
          <cell r="A273" t="str">
            <v>371683</v>
          </cell>
          <cell r="B273" t="str">
            <v>ソメヤ　　　　　　　　　　　　　　　　　　　　　　　　　　　　　　　　</v>
          </cell>
          <cell r="C273" t="str">
            <v>1TG</v>
          </cell>
          <cell r="D273" t="str">
            <v>ｻｲﾀﾏｼﾃﾝｴｲｷﾞﾖｳJ</v>
          </cell>
          <cell r="E273" t="str">
            <v>東京営本</v>
          </cell>
          <cell r="F273" t="str">
            <v>CB</v>
          </cell>
          <cell r="G273" t="str">
            <v>C</v>
          </cell>
          <cell r="J273">
            <v>0</v>
          </cell>
          <cell r="K273">
            <v>40432423</v>
          </cell>
          <cell r="L273">
            <v>33773468</v>
          </cell>
          <cell r="M273">
            <v>55</v>
          </cell>
          <cell r="N273">
            <v>0</v>
          </cell>
          <cell r="O273">
            <v>55</v>
          </cell>
          <cell r="P273">
            <v>-20</v>
          </cell>
        </row>
        <row r="274">
          <cell r="A274" t="str">
            <v>372059</v>
          </cell>
          <cell r="B274" t="str">
            <v>清原衛　　　　　　　　　　　　　　　　　　　　　　　　　　　　　　　　</v>
          </cell>
          <cell r="C274" t="str">
            <v>0TF</v>
          </cell>
          <cell r="D274" t="str">
            <v>ﾕｳｼ2ﾌﾞｶｲｶﾞｲIQ</v>
          </cell>
          <cell r="E274" t="str">
            <v>不動産Ｆ</v>
          </cell>
          <cell r="F274" t="str">
            <v>AB</v>
          </cell>
          <cell r="G274" t="str">
            <v>B</v>
          </cell>
          <cell r="J274">
            <v>15347567</v>
          </cell>
          <cell r="K274">
            <v>0</v>
          </cell>
          <cell r="L274">
            <v>15347567</v>
          </cell>
          <cell r="M274">
            <v>15</v>
          </cell>
          <cell r="N274">
            <v>0</v>
          </cell>
          <cell r="O274">
            <v>0</v>
          </cell>
          <cell r="P274">
            <v>0</v>
          </cell>
        </row>
        <row r="275">
          <cell r="A275" t="str">
            <v>372101</v>
          </cell>
          <cell r="B275" t="str">
            <v>オ－マツクフアイナンス　　　　　　　　　　　　　　　　　　　　　　　　</v>
          </cell>
          <cell r="C275" t="str">
            <v>0VM</v>
          </cell>
          <cell r="D275" t="str">
            <v>ﾅﾙﾄｳﾌﾟﾛｼﾞｴｸﾄ</v>
          </cell>
          <cell r="F275" t="str">
            <v>BA</v>
          </cell>
          <cell r="G275" t="str">
            <v>N</v>
          </cell>
          <cell r="J275">
            <v>0</v>
          </cell>
          <cell r="K275">
            <v>3895342528</v>
          </cell>
          <cell r="L275">
            <v>-37318718</v>
          </cell>
        </row>
        <row r="276">
          <cell r="A276" t="str">
            <v>372113</v>
          </cell>
          <cell r="B276" t="str">
            <v>斎藤君子　　　　　　　　　　　　　　　　　　　　　　　　　　　　　　　</v>
          </cell>
          <cell r="C276" t="str">
            <v>1SY</v>
          </cell>
          <cell r="D276" t="str">
            <v>ﾕｳｼ2ﾌﾞｷｶｸｶﾝﾘﾁ-ﾑ</v>
          </cell>
          <cell r="F276" t="str">
            <v>CB</v>
          </cell>
          <cell r="G276" t="str">
            <v>B</v>
          </cell>
          <cell r="J276">
            <v>2393603</v>
          </cell>
          <cell r="K276">
            <v>24489</v>
          </cell>
          <cell r="L276">
            <v>2416912</v>
          </cell>
        </row>
        <row r="277">
          <cell r="A277" t="str">
            <v>373534</v>
          </cell>
          <cell r="B277" t="str">
            <v>高島　章泰　　　　　　　　　　　　　　　　　　　　　　　　　　　　　　</v>
          </cell>
          <cell r="C277" t="str">
            <v>0TF</v>
          </cell>
          <cell r="D277" t="str">
            <v>ﾕｳｼ2ﾌﾞｶｲｶﾞｲIQ</v>
          </cell>
          <cell r="F277" t="str">
            <v>AB</v>
          </cell>
          <cell r="G277" t="str">
            <v>I</v>
          </cell>
          <cell r="J277">
            <v>44493651</v>
          </cell>
          <cell r="K277">
            <v>0</v>
          </cell>
          <cell r="L277">
            <v>44493651</v>
          </cell>
        </row>
        <row r="278">
          <cell r="A278" t="str">
            <v>374072</v>
          </cell>
          <cell r="B278" t="str">
            <v>ホテル・クリスタル　　　　　　　　　　　　　　　　　　　　　　　　　　</v>
          </cell>
          <cell r="C278" t="str">
            <v>1A6</v>
          </cell>
          <cell r="D278" t="str">
            <v>Eﾀﾞｲ2ﾌﾞﾀﾞｲ3ﾁｰﾑ</v>
          </cell>
          <cell r="E278" t="str">
            <v>東京営本</v>
          </cell>
          <cell r="F278" t="str">
            <v>CB</v>
          </cell>
          <cell r="G278" t="str">
            <v>K</v>
          </cell>
          <cell r="J278">
            <v>151823283</v>
          </cell>
          <cell r="K278">
            <v>89941417</v>
          </cell>
          <cell r="L278">
            <v>225254869</v>
          </cell>
          <cell r="M278">
            <v>224</v>
          </cell>
          <cell r="N278">
            <v>0</v>
          </cell>
          <cell r="O278">
            <v>224</v>
          </cell>
          <cell r="P278">
            <v>-83</v>
          </cell>
        </row>
        <row r="279">
          <cell r="A279" t="str">
            <v>374151</v>
          </cell>
          <cell r="B279" t="str">
            <v>太子鋼板株式会社　　　　　　　　　　　　　　　　　　　　　　　　　　　</v>
          </cell>
          <cell r="C279" t="str">
            <v>0Y2</v>
          </cell>
          <cell r="D279" t="str">
            <v>PJ-ｷｶｸｶｲﾊﾂｶ</v>
          </cell>
          <cell r="E279" t="str">
            <v>近畿営本</v>
          </cell>
          <cell r="F279" t="str">
            <v>AB</v>
          </cell>
          <cell r="G279" t="str">
            <v>G</v>
          </cell>
          <cell r="J279">
            <v>47874382</v>
          </cell>
          <cell r="K279">
            <v>0</v>
          </cell>
          <cell r="L279">
            <v>47874382</v>
          </cell>
          <cell r="M279">
            <v>48</v>
          </cell>
          <cell r="N279">
            <v>0</v>
          </cell>
          <cell r="O279">
            <v>48</v>
          </cell>
          <cell r="P279">
            <v>-18</v>
          </cell>
        </row>
        <row r="280">
          <cell r="A280" t="str">
            <v>375030</v>
          </cell>
          <cell r="B280" t="str">
            <v>中央産業株式会社　　　　　　　　　　　　　　　　　　　　　　　　　　　</v>
          </cell>
          <cell r="C280" t="str">
            <v>016</v>
          </cell>
          <cell r="D280" t="str">
            <v>ｵｶﾔﾏｼﾃﾝｴｲｷﾞﾖｳ</v>
          </cell>
          <cell r="E280" t="str">
            <v>業務本部</v>
          </cell>
          <cell r="F280" t="str">
            <v>AB</v>
          </cell>
          <cell r="G280" t="str">
            <v>L</v>
          </cell>
          <cell r="J280">
            <v>143990000</v>
          </cell>
          <cell r="K280">
            <v>0</v>
          </cell>
          <cell r="L280">
            <v>143990000</v>
          </cell>
          <cell r="M280">
            <v>152</v>
          </cell>
          <cell r="N280">
            <v>0</v>
          </cell>
          <cell r="O280">
            <v>162</v>
          </cell>
          <cell r="P280">
            <v>-60</v>
          </cell>
        </row>
        <row r="281">
          <cell r="A281" t="str">
            <v>375401</v>
          </cell>
          <cell r="B281" t="str">
            <v>細井清一　　　　　　　　　　　　　　　　　　　　　　　　　　　　　　　</v>
          </cell>
          <cell r="C281" t="str">
            <v>0Y2</v>
          </cell>
          <cell r="D281" t="str">
            <v>PJ-ｷｶｸｶｲﾊﾂｶ</v>
          </cell>
          <cell r="E281" t="str">
            <v>近畿営本</v>
          </cell>
          <cell r="F281" t="str">
            <v>CB</v>
          </cell>
          <cell r="G281" t="str">
            <v>Ｆ</v>
          </cell>
          <cell r="J281">
            <v>24292720</v>
          </cell>
          <cell r="K281">
            <v>1325658</v>
          </cell>
          <cell r="L281">
            <v>25473313</v>
          </cell>
          <cell r="M281">
            <v>25</v>
          </cell>
          <cell r="N281">
            <v>0</v>
          </cell>
          <cell r="O281">
            <v>25</v>
          </cell>
          <cell r="P281">
            <v>-9</v>
          </cell>
        </row>
        <row r="282">
          <cell r="A282" t="str">
            <v>375403</v>
          </cell>
          <cell r="B282" t="str">
            <v>細井販売株式会社　　　　　　　　　　　　　　　　　　　　　　　　　　　</v>
          </cell>
          <cell r="C282" t="str">
            <v>0Y2</v>
          </cell>
          <cell r="D282" t="str">
            <v>PJ-ｷｶｸｶｲﾊﾂｶ</v>
          </cell>
          <cell r="E282" t="str">
            <v>近畿営本</v>
          </cell>
          <cell r="F282" t="str">
            <v>CB</v>
          </cell>
          <cell r="G282" t="str">
            <v>G</v>
          </cell>
          <cell r="J282">
            <v>41878016</v>
          </cell>
          <cell r="K282">
            <v>1995321</v>
          </cell>
          <cell r="L282">
            <v>43706619</v>
          </cell>
          <cell r="M282">
            <v>44</v>
          </cell>
          <cell r="N282">
            <v>0</v>
          </cell>
          <cell r="O282">
            <v>43</v>
          </cell>
          <cell r="P282">
            <v>-16</v>
          </cell>
        </row>
        <row r="283">
          <cell r="A283" t="str">
            <v>376227</v>
          </cell>
          <cell r="B283" t="str">
            <v>アズワン　　　　　　　　　　　　　　　　　　　　　　　　　　　　　　　</v>
          </cell>
          <cell r="C283" t="str">
            <v>0L0</v>
          </cell>
          <cell r="D283" t="str">
            <v>ｻﾂﾎﾟﾛ4ﾁ-ﾑ</v>
          </cell>
          <cell r="E283" t="str">
            <v>業務本部</v>
          </cell>
          <cell r="F283" t="str">
            <v>AB</v>
          </cell>
          <cell r="G283" t="str">
            <v>G</v>
          </cell>
          <cell r="J283">
            <v>22115228</v>
          </cell>
          <cell r="K283">
            <v>0</v>
          </cell>
          <cell r="L283">
            <v>22115228</v>
          </cell>
          <cell r="M283">
            <v>23</v>
          </cell>
          <cell r="N283">
            <v>0</v>
          </cell>
          <cell r="O283">
            <v>23</v>
          </cell>
          <cell r="P283">
            <v>-9</v>
          </cell>
        </row>
        <row r="284">
          <cell r="A284" t="str">
            <v>377782</v>
          </cell>
          <cell r="B284" t="str">
            <v>ユムラ企画　　　　　　　　　　　　　　　　　　　　　　　　　　　　　　</v>
          </cell>
          <cell r="C284" t="str">
            <v>0TF</v>
          </cell>
          <cell r="D284" t="str">
            <v>ﾕｳｼ2ﾌﾞｶｲｶﾞｲIQ</v>
          </cell>
          <cell r="E284" t="str">
            <v>東京営本</v>
          </cell>
          <cell r="F284" t="str">
            <v>AB</v>
          </cell>
          <cell r="G284" t="str">
            <v>Ｆ</v>
          </cell>
          <cell r="J284">
            <v>279067374</v>
          </cell>
          <cell r="K284">
            <v>0</v>
          </cell>
          <cell r="L284">
            <v>279062989</v>
          </cell>
          <cell r="M284">
            <v>280</v>
          </cell>
          <cell r="N284">
            <v>0</v>
          </cell>
          <cell r="O284">
            <v>282</v>
          </cell>
          <cell r="P284">
            <v>-105</v>
          </cell>
        </row>
        <row r="285">
          <cell r="A285" t="str">
            <v>38406</v>
          </cell>
          <cell r="B285" t="str">
            <v>東洋録音　　　　　　　　　　　　　　　　　　　　　　　　　　　　　　　</v>
          </cell>
          <cell r="C285" t="str">
            <v>1VX</v>
          </cell>
          <cell r="D285" t="str">
            <v>ﾐﾅﾄｴｲｷﾞﾖｳ2ﾁ-ﾑJ</v>
          </cell>
          <cell r="E285" t="str">
            <v>東京営本</v>
          </cell>
          <cell r="F285" t="str">
            <v>CB</v>
          </cell>
          <cell r="G285" t="str">
            <v>Ｆ</v>
          </cell>
          <cell r="J285">
            <v>43224866</v>
          </cell>
          <cell r="K285">
            <v>2435901</v>
          </cell>
          <cell r="L285">
            <v>24964370</v>
          </cell>
          <cell r="M285">
            <v>25</v>
          </cell>
          <cell r="N285">
            <v>0</v>
          </cell>
          <cell r="O285">
            <v>25</v>
          </cell>
          <cell r="P285">
            <v>-9</v>
          </cell>
        </row>
        <row r="286">
          <cell r="A286" t="str">
            <v>412560</v>
          </cell>
          <cell r="B286" t="str">
            <v>ユニックス　　　　　　　　　　　　　　　　　　　　　　　　　　　　　　</v>
          </cell>
          <cell r="C286" t="str">
            <v>1SM</v>
          </cell>
          <cell r="D286" t="str">
            <v>ﾕｳｼｼﾞｷﾞﾖｳ2-5</v>
          </cell>
          <cell r="E286" t="str">
            <v>不動産Ｆ</v>
          </cell>
          <cell r="F286" t="str">
            <v>CB</v>
          </cell>
          <cell r="G286" t="str">
            <v>C</v>
          </cell>
          <cell r="H286" t="str">
            <v>1</v>
          </cell>
          <cell r="J286">
            <v>1381385</v>
          </cell>
          <cell r="K286">
            <v>6806994</v>
          </cell>
          <cell r="L286">
            <v>8188379</v>
          </cell>
          <cell r="M286">
            <v>8</v>
          </cell>
          <cell r="N286">
            <v>0</v>
          </cell>
          <cell r="O286">
            <v>8</v>
          </cell>
          <cell r="P286">
            <v>-3</v>
          </cell>
        </row>
        <row r="287">
          <cell r="A287" t="str">
            <v>41258</v>
          </cell>
          <cell r="B287" t="str">
            <v>仲野　　　　　　　　　　　　　　　　　　　　　　　　　　　　　　　　　</v>
          </cell>
          <cell r="C287" t="str">
            <v>0Y2</v>
          </cell>
          <cell r="D287" t="str">
            <v>PJ-ｷｶｸｶｲﾊﾂｶ</v>
          </cell>
          <cell r="E287" t="str">
            <v>近畿営本</v>
          </cell>
          <cell r="F287" t="str">
            <v>CB</v>
          </cell>
          <cell r="G287" t="str">
            <v>G</v>
          </cell>
          <cell r="J287">
            <v>0</v>
          </cell>
          <cell r="K287">
            <v>37176347</v>
          </cell>
          <cell r="L287">
            <v>36884350</v>
          </cell>
          <cell r="M287">
            <v>37</v>
          </cell>
          <cell r="N287">
            <v>0</v>
          </cell>
          <cell r="O287">
            <v>37</v>
          </cell>
          <cell r="P287">
            <v>-14</v>
          </cell>
        </row>
        <row r="288">
          <cell r="A288" t="str">
            <v>413831</v>
          </cell>
          <cell r="B288" t="str">
            <v>昴　　　　　　　　　　　　　　　　　　　　　　　　　　　　　　　　　　</v>
          </cell>
          <cell r="C288" t="str">
            <v>0Y2</v>
          </cell>
          <cell r="D288" t="str">
            <v>PJ-ｷｶｸｶｲﾊﾂｶ</v>
          </cell>
          <cell r="E288" t="str">
            <v>近畿営本</v>
          </cell>
          <cell r="F288" t="str">
            <v>AB</v>
          </cell>
          <cell r="G288" t="str">
            <v>J</v>
          </cell>
          <cell r="J288">
            <v>24548791</v>
          </cell>
          <cell r="K288">
            <v>0</v>
          </cell>
          <cell r="L288">
            <v>24558743</v>
          </cell>
          <cell r="M288">
            <v>25</v>
          </cell>
          <cell r="N288">
            <v>0</v>
          </cell>
          <cell r="O288">
            <v>25</v>
          </cell>
          <cell r="P288">
            <v>-9</v>
          </cell>
        </row>
        <row r="289">
          <cell r="A289" t="str">
            <v>414458</v>
          </cell>
          <cell r="B289" t="str">
            <v>栄商　　　　　　　　　　　　　　　　　　　　　　　　　　　　　　　　　</v>
          </cell>
          <cell r="C289" t="str">
            <v>012</v>
          </cell>
          <cell r="D289" t="str">
            <v>ｾﾝﾀﾞｲ1ﾁ-ﾑ</v>
          </cell>
          <cell r="E289" t="str">
            <v>業務本部</v>
          </cell>
          <cell r="F289" t="str">
            <v>AA</v>
          </cell>
          <cell r="G289" t="str">
            <v>H</v>
          </cell>
          <cell r="J289">
            <v>959000000</v>
          </cell>
          <cell r="K289">
            <v>0</v>
          </cell>
          <cell r="L289">
            <v>989114597</v>
          </cell>
          <cell r="M289">
            <v>989</v>
          </cell>
          <cell r="N289">
            <v>0</v>
          </cell>
          <cell r="O289">
            <v>966</v>
          </cell>
          <cell r="P289">
            <v>-758</v>
          </cell>
        </row>
        <row r="290">
          <cell r="A290" t="str">
            <v>415844</v>
          </cell>
          <cell r="B290" t="str">
            <v>城北商事株式会社　　　　　　　　　　　　　　　　　　　　　　　　　　　</v>
          </cell>
          <cell r="E290" t="str">
            <v>東京営本</v>
          </cell>
          <cell r="M290">
            <v>0</v>
          </cell>
          <cell r="N290">
            <v>0</v>
          </cell>
          <cell r="O290">
            <v>0</v>
          </cell>
          <cell r="P290">
            <v>0</v>
          </cell>
        </row>
        <row r="291">
          <cell r="A291" t="str">
            <v>420347</v>
          </cell>
          <cell r="B291" t="str">
            <v>シーエイハウジング　　　　　　　　　　　　　　　　　　　　　　　　　　</v>
          </cell>
          <cell r="C291" t="str">
            <v>0Y2</v>
          </cell>
          <cell r="D291" t="str">
            <v>PJ-ｷｶｸｶｲﾊﾂｶ</v>
          </cell>
          <cell r="E291" t="str">
            <v>近畿営本</v>
          </cell>
          <cell r="F291" t="str">
            <v>CB</v>
          </cell>
          <cell r="G291" t="str">
            <v>C</v>
          </cell>
          <cell r="J291">
            <v>2300000</v>
          </cell>
          <cell r="K291">
            <v>207644</v>
          </cell>
          <cell r="L291">
            <v>2507644</v>
          </cell>
          <cell r="M291">
            <v>3</v>
          </cell>
          <cell r="N291">
            <v>0</v>
          </cell>
          <cell r="O291">
            <v>3</v>
          </cell>
          <cell r="P291">
            <v>-1</v>
          </cell>
        </row>
        <row r="292">
          <cell r="A292" t="str">
            <v>430661</v>
          </cell>
          <cell r="B292" t="str">
            <v>ユニオン医科工業株式会社　　　　　　　　　　　　　　　　　　　　　　　</v>
          </cell>
          <cell r="E292" t="str">
            <v>近畿営本</v>
          </cell>
          <cell r="M292">
            <v>0</v>
          </cell>
          <cell r="N292">
            <v>0</v>
          </cell>
          <cell r="O292">
            <v>0</v>
          </cell>
          <cell r="P292">
            <v>0</v>
          </cell>
          <cell r="Q292">
            <v>312427</v>
          </cell>
        </row>
        <row r="293">
          <cell r="A293" t="str">
            <v>432866</v>
          </cell>
          <cell r="B293" t="str">
            <v>ワイドマン　　　　　　　　　　　　　　　　　　　　　　　　　　　　　　</v>
          </cell>
          <cell r="C293" t="str">
            <v>021</v>
          </cell>
          <cell r="D293" t="str">
            <v>ﾆｲｶﾞﾀｼﾃﾝ</v>
          </cell>
          <cell r="F293" t="str">
            <v>CB</v>
          </cell>
          <cell r="G293" t="str">
            <v>Ｆ</v>
          </cell>
          <cell r="J293">
            <v>3000000</v>
          </cell>
          <cell r="K293">
            <v>9000000</v>
          </cell>
          <cell r="L293">
            <v>12000000</v>
          </cell>
        </row>
        <row r="294">
          <cell r="A294" t="str">
            <v>434884</v>
          </cell>
          <cell r="B294" t="str">
            <v>新東洋　　　　　　　　　　　　　　　　　　　　　　　　　　　　　　　　</v>
          </cell>
          <cell r="C294" t="str">
            <v>001</v>
          </cell>
          <cell r="D294" t="str">
            <v>ｵｵｻｶｴｲｷﾞﾖｳ1-1</v>
          </cell>
          <cell r="F294" t="str">
            <v>AB</v>
          </cell>
          <cell r="G294" t="str">
            <v>G</v>
          </cell>
          <cell r="J294">
            <v>48890656</v>
          </cell>
          <cell r="K294">
            <v>0</v>
          </cell>
          <cell r="L294">
            <v>48835108</v>
          </cell>
        </row>
        <row r="295">
          <cell r="A295" t="str">
            <v>440162</v>
          </cell>
          <cell r="B295" t="str">
            <v>ユウビス　　　　　　　　　　　　　　　　　　　　　　　　　　　　　　　</v>
          </cell>
          <cell r="E295" t="str">
            <v>東京営本</v>
          </cell>
          <cell r="M295">
            <v>39</v>
          </cell>
          <cell r="N295">
            <v>0</v>
          </cell>
          <cell r="O295">
            <v>39</v>
          </cell>
          <cell r="P295">
            <v>-15</v>
          </cell>
        </row>
        <row r="296">
          <cell r="A296" t="str">
            <v>442844</v>
          </cell>
          <cell r="B296" t="str">
            <v>マニアツクス　　　　　　　　　　　　　　　　　　　　　　　　　　　　　</v>
          </cell>
          <cell r="C296" t="str">
            <v>1VZ</v>
          </cell>
          <cell r="D296" t="str">
            <v>ｼﾌﾞﾔｴｲｷﾞﾖｳ1ﾁ-ﾑJ</v>
          </cell>
          <cell r="E296" t="str">
            <v>東京営本</v>
          </cell>
          <cell r="F296" t="str">
            <v>CB</v>
          </cell>
          <cell r="G296" t="str">
            <v>G</v>
          </cell>
          <cell r="J296">
            <v>0</v>
          </cell>
          <cell r="K296">
            <v>12363961</v>
          </cell>
          <cell r="L296">
            <v>12363509</v>
          </cell>
          <cell r="M296">
            <v>13</v>
          </cell>
          <cell r="N296">
            <v>0</v>
          </cell>
          <cell r="O296">
            <v>13</v>
          </cell>
          <cell r="P296">
            <v>-5</v>
          </cell>
        </row>
        <row r="297">
          <cell r="A297" t="str">
            <v>450785</v>
          </cell>
          <cell r="B297" t="str">
            <v>東信金型製作所　　　　　　　　　　　　　　　　　　　　　　　　　　　　</v>
          </cell>
          <cell r="C297" t="str">
            <v>09C</v>
          </cell>
          <cell r="D297" t="str">
            <v>ﾕｳｼｼﾞｷﾞﾖｳ2ﾎｳｼﾞﾝ</v>
          </cell>
          <cell r="E297" t="str">
            <v>不動産Ｆ</v>
          </cell>
          <cell r="F297" t="str">
            <v>CB</v>
          </cell>
          <cell r="G297" t="str">
            <v>Ｆ</v>
          </cell>
          <cell r="J297">
            <v>0</v>
          </cell>
          <cell r="K297">
            <v>40990254</v>
          </cell>
          <cell r="L297">
            <v>40990254</v>
          </cell>
          <cell r="M297">
            <v>41</v>
          </cell>
          <cell r="N297">
            <v>0</v>
          </cell>
          <cell r="O297">
            <v>41</v>
          </cell>
          <cell r="P297">
            <v>-15</v>
          </cell>
        </row>
        <row r="298">
          <cell r="A298" t="str">
            <v>453476</v>
          </cell>
          <cell r="B298" t="str">
            <v>安藤　忠　　　　　　　　　　　　　　　　　　　　　　　　　　　　　　　</v>
          </cell>
          <cell r="C298" t="str">
            <v>09C</v>
          </cell>
          <cell r="D298" t="str">
            <v>ﾕｳｼｼﾞｷﾞﾖｳ2ﾎｳｼﾞﾝ</v>
          </cell>
          <cell r="E298" t="str">
            <v>不動産Ｆ</v>
          </cell>
          <cell r="F298" t="str">
            <v>CA</v>
          </cell>
          <cell r="G298" t="str">
            <v>B</v>
          </cell>
          <cell r="J298">
            <v>0</v>
          </cell>
          <cell r="K298">
            <v>983745856</v>
          </cell>
          <cell r="L298">
            <v>983745856</v>
          </cell>
          <cell r="M298">
            <v>984</v>
          </cell>
          <cell r="N298">
            <v>0</v>
          </cell>
          <cell r="O298">
            <v>984</v>
          </cell>
          <cell r="P298">
            <v>-523</v>
          </cell>
        </row>
        <row r="299">
          <cell r="A299" t="str">
            <v>454809</v>
          </cell>
          <cell r="B299" t="str">
            <v>小南　文雄　　　　　　　　　　　　　　　　　　　　　　　　　　　　　　</v>
          </cell>
          <cell r="C299" t="str">
            <v>0Y2</v>
          </cell>
          <cell r="D299" t="str">
            <v>PJ-ｷｶｸｶｲﾊﾂｶ</v>
          </cell>
          <cell r="F299" t="str">
            <v>CB</v>
          </cell>
          <cell r="G299" t="str">
            <v>B</v>
          </cell>
          <cell r="J299">
            <v>3365544</v>
          </cell>
          <cell r="K299">
            <v>686645</v>
          </cell>
          <cell r="L299">
            <v>3967035</v>
          </cell>
        </row>
        <row r="300">
          <cell r="A300" t="str">
            <v>455534</v>
          </cell>
          <cell r="B300" t="str">
            <v>松崎あや子　　　　　　　　　　　　　　　　　　　　　　　　　　　　　　</v>
          </cell>
          <cell r="C300" t="str">
            <v>09C</v>
          </cell>
          <cell r="D300" t="str">
            <v>ﾕｳｼｼﾞｷﾞﾖｳ2ﾎｳｼﾞﾝ</v>
          </cell>
          <cell r="E300" t="str">
            <v>不動産Ｆ</v>
          </cell>
          <cell r="F300" t="str">
            <v>CB</v>
          </cell>
          <cell r="G300" t="str">
            <v>C</v>
          </cell>
          <cell r="J300">
            <v>0</v>
          </cell>
          <cell r="K300">
            <v>463500000</v>
          </cell>
          <cell r="L300">
            <v>-1500000</v>
          </cell>
          <cell r="M300">
            <v>0</v>
          </cell>
          <cell r="N300">
            <v>-465</v>
          </cell>
          <cell r="O300">
            <v>0</v>
          </cell>
          <cell r="P300">
            <v>0</v>
          </cell>
        </row>
        <row r="301">
          <cell r="A301" t="str">
            <v>456188</v>
          </cell>
          <cell r="B301" t="str">
            <v>文原萬一　　　　　　　　　　　　　　　　　　　　　　　　　　　　　　　</v>
          </cell>
          <cell r="C301" t="str">
            <v>0Y2</v>
          </cell>
          <cell r="D301" t="str">
            <v>PJ-ｷｶｸｶｲﾊﾂｶ</v>
          </cell>
          <cell r="F301" t="str">
            <v>CB</v>
          </cell>
          <cell r="G301" t="str">
            <v>B</v>
          </cell>
          <cell r="J301">
            <v>21748474</v>
          </cell>
          <cell r="K301">
            <v>11649733</v>
          </cell>
          <cell r="L301">
            <v>26817453</v>
          </cell>
        </row>
        <row r="302">
          <cell r="A302" t="str">
            <v>458221</v>
          </cell>
          <cell r="B302" t="str">
            <v>花暦　　　　　　　　　　　　　　　　　　　　　　　　　　　　　　　　　</v>
          </cell>
          <cell r="C302" t="str">
            <v>003</v>
          </cell>
          <cell r="D302" t="str">
            <v>ｵｵｻｶｴｲｷﾞﾖｳ4-2</v>
          </cell>
          <cell r="E302" t="str">
            <v>近畿営本</v>
          </cell>
          <cell r="F302" t="str">
            <v>CB</v>
          </cell>
          <cell r="G302" t="str">
            <v>G</v>
          </cell>
          <cell r="J302">
            <v>0</v>
          </cell>
          <cell r="K302">
            <v>18100788</v>
          </cell>
          <cell r="L302">
            <v>0</v>
          </cell>
          <cell r="M302">
            <v>0</v>
          </cell>
          <cell r="N302">
            <v>0</v>
          </cell>
          <cell r="O302">
            <v>0</v>
          </cell>
          <cell r="P302">
            <v>0</v>
          </cell>
        </row>
        <row r="303">
          <cell r="A303" t="str">
            <v>464111</v>
          </cell>
          <cell r="B303" t="str">
            <v>新興組　　　　　　　　　　　　　　　　　　　　　　　　　　　　　　　　</v>
          </cell>
          <cell r="C303" t="str">
            <v>0Y2</v>
          </cell>
          <cell r="D303" t="str">
            <v>PJ-ｷｶｸｶｲﾊﾂｶ</v>
          </cell>
          <cell r="E303" t="str">
            <v>近畿営本</v>
          </cell>
          <cell r="F303" t="str">
            <v>CB</v>
          </cell>
          <cell r="G303" t="str">
            <v>E</v>
          </cell>
          <cell r="J303">
            <v>0</v>
          </cell>
          <cell r="K303">
            <v>40886053</v>
          </cell>
          <cell r="L303">
            <v>40886053</v>
          </cell>
          <cell r="M303">
            <v>41</v>
          </cell>
          <cell r="N303">
            <v>0</v>
          </cell>
          <cell r="O303">
            <v>42</v>
          </cell>
          <cell r="P303">
            <v>-16</v>
          </cell>
        </row>
        <row r="304">
          <cell r="A304" t="str">
            <v>464228</v>
          </cell>
          <cell r="B304" t="str">
            <v>サイトー</v>
          </cell>
          <cell r="E304" t="str">
            <v>業務本部</v>
          </cell>
          <cell r="M304">
            <v>0</v>
          </cell>
          <cell r="N304">
            <v>0</v>
          </cell>
          <cell r="O304">
            <v>0</v>
          </cell>
          <cell r="P304">
            <v>0</v>
          </cell>
        </row>
        <row r="305">
          <cell r="A305" t="str">
            <v>471409</v>
          </cell>
          <cell r="B305" t="str">
            <v>庭商　　　　　　　　　　　　　　　　　　　　　　　　　　　　　　　　　</v>
          </cell>
          <cell r="E305" t="str">
            <v>不動産Ｆ</v>
          </cell>
          <cell r="M305">
            <v>21</v>
          </cell>
          <cell r="N305">
            <v>0</v>
          </cell>
          <cell r="O305">
            <v>21</v>
          </cell>
          <cell r="P305">
            <v>-8</v>
          </cell>
          <cell r="Q305">
            <v>21028264</v>
          </cell>
        </row>
        <row r="306">
          <cell r="A306" t="str">
            <v>474471</v>
          </cell>
          <cell r="B306" t="str">
            <v>ジー・エス情報システム株式会社　　　　　　　　　　　　　　　　　　　　</v>
          </cell>
          <cell r="C306" t="str">
            <v>1M2</v>
          </cell>
          <cell r="D306" t="str">
            <v>Eﾀﾞｲ2ﾌﾞﾀﾞｲ4ﾁｰﾑ</v>
          </cell>
          <cell r="E306" t="str">
            <v>東京営本</v>
          </cell>
          <cell r="F306" t="str">
            <v>CB</v>
          </cell>
          <cell r="G306" t="str">
            <v>J</v>
          </cell>
          <cell r="J306">
            <v>127500065</v>
          </cell>
          <cell r="K306">
            <v>66644969</v>
          </cell>
          <cell r="L306">
            <v>174459871</v>
          </cell>
          <cell r="M306">
            <v>174</v>
          </cell>
          <cell r="N306">
            <v>0</v>
          </cell>
          <cell r="O306">
            <v>174</v>
          </cell>
          <cell r="P306">
            <v>-65</v>
          </cell>
        </row>
        <row r="307">
          <cell r="A307" t="str">
            <v>475568</v>
          </cell>
          <cell r="B307" t="str">
            <v>梶井　啓正　　　　　　　　　　　　　　　　　　　　　　　　　　　　　　</v>
          </cell>
          <cell r="C307" t="str">
            <v>1C4</v>
          </cell>
          <cell r="D307" t="str">
            <v>ﾐﾅﾄｼﾃﾝﾀﾞｲ2ﾁ-ﾑ</v>
          </cell>
          <cell r="F307" t="str">
            <v>CB</v>
          </cell>
          <cell r="G307" t="str">
            <v>N</v>
          </cell>
          <cell r="J307">
            <v>0</v>
          </cell>
          <cell r="K307">
            <v>4644900</v>
          </cell>
          <cell r="L307">
            <v>4559914</v>
          </cell>
        </row>
        <row r="308">
          <cell r="A308" t="str">
            <v>477927</v>
          </cell>
          <cell r="B308" t="str">
            <v>寺嶋正一　　　　　　　　　　　　　　　　　　　　　　　　　　　　　　　</v>
          </cell>
          <cell r="C308" t="str">
            <v>001</v>
          </cell>
          <cell r="D308" t="str">
            <v>ｵｵｻｶｴｲｷﾞﾖｳ1-1</v>
          </cell>
          <cell r="F308" t="str">
            <v>CB</v>
          </cell>
          <cell r="G308" t="str">
            <v>K</v>
          </cell>
          <cell r="J308">
            <v>0</v>
          </cell>
          <cell r="K308">
            <v>274752</v>
          </cell>
          <cell r="L308">
            <v>274752</v>
          </cell>
        </row>
        <row r="309">
          <cell r="A309" t="str">
            <v>489993</v>
          </cell>
          <cell r="B309" t="str">
            <v>大野　英子　　　　　　　　　　　　　　　　　　　　　　　　　　　　　　</v>
          </cell>
          <cell r="C309" t="str">
            <v>09C</v>
          </cell>
          <cell r="D309" t="str">
            <v>ﾕｳｼｼﾞｷﾞﾖｳ2ﾎｳｼﾞﾝ</v>
          </cell>
          <cell r="E309" t="str">
            <v>不動産Ｆ</v>
          </cell>
          <cell r="F309" t="str">
            <v>CB</v>
          </cell>
          <cell r="G309" t="str">
            <v>C</v>
          </cell>
          <cell r="J309">
            <v>446228782</v>
          </cell>
          <cell r="K309">
            <v>44361509</v>
          </cell>
          <cell r="L309">
            <v>465704617</v>
          </cell>
          <cell r="M309">
            <v>468</v>
          </cell>
          <cell r="N309">
            <v>0</v>
          </cell>
          <cell r="O309">
            <v>469</v>
          </cell>
          <cell r="P309">
            <v>-355</v>
          </cell>
        </row>
        <row r="310">
          <cell r="A310" t="str">
            <v>501253</v>
          </cell>
          <cell r="B310" t="str">
            <v>大石商事株式会社　　　　　　　　　　　　　　　　　　　　　　　　　　　</v>
          </cell>
          <cell r="C310" t="str">
            <v>1C4</v>
          </cell>
          <cell r="D310" t="str">
            <v>ﾐﾅﾄｼﾃﾝﾀﾞｲ2ﾁ-ﾑ</v>
          </cell>
          <cell r="E310" t="str">
            <v>業務本部</v>
          </cell>
          <cell r="F310" t="str">
            <v>AB</v>
          </cell>
          <cell r="G310" t="str">
            <v>K</v>
          </cell>
          <cell r="J310">
            <v>19500000</v>
          </cell>
          <cell r="K310">
            <v>0</v>
          </cell>
          <cell r="L310">
            <v>19519687</v>
          </cell>
          <cell r="M310">
            <v>22</v>
          </cell>
          <cell r="N310">
            <v>0</v>
          </cell>
          <cell r="O310">
            <v>0</v>
          </cell>
          <cell r="P310">
            <v>0</v>
          </cell>
        </row>
        <row r="311">
          <cell r="A311" t="str">
            <v>508573</v>
          </cell>
          <cell r="B311" t="str">
            <v>戸井田工業　　　　　　　　　　　　　　　　　　　　　　　　　　　　　　</v>
          </cell>
          <cell r="C311" t="str">
            <v>0NW</v>
          </cell>
          <cell r="D311" t="str">
            <v>Qｲﾜｷｼﾃﾝ</v>
          </cell>
          <cell r="E311" t="str">
            <v>業務本部</v>
          </cell>
          <cell r="F311" t="str">
            <v>CB</v>
          </cell>
          <cell r="G311" t="str">
            <v>E</v>
          </cell>
          <cell r="J311">
            <v>5906724</v>
          </cell>
          <cell r="K311">
            <v>8858115</v>
          </cell>
          <cell r="L311">
            <v>14698286</v>
          </cell>
          <cell r="M311">
            <v>15</v>
          </cell>
          <cell r="N311">
            <v>0</v>
          </cell>
          <cell r="O311">
            <v>15</v>
          </cell>
          <cell r="P311">
            <v>-6</v>
          </cell>
        </row>
        <row r="312">
          <cell r="A312" t="str">
            <v>511721</v>
          </cell>
          <cell r="B312" t="str">
            <v>大徳企業株式会社　　　　　　　　　　　　　　　　　　　　　　　　　　　</v>
          </cell>
          <cell r="C312" t="str">
            <v>0QE</v>
          </cell>
          <cell r="D312" t="str">
            <v>ｵｵｻｶｴｲｷﾞﾖｳ1-4</v>
          </cell>
          <cell r="E312" t="str">
            <v>近畿営本</v>
          </cell>
          <cell r="F312" t="str">
            <v>CB</v>
          </cell>
          <cell r="G312" t="str">
            <v>L</v>
          </cell>
          <cell r="J312">
            <v>0</v>
          </cell>
          <cell r="K312">
            <v>36269100</v>
          </cell>
          <cell r="L312">
            <v>269100</v>
          </cell>
          <cell r="M312">
            <v>0</v>
          </cell>
          <cell r="N312">
            <v>-36</v>
          </cell>
          <cell r="O312">
            <v>0</v>
          </cell>
          <cell r="P312">
            <v>0</v>
          </cell>
        </row>
        <row r="313">
          <cell r="A313" t="str">
            <v>512719</v>
          </cell>
          <cell r="B313" t="str">
            <v>大樹開発　　　　　　　　　　　　　　　　　　　　　　　　　　　　　　　</v>
          </cell>
          <cell r="C313" t="str">
            <v>05T</v>
          </cell>
          <cell r="D313" t="str">
            <v>ｵｵｻｶｴｲｷﾞﾖｳ4-4</v>
          </cell>
          <cell r="E313" t="str">
            <v>近畿営本</v>
          </cell>
          <cell r="F313" t="str">
            <v>BC</v>
          </cell>
          <cell r="G313" t="str">
            <v>K</v>
          </cell>
          <cell r="J313">
            <v>824131916</v>
          </cell>
          <cell r="K313">
            <v>1503247</v>
          </cell>
          <cell r="L313">
            <v>824208322</v>
          </cell>
          <cell r="M313">
            <v>791</v>
          </cell>
          <cell r="N313">
            <v>0</v>
          </cell>
          <cell r="O313">
            <v>791</v>
          </cell>
          <cell r="P313">
            <v>0</v>
          </cell>
        </row>
        <row r="314">
          <cell r="A314" t="str">
            <v>514506</v>
          </cell>
          <cell r="B314" t="str">
            <v>登別観光センタ－　　　　　　　　　　　　　　　　　　　　　　　　　　　</v>
          </cell>
          <cell r="C314" t="str">
            <v>0G1</v>
          </cell>
          <cell r="D314" t="str">
            <v>ｻﾂﾎﾟﾛ1ﾁ-ﾑﾌﾄﾞｳｻﾝ</v>
          </cell>
          <cell r="E314" t="str">
            <v>業務本部</v>
          </cell>
          <cell r="F314" t="str">
            <v>CB</v>
          </cell>
          <cell r="G314" t="str">
            <v>L</v>
          </cell>
          <cell r="J314">
            <v>0</v>
          </cell>
          <cell r="K314">
            <v>128390</v>
          </cell>
          <cell r="L314">
            <v>128390</v>
          </cell>
          <cell r="M314">
            <v>0</v>
          </cell>
          <cell r="N314">
            <v>0</v>
          </cell>
          <cell r="O314">
            <v>0</v>
          </cell>
          <cell r="P314">
            <v>0</v>
          </cell>
        </row>
        <row r="315">
          <cell r="A315" t="str">
            <v>518302</v>
          </cell>
          <cell r="B315" t="str">
            <v>新記総業　　　　　　　　　　　　　　　　　　　　　　　　　　　　　　　</v>
          </cell>
          <cell r="C315" t="str">
            <v>1H9</v>
          </cell>
          <cell r="D315" t="str">
            <v>ｲｹﾌﾞｸﾛｼﾃﾝ2ﾁｰﾑ</v>
          </cell>
          <cell r="E315" t="str">
            <v>東京営本</v>
          </cell>
          <cell r="F315" t="str">
            <v>AB</v>
          </cell>
          <cell r="G315" t="str">
            <v>L</v>
          </cell>
          <cell r="J315">
            <v>344698654</v>
          </cell>
          <cell r="K315">
            <v>0</v>
          </cell>
          <cell r="L315">
            <v>345004435</v>
          </cell>
          <cell r="M315">
            <v>353</v>
          </cell>
          <cell r="N315">
            <v>0</v>
          </cell>
          <cell r="O315">
            <v>352</v>
          </cell>
          <cell r="P315">
            <v>-94</v>
          </cell>
        </row>
        <row r="316">
          <cell r="A316" t="str">
            <v>520210</v>
          </cell>
          <cell r="B316" t="str">
            <v>セントエヴァンス株式会社　　　　　　　　　　　　　　　　　　　　　　　</v>
          </cell>
          <cell r="C316" t="str">
            <v>1VQ</v>
          </cell>
          <cell r="D316" t="str">
            <v>ﾁﾕｳｵｳｴｲｷﾞﾖｳ2J</v>
          </cell>
          <cell r="E316" t="str">
            <v>東京営本</v>
          </cell>
          <cell r="F316" t="str">
            <v>CB</v>
          </cell>
          <cell r="G316" t="str">
            <v>G</v>
          </cell>
          <cell r="J316">
            <v>3000000</v>
          </cell>
          <cell r="K316">
            <v>24000000</v>
          </cell>
          <cell r="L316">
            <v>27000000</v>
          </cell>
          <cell r="M316">
            <v>27</v>
          </cell>
          <cell r="N316">
            <v>0</v>
          </cell>
          <cell r="O316">
            <v>37</v>
          </cell>
          <cell r="P316">
            <v>-14</v>
          </cell>
        </row>
        <row r="317">
          <cell r="A317" t="str">
            <v>520806</v>
          </cell>
          <cell r="B317" t="str">
            <v>コスモス興業株式会社　　　　　　　　　　　　　　　　　　　　　　　　　</v>
          </cell>
          <cell r="C317" t="str">
            <v>080</v>
          </cell>
          <cell r="D317" t="str">
            <v>ｼｶﾞｼﾃﾝ</v>
          </cell>
          <cell r="E317" t="str">
            <v>近畿営本</v>
          </cell>
          <cell r="F317" t="str">
            <v>CB</v>
          </cell>
          <cell r="G317" t="str">
            <v>L</v>
          </cell>
          <cell r="J317">
            <v>0</v>
          </cell>
          <cell r="K317">
            <v>221600000</v>
          </cell>
          <cell r="L317">
            <v>221600000</v>
          </cell>
          <cell r="M317">
            <v>223</v>
          </cell>
          <cell r="N317">
            <v>0</v>
          </cell>
          <cell r="O317">
            <v>223</v>
          </cell>
          <cell r="P317">
            <v>-83</v>
          </cell>
        </row>
        <row r="318">
          <cell r="A318" t="str">
            <v>523714</v>
          </cell>
          <cell r="B318" t="str">
            <v>大都商会　　　　　　　　　　　　　　　　　　　　　　　　　　　　　　　</v>
          </cell>
          <cell r="C318" t="str">
            <v>09N</v>
          </cell>
          <cell r="E318" t="str">
            <v>近畿営本</v>
          </cell>
          <cell r="G318" t="str">
            <v>D</v>
          </cell>
          <cell r="L318">
            <v>-201477</v>
          </cell>
          <cell r="M318">
            <v>10</v>
          </cell>
          <cell r="N318">
            <v>0</v>
          </cell>
          <cell r="O318">
            <v>10</v>
          </cell>
          <cell r="P318">
            <v>-4</v>
          </cell>
          <cell r="Q318">
            <v>10297282</v>
          </cell>
        </row>
        <row r="319">
          <cell r="A319" t="str">
            <v>523767</v>
          </cell>
          <cell r="B319" t="str">
            <v>竹本　徳正　　　　　　　　　　　　　　　　　　　　　　　　　　　　　　</v>
          </cell>
          <cell r="C319" t="str">
            <v>09C</v>
          </cell>
          <cell r="D319" t="str">
            <v>ﾕｳｼｼﾞｷﾞﾖｳ2ﾎｳｼﾞﾝ</v>
          </cell>
          <cell r="E319" t="str">
            <v>不動産Ｆ</v>
          </cell>
          <cell r="F319" t="str">
            <v>CB</v>
          </cell>
          <cell r="G319" t="str">
            <v>C</v>
          </cell>
          <cell r="J319">
            <v>0</v>
          </cell>
          <cell r="K319">
            <v>383222786</v>
          </cell>
          <cell r="L319">
            <v>383222786</v>
          </cell>
          <cell r="M319">
            <v>383</v>
          </cell>
          <cell r="N319">
            <v>0</v>
          </cell>
          <cell r="O319">
            <v>383</v>
          </cell>
          <cell r="P319">
            <v>-341</v>
          </cell>
        </row>
        <row r="320">
          <cell r="A320" t="str">
            <v>528904</v>
          </cell>
          <cell r="B320" t="str">
            <v>東京開発産株式会社　　　　　　　　　　　　　　　　　　　　　　　　　　</v>
          </cell>
          <cell r="C320" t="str">
            <v>0Y2</v>
          </cell>
          <cell r="D320" t="str">
            <v>PJ-ｷｶｸｶｲﾊﾂｶ</v>
          </cell>
          <cell r="E320" t="str">
            <v>近畿営本</v>
          </cell>
          <cell r="F320" t="str">
            <v>CA</v>
          </cell>
          <cell r="G320" t="str">
            <v>K</v>
          </cell>
          <cell r="J320">
            <v>425255510</v>
          </cell>
          <cell r="K320">
            <v>127624102</v>
          </cell>
          <cell r="L320">
            <v>214615077</v>
          </cell>
          <cell r="M320">
            <v>212</v>
          </cell>
          <cell r="N320">
            <v>0</v>
          </cell>
          <cell r="O320">
            <v>250</v>
          </cell>
          <cell r="P320">
            <v>-93</v>
          </cell>
        </row>
        <row r="321">
          <cell r="A321" t="str">
            <v>528906</v>
          </cell>
          <cell r="B321" t="str">
            <v>上田仁美　　　　　　　　　　　　　　　　　　　　　　　　　　　　　　　</v>
          </cell>
          <cell r="C321" t="str">
            <v>0Y2</v>
          </cell>
          <cell r="D321" t="str">
            <v>PJ-ｷｶｸｶｲﾊﾂｶ</v>
          </cell>
          <cell r="E321" t="str">
            <v>近畿営本</v>
          </cell>
          <cell r="F321" t="str">
            <v>CB</v>
          </cell>
          <cell r="G321" t="str">
            <v>C</v>
          </cell>
          <cell r="J321">
            <v>0</v>
          </cell>
          <cell r="K321">
            <v>24783664</v>
          </cell>
          <cell r="L321">
            <v>24783664</v>
          </cell>
          <cell r="M321">
            <v>25</v>
          </cell>
          <cell r="N321">
            <v>0</v>
          </cell>
          <cell r="O321">
            <v>61</v>
          </cell>
          <cell r="P321">
            <v>-23</v>
          </cell>
        </row>
        <row r="322">
          <cell r="A322" t="str">
            <v>539190</v>
          </cell>
          <cell r="B322" t="str">
            <v>ジーアンドイープランニング有限会社　　　　　　　　　　　　　　　　　　</v>
          </cell>
          <cell r="C322" t="str">
            <v>05Z</v>
          </cell>
          <cell r="D322" t="str">
            <v>ｵｵｻｶｴｲｷﾞﾖｳ3-1</v>
          </cell>
          <cell r="E322" t="str">
            <v>近畿営本</v>
          </cell>
          <cell r="F322" t="str">
            <v>CB</v>
          </cell>
          <cell r="G322" t="str">
            <v>L</v>
          </cell>
          <cell r="J322">
            <v>0</v>
          </cell>
          <cell r="K322">
            <v>6896268</v>
          </cell>
          <cell r="L322">
            <v>6226763</v>
          </cell>
          <cell r="M322">
            <v>6</v>
          </cell>
          <cell r="N322">
            <v>0</v>
          </cell>
          <cell r="O322">
            <v>7</v>
          </cell>
          <cell r="P322">
            <v>-3</v>
          </cell>
        </row>
        <row r="323">
          <cell r="A323" t="str">
            <v>539811</v>
          </cell>
          <cell r="B323" t="str">
            <v>ネクステ－ジ　　　　　　　　　　　　　　　　　　　　　　　　　　　　　</v>
          </cell>
          <cell r="C323" t="str">
            <v>09Q</v>
          </cell>
          <cell r="D323" t="str">
            <v>ﾇﾏﾂﾞｼﾃﾝ</v>
          </cell>
          <cell r="E323" t="str">
            <v>業務本部</v>
          </cell>
          <cell r="F323" t="str">
            <v>CA</v>
          </cell>
          <cell r="G323" t="str">
            <v>G</v>
          </cell>
          <cell r="J323">
            <v>0</v>
          </cell>
          <cell r="K323">
            <v>730917301</v>
          </cell>
          <cell r="L323">
            <v>-489384</v>
          </cell>
          <cell r="M323">
            <v>0</v>
          </cell>
          <cell r="N323">
            <v>-711</v>
          </cell>
          <cell r="O323">
            <v>0</v>
          </cell>
          <cell r="P323">
            <v>0</v>
          </cell>
        </row>
        <row r="324">
          <cell r="A324" t="str">
            <v>540795</v>
          </cell>
          <cell r="B324" t="str">
            <v>グルーヴコーポレーション　　　　　　　　　　　　　　　　　　　　　　　</v>
          </cell>
          <cell r="C324" t="str">
            <v>028</v>
          </cell>
          <cell r="D324" t="str">
            <v>ﾅｺﾞﾔ ｴｲｷﾞﾖｳ1ﾁ-ﾑ</v>
          </cell>
          <cell r="E324" t="str">
            <v>業務本部</v>
          </cell>
          <cell r="F324" t="str">
            <v>CB</v>
          </cell>
          <cell r="G324" t="str">
            <v>G</v>
          </cell>
          <cell r="J324">
            <v>18000000</v>
          </cell>
          <cell r="K324">
            <v>18000000</v>
          </cell>
          <cell r="L324">
            <v>35961002</v>
          </cell>
          <cell r="M324">
            <v>36</v>
          </cell>
          <cell r="P324">
            <v>0</v>
          </cell>
        </row>
        <row r="325">
          <cell r="A325" t="str">
            <v>540928</v>
          </cell>
          <cell r="B325" t="str">
            <v>きん商　　　　　　　　　　　　　　　　　　　　　　　　　　　　　　　　</v>
          </cell>
          <cell r="E325" t="str">
            <v>近畿営本</v>
          </cell>
          <cell r="M325">
            <v>3</v>
          </cell>
          <cell r="N325">
            <v>0</v>
          </cell>
          <cell r="O325">
            <v>0</v>
          </cell>
          <cell r="P325">
            <v>0</v>
          </cell>
        </row>
        <row r="326">
          <cell r="A326" t="str">
            <v>546078</v>
          </cell>
          <cell r="B326" t="str">
            <v>本郷会計事務所　　　　　　　　　　　　　　　　　　　　　　　　　　　　</v>
          </cell>
          <cell r="E326" t="str">
            <v>東京営本</v>
          </cell>
          <cell r="M326">
            <v>0</v>
          </cell>
          <cell r="N326">
            <v>0</v>
          </cell>
          <cell r="O326">
            <v>0</v>
          </cell>
          <cell r="P326">
            <v>0</v>
          </cell>
        </row>
        <row r="327">
          <cell r="A327" t="str">
            <v>546301</v>
          </cell>
          <cell r="B327" t="str">
            <v>梁本　照雄　　　　　　　　　　　　　　　　　　　　　　　　　　　　　　</v>
          </cell>
          <cell r="C327" t="str">
            <v>05Z</v>
          </cell>
          <cell r="D327" t="str">
            <v>ｵｵｻｶｴｲｷﾞﾖｳ3-1</v>
          </cell>
          <cell r="E327" t="str">
            <v>近畿営本</v>
          </cell>
          <cell r="F327" t="str">
            <v>AB</v>
          </cell>
          <cell r="G327" t="str">
            <v>L</v>
          </cell>
          <cell r="J327">
            <v>222812500</v>
          </cell>
          <cell r="K327">
            <v>0</v>
          </cell>
          <cell r="L327">
            <v>222812500</v>
          </cell>
          <cell r="M327">
            <v>227</v>
          </cell>
          <cell r="N327">
            <v>0</v>
          </cell>
          <cell r="O327">
            <v>233</v>
          </cell>
          <cell r="P327">
            <v>-87</v>
          </cell>
        </row>
        <row r="328">
          <cell r="A328" t="str">
            <v>552603</v>
          </cell>
          <cell r="B328" t="str">
            <v>後藤　武彦　　　　　　　　　　　　　　　　　　　　　　　　　　　　　　</v>
          </cell>
          <cell r="C328" t="str">
            <v>09C</v>
          </cell>
          <cell r="D328" t="str">
            <v>ﾕｳｼｼﾞｷﾞﾖｳ2ﾎｳｼﾞﾝ</v>
          </cell>
          <cell r="E328" t="str">
            <v>不動産Ｆ</v>
          </cell>
          <cell r="F328" t="str">
            <v>AB</v>
          </cell>
          <cell r="G328" t="str">
            <v>B</v>
          </cell>
          <cell r="J328">
            <v>155800000</v>
          </cell>
          <cell r="K328">
            <v>0</v>
          </cell>
          <cell r="L328">
            <v>154441967</v>
          </cell>
          <cell r="M328">
            <v>154</v>
          </cell>
          <cell r="N328">
            <v>0</v>
          </cell>
          <cell r="O328">
            <v>176</v>
          </cell>
          <cell r="P328">
            <v>-65</v>
          </cell>
        </row>
        <row r="329">
          <cell r="A329" t="str">
            <v>553453</v>
          </cell>
          <cell r="B329" t="str">
            <v>湘和会　　　　　　　　　　　　　　　　　　　　　　　　　　　　　　　　</v>
          </cell>
          <cell r="C329" t="str">
            <v>1A4</v>
          </cell>
          <cell r="D329" t="str">
            <v>Eﾀﾞｲ2ﾌﾞﾍﾙｽｹｱﾁ-ﾑ</v>
          </cell>
          <cell r="E329" t="str">
            <v>東京営本</v>
          </cell>
          <cell r="F329" t="str">
            <v>DB</v>
          </cell>
          <cell r="G329" t="str">
            <v>M</v>
          </cell>
          <cell r="J329">
            <v>65333337</v>
          </cell>
          <cell r="K329">
            <v>0</v>
          </cell>
          <cell r="L329">
            <v>64306601</v>
          </cell>
          <cell r="M329">
            <v>67</v>
          </cell>
          <cell r="N329">
            <v>0</v>
          </cell>
          <cell r="O329">
            <v>71</v>
          </cell>
          <cell r="P329">
            <v>-26</v>
          </cell>
        </row>
        <row r="330">
          <cell r="A330" t="str">
            <v>555035</v>
          </cell>
          <cell r="B330" t="str">
            <v>木村　賢　　　　　　　　　　　　　　　　　　　　　　　　　　　　　　　</v>
          </cell>
          <cell r="C330" t="str">
            <v>09C</v>
          </cell>
          <cell r="D330" t="str">
            <v>ﾕｳｼｼﾞｷﾞﾖｳ2ﾎｳｼﾞﾝ</v>
          </cell>
          <cell r="F330" t="str">
            <v>AB</v>
          </cell>
          <cell r="G330" t="str">
            <v>E</v>
          </cell>
          <cell r="J330">
            <v>29673241</v>
          </cell>
          <cell r="K330">
            <v>0</v>
          </cell>
          <cell r="L330">
            <v>29673241</v>
          </cell>
        </row>
        <row r="331">
          <cell r="A331" t="str">
            <v>557131</v>
          </cell>
          <cell r="B331" t="str">
            <v>久保田　武二　　　　　　　　　　　　　　　　　　　　　　　　　　　　　</v>
          </cell>
          <cell r="C331" t="str">
            <v>09C</v>
          </cell>
          <cell r="D331" t="str">
            <v>ﾕｳｼｼﾞｷﾞﾖｳ2ﾎｳｼﾞﾝ</v>
          </cell>
          <cell r="E331" t="str">
            <v>不動産Ｆ</v>
          </cell>
          <cell r="F331" t="str">
            <v>AB</v>
          </cell>
          <cell r="G331" t="str">
            <v>B</v>
          </cell>
          <cell r="J331">
            <v>210463680</v>
          </cell>
          <cell r="K331">
            <v>0</v>
          </cell>
          <cell r="L331">
            <v>210544798</v>
          </cell>
          <cell r="M331">
            <v>212</v>
          </cell>
          <cell r="N331">
            <v>0</v>
          </cell>
          <cell r="O331">
            <v>0</v>
          </cell>
          <cell r="P331">
            <v>0</v>
          </cell>
        </row>
        <row r="332">
          <cell r="A332" t="str">
            <v>560170</v>
          </cell>
          <cell r="B332" t="str">
            <v>長興株式会社　　　　　　　　　　　　　　　　　　　　　　　　　　　　　</v>
          </cell>
          <cell r="C332" t="str">
            <v>1TL</v>
          </cell>
          <cell r="D332" t="str">
            <v>ﾖｺﾊﾏｴｲｷﾞﾖｳJ</v>
          </cell>
          <cell r="E332" t="str">
            <v>東京営本</v>
          </cell>
          <cell r="F332" t="str">
            <v>CB</v>
          </cell>
          <cell r="G332" t="str">
            <v>C</v>
          </cell>
          <cell r="J332">
            <v>0</v>
          </cell>
          <cell r="K332">
            <v>141884114</v>
          </cell>
          <cell r="L332">
            <v>-115886</v>
          </cell>
          <cell r="M332">
            <v>0</v>
          </cell>
          <cell r="N332">
            <v>-142</v>
          </cell>
          <cell r="O332">
            <v>0</v>
          </cell>
          <cell r="P332">
            <v>0</v>
          </cell>
        </row>
        <row r="333">
          <cell r="A333" t="str">
            <v>561954</v>
          </cell>
          <cell r="B333" t="str">
            <v>朝日住建株式会社　　　　　　　　　　　　　　　　　　　　　　　　　　　</v>
          </cell>
          <cell r="E333" t="str">
            <v>東京営本</v>
          </cell>
          <cell r="M333">
            <v>41</v>
          </cell>
          <cell r="N333">
            <v>0</v>
          </cell>
          <cell r="O333">
            <v>83</v>
          </cell>
          <cell r="P333">
            <v>-31</v>
          </cell>
        </row>
        <row r="334">
          <cell r="A334" t="str">
            <v>570315</v>
          </cell>
          <cell r="B334" t="str">
            <v>湘南リサ－チ　　　　　　　　　　　　　　　　　　　　　　　　　　　　　</v>
          </cell>
          <cell r="C334" t="str">
            <v>09C</v>
          </cell>
          <cell r="D334" t="str">
            <v>ﾕｳｼｼﾞｷﾞﾖｳ2ﾎｳｼﾞﾝ</v>
          </cell>
          <cell r="E334" t="str">
            <v>不動産Ｆ</v>
          </cell>
          <cell r="F334" t="str">
            <v>AB</v>
          </cell>
          <cell r="G334" t="str">
            <v>K</v>
          </cell>
          <cell r="J334">
            <v>446694000</v>
          </cell>
          <cell r="K334">
            <v>0</v>
          </cell>
          <cell r="L334">
            <v>446357450</v>
          </cell>
          <cell r="M334">
            <v>448</v>
          </cell>
          <cell r="N334">
            <v>0</v>
          </cell>
          <cell r="O334">
            <v>450</v>
          </cell>
          <cell r="P334">
            <v>-141</v>
          </cell>
        </row>
        <row r="335">
          <cell r="A335" t="str">
            <v>579612</v>
          </cell>
          <cell r="B335" t="str">
            <v>亀山社　　　　　　　　　　　　　　　　　　　　　　　　　　　　　　　　</v>
          </cell>
          <cell r="C335" t="str">
            <v>1VR</v>
          </cell>
          <cell r="D335" t="str">
            <v>Qﾆﾎﾝﾊﾞｼｴｲｷﾞﾖｳ1J</v>
          </cell>
          <cell r="E335" t="str">
            <v>東京営本</v>
          </cell>
          <cell r="F335" t="str">
            <v>CA</v>
          </cell>
          <cell r="G335" t="str">
            <v>C</v>
          </cell>
          <cell r="J335">
            <v>0</v>
          </cell>
          <cell r="K335">
            <v>1114752107</v>
          </cell>
          <cell r="L335">
            <v>-31049</v>
          </cell>
          <cell r="M335">
            <v>0</v>
          </cell>
          <cell r="N335">
            <v>-1105</v>
          </cell>
          <cell r="O335">
            <v>0</v>
          </cell>
          <cell r="P335">
            <v>0</v>
          </cell>
        </row>
        <row r="336">
          <cell r="A336" t="str">
            <v>583477</v>
          </cell>
          <cell r="B336" t="str">
            <v>應慶寺　　　　　　　　　　　　　　　　　　　　　　　　　　　　　　　　</v>
          </cell>
          <cell r="C336" t="str">
            <v>1Q7</v>
          </cell>
          <cell r="D336" t="str">
            <v>ｼﾌﾞﾔｼﾃﾝﾀﾞｲ2ﾁｰﾑ</v>
          </cell>
          <cell r="E336" t="str">
            <v>東京営本</v>
          </cell>
          <cell r="F336" t="str">
            <v>DB</v>
          </cell>
          <cell r="G336" t="str">
            <v>M</v>
          </cell>
          <cell r="J336">
            <v>105401691</v>
          </cell>
          <cell r="K336">
            <v>0</v>
          </cell>
          <cell r="L336">
            <v>105493634</v>
          </cell>
          <cell r="M336">
            <v>109</v>
          </cell>
          <cell r="N336">
            <v>0</v>
          </cell>
          <cell r="O336">
            <v>113</v>
          </cell>
          <cell r="P336">
            <v>-42</v>
          </cell>
        </row>
        <row r="337">
          <cell r="A337" t="str">
            <v>585591</v>
          </cell>
          <cell r="B337" t="str">
            <v>淡路物産株式会社　　　　　　　　　　　　　　　　　　　　　　　　　　　</v>
          </cell>
          <cell r="C337" t="str">
            <v>1M1</v>
          </cell>
          <cell r="D337" t="str">
            <v>Eﾀﾞｲ2ﾌﾞﾀﾞｲ2ﾁｰﾑ</v>
          </cell>
          <cell r="E337" t="str">
            <v>東京営本</v>
          </cell>
          <cell r="F337" t="str">
            <v>AB</v>
          </cell>
          <cell r="G337" t="str">
            <v>L</v>
          </cell>
          <cell r="J337">
            <v>291666700</v>
          </cell>
          <cell r="K337">
            <v>0</v>
          </cell>
          <cell r="L337">
            <v>290593892</v>
          </cell>
          <cell r="M337">
            <v>299</v>
          </cell>
          <cell r="N337">
            <v>0</v>
          </cell>
          <cell r="O337">
            <v>311</v>
          </cell>
          <cell r="P337">
            <v>0</v>
          </cell>
        </row>
        <row r="338">
          <cell r="A338" t="str">
            <v>587645</v>
          </cell>
          <cell r="B338" t="str">
            <v>小山ゴールドレーン有限会社　　　　　　　　　　　　　　　　　　　　　　</v>
          </cell>
          <cell r="C338" t="str">
            <v>026</v>
          </cell>
          <cell r="D338" t="str">
            <v>ｳﾂﾉﾐﾔｼﾃﾝｴｲｷﾞﾖｳ</v>
          </cell>
          <cell r="E338" t="str">
            <v>業務本部</v>
          </cell>
          <cell r="F338" t="str">
            <v>CB</v>
          </cell>
          <cell r="G338" t="str">
            <v>L</v>
          </cell>
          <cell r="J338">
            <v>202681390</v>
          </cell>
          <cell r="K338">
            <v>1607090</v>
          </cell>
          <cell r="L338">
            <v>202681390</v>
          </cell>
          <cell r="M338">
            <v>205</v>
          </cell>
          <cell r="N338">
            <v>0</v>
          </cell>
          <cell r="O338">
            <v>208</v>
          </cell>
          <cell r="P338">
            <v>-4</v>
          </cell>
        </row>
        <row r="339">
          <cell r="A339" t="str">
            <v>588199</v>
          </cell>
          <cell r="B339" t="str">
            <v>シティー・パレス　　　　　　　　　　　　　　　　　　　　　　　　　　　</v>
          </cell>
          <cell r="E339" t="str">
            <v>業務本部</v>
          </cell>
          <cell r="M339">
            <v>0</v>
          </cell>
          <cell r="N339">
            <v>0</v>
          </cell>
          <cell r="O339">
            <v>177</v>
          </cell>
          <cell r="P339">
            <v>-66</v>
          </cell>
          <cell r="Q339">
            <v>22201412</v>
          </cell>
        </row>
        <row r="340">
          <cell r="A340" t="str">
            <v>589038</v>
          </cell>
          <cell r="B340" t="str">
            <v>総合観光株式会社　　　　　　　　　　　　　　　　　　　　　　　　　　　</v>
          </cell>
          <cell r="C340" t="str">
            <v>017</v>
          </cell>
          <cell r="D340" t="str">
            <v>ﾋﾛｼﾏ1ﾁ-ﾑ</v>
          </cell>
          <cell r="E340" t="str">
            <v>業務本部</v>
          </cell>
          <cell r="F340" t="str">
            <v>BC</v>
          </cell>
          <cell r="G340" t="str">
            <v>L</v>
          </cell>
          <cell r="J340">
            <v>1407872621</v>
          </cell>
          <cell r="K340">
            <v>16342805</v>
          </cell>
          <cell r="L340">
            <v>1391458315</v>
          </cell>
          <cell r="M340">
            <v>1431</v>
          </cell>
          <cell r="N340">
            <v>0</v>
          </cell>
          <cell r="O340">
            <v>1490</v>
          </cell>
          <cell r="P340">
            <v>0</v>
          </cell>
        </row>
        <row r="341">
          <cell r="A341" t="str">
            <v>600650</v>
          </cell>
          <cell r="B341" t="str">
            <v>三洋商事　株式会社　　　　　　　　　　　　　　　　　　　　　　　　　　</v>
          </cell>
          <cell r="C341" t="str">
            <v>0JH</v>
          </cell>
          <cell r="D341" t="str">
            <v>ｵｵｻｶｴｲｷﾞﾖｳ5-2</v>
          </cell>
          <cell r="E341" t="str">
            <v>近畿営本</v>
          </cell>
          <cell r="F341" t="str">
            <v>AB</v>
          </cell>
          <cell r="G341" t="str">
            <v>K</v>
          </cell>
          <cell r="J341">
            <v>271358673</v>
          </cell>
          <cell r="K341">
            <v>0</v>
          </cell>
          <cell r="L341">
            <v>271358673</v>
          </cell>
          <cell r="M341">
            <v>278</v>
          </cell>
          <cell r="N341">
            <v>0</v>
          </cell>
          <cell r="O341">
            <v>287</v>
          </cell>
          <cell r="P341">
            <v>-107</v>
          </cell>
        </row>
        <row r="342">
          <cell r="A342" t="str">
            <v>602639</v>
          </cell>
          <cell r="B342" t="str">
            <v>尾身　厚子　　　　　　　　　　　　　　　　　　　　　　　　　　　　　　</v>
          </cell>
          <cell r="C342" t="str">
            <v>09C</v>
          </cell>
          <cell r="D342" t="str">
            <v>ﾕｳｼｼﾞｷﾞﾖｳ2ﾎｳｼﾞﾝ</v>
          </cell>
          <cell r="E342" t="str">
            <v>不動産Ｆ</v>
          </cell>
          <cell r="F342" t="str">
            <v>AB</v>
          </cell>
          <cell r="G342" t="str">
            <v>K</v>
          </cell>
          <cell r="J342">
            <v>373669853</v>
          </cell>
          <cell r="K342">
            <v>0</v>
          </cell>
          <cell r="L342">
            <v>373838777</v>
          </cell>
          <cell r="M342">
            <v>377</v>
          </cell>
          <cell r="N342">
            <v>0</v>
          </cell>
          <cell r="O342">
            <v>382</v>
          </cell>
          <cell r="P342">
            <v>-127</v>
          </cell>
        </row>
        <row r="343">
          <cell r="A343" t="str">
            <v>602876</v>
          </cell>
          <cell r="B343" t="str">
            <v>高砂企業　　　　　　　　　　　　　　　　　　　　　　　　　　　　　　　</v>
          </cell>
          <cell r="C343" t="str">
            <v>021</v>
          </cell>
          <cell r="D343" t="str">
            <v>ﾆｲｶﾞﾀｼﾃﾝ</v>
          </cell>
          <cell r="E343" t="str">
            <v>業務本部</v>
          </cell>
          <cell r="F343" t="str">
            <v>CB</v>
          </cell>
          <cell r="G343" t="str">
            <v>L</v>
          </cell>
          <cell r="J343">
            <v>0</v>
          </cell>
          <cell r="K343">
            <v>1797416</v>
          </cell>
          <cell r="L343">
            <v>1697337</v>
          </cell>
          <cell r="M343">
            <v>2</v>
          </cell>
          <cell r="N343">
            <v>0</v>
          </cell>
          <cell r="O343">
            <v>2</v>
          </cell>
          <cell r="P343">
            <v>-1</v>
          </cell>
        </row>
        <row r="344">
          <cell r="A344" t="str">
            <v>602889</v>
          </cell>
          <cell r="B344" t="str">
            <v>丸和商事株式会社　　　　　　　　　　　　　　　　　　　　　　　　　　　</v>
          </cell>
          <cell r="C344" t="str">
            <v>021</v>
          </cell>
          <cell r="D344" t="str">
            <v>ﾆｲｶﾞﾀｼﾃﾝ</v>
          </cell>
          <cell r="E344" t="str">
            <v>業務本部</v>
          </cell>
          <cell r="F344" t="str">
            <v>CB</v>
          </cell>
          <cell r="G344" t="str">
            <v>L</v>
          </cell>
          <cell r="J344">
            <v>0</v>
          </cell>
          <cell r="K344">
            <v>8376186</v>
          </cell>
          <cell r="L344">
            <v>7739987</v>
          </cell>
          <cell r="M344">
            <v>8</v>
          </cell>
          <cell r="N344">
            <v>0</v>
          </cell>
          <cell r="O344">
            <v>8</v>
          </cell>
          <cell r="P344">
            <v>-3</v>
          </cell>
        </row>
        <row r="345">
          <cell r="A345" t="str">
            <v>604423</v>
          </cell>
          <cell r="B345" t="str">
            <v>大崎製作所　　　　　　　　　　　　　　　　　　　　　　　　　　　　　　</v>
          </cell>
          <cell r="C345" t="str">
            <v>0PH</v>
          </cell>
          <cell r="D345" t="str">
            <v>ｺｵﾘﾔﾏｼﾃﾝ2ﾁ-ﾑ</v>
          </cell>
          <cell r="E345" t="str">
            <v>業務本部</v>
          </cell>
          <cell r="F345" t="str">
            <v>CB</v>
          </cell>
          <cell r="G345" t="str">
            <v>Ｆ</v>
          </cell>
          <cell r="J345">
            <v>6000000</v>
          </cell>
          <cell r="K345">
            <v>14000000</v>
          </cell>
          <cell r="L345">
            <v>19979318</v>
          </cell>
          <cell r="M345">
            <v>20</v>
          </cell>
          <cell r="N345">
            <v>0</v>
          </cell>
          <cell r="O345">
            <v>20</v>
          </cell>
          <cell r="P345">
            <v>-7</v>
          </cell>
        </row>
        <row r="346">
          <cell r="A346" t="str">
            <v>610527</v>
          </cell>
          <cell r="B346" t="str">
            <v>天工有限会社　　　　　　　　　　　　　　　　　　　　　　　　　　　　　</v>
          </cell>
          <cell r="C346" t="str">
            <v>0XE</v>
          </cell>
          <cell r="D346" t="str">
            <v>PJﾌｱｲﾅﾝｽﾌﾞ1ﾁ-ﾑ</v>
          </cell>
          <cell r="E346" t="str">
            <v>不動産Ｆ</v>
          </cell>
          <cell r="F346" t="str">
            <v>AB</v>
          </cell>
          <cell r="G346" t="str">
            <v>K</v>
          </cell>
          <cell r="J346">
            <v>110030424</v>
          </cell>
          <cell r="K346">
            <v>0</v>
          </cell>
          <cell r="L346">
            <v>110030424</v>
          </cell>
          <cell r="M346">
            <v>116</v>
          </cell>
          <cell r="N346">
            <v>0</v>
          </cell>
          <cell r="O346">
            <v>151</v>
          </cell>
          <cell r="P346">
            <v>-56</v>
          </cell>
        </row>
        <row r="347">
          <cell r="A347" t="str">
            <v>613853</v>
          </cell>
          <cell r="B347" t="str">
            <v>セブンカラーズ</v>
          </cell>
          <cell r="E347" t="str">
            <v>東京営本</v>
          </cell>
          <cell r="M347">
            <v>0</v>
          </cell>
          <cell r="N347">
            <v>0</v>
          </cell>
          <cell r="O347">
            <v>0</v>
          </cell>
          <cell r="P347">
            <v>0</v>
          </cell>
        </row>
        <row r="348">
          <cell r="A348" t="str">
            <v>622836</v>
          </cell>
          <cell r="B348" t="str">
            <v>エム・アップ　　　　　　　　　　　　　　　　　　　　　　　　　　　　　</v>
          </cell>
          <cell r="E348" t="str">
            <v>業務本部</v>
          </cell>
          <cell r="M348">
            <v>0</v>
          </cell>
          <cell r="N348">
            <v>0</v>
          </cell>
          <cell r="O348">
            <v>10</v>
          </cell>
          <cell r="P348">
            <v>-4</v>
          </cell>
        </row>
        <row r="349">
          <cell r="A349" t="str">
            <v>623315</v>
          </cell>
          <cell r="B349" t="str">
            <v>東邦商事株式会社　　　　　　　　　　　　　　　　　　　　　　　　　　　</v>
          </cell>
          <cell r="C349" t="str">
            <v>1VR</v>
          </cell>
          <cell r="D349" t="str">
            <v>Qﾆﾎﾝﾊﾞｼｴｲｷﾞﾖｳ1J</v>
          </cell>
          <cell r="E349" t="str">
            <v>東京営本</v>
          </cell>
          <cell r="F349" t="str">
            <v>AB</v>
          </cell>
          <cell r="G349" t="str">
            <v>C</v>
          </cell>
          <cell r="J349">
            <v>30894696</v>
          </cell>
          <cell r="K349">
            <v>0</v>
          </cell>
          <cell r="L349">
            <v>30895592</v>
          </cell>
          <cell r="M349">
            <v>31</v>
          </cell>
          <cell r="N349">
            <v>0</v>
          </cell>
          <cell r="O349">
            <v>33</v>
          </cell>
          <cell r="P349">
            <v>-12</v>
          </cell>
        </row>
        <row r="350">
          <cell r="A350" t="str">
            <v>623503</v>
          </cell>
          <cell r="B350" t="str">
            <v>たなべハウジング　　　　　　　　　　　　　　　　　　　　　　　　　　　</v>
          </cell>
          <cell r="C350" t="str">
            <v>09N</v>
          </cell>
          <cell r="E350" t="str">
            <v>近畿営本</v>
          </cell>
          <cell r="G350" t="str">
            <v>D</v>
          </cell>
          <cell r="L350">
            <v>-194327</v>
          </cell>
          <cell r="M350">
            <v>1</v>
          </cell>
          <cell r="N350">
            <v>0</v>
          </cell>
          <cell r="O350">
            <v>1</v>
          </cell>
          <cell r="P350">
            <v>0</v>
          </cell>
          <cell r="Q350">
            <v>1428199</v>
          </cell>
        </row>
        <row r="351">
          <cell r="A351" t="str">
            <v>623723</v>
          </cell>
          <cell r="B351" t="str">
            <v>内山　和信　　　　　　　　　　　　　　　　　　　　　　　　　　　　　　</v>
          </cell>
          <cell r="C351" t="str">
            <v>09D</v>
          </cell>
          <cell r="D351" t="str">
            <v>PJﾌｱｲﾅﾝｽﾌﾞ2ﾁ-ﾑ</v>
          </cell>
          <cell r="E351" t="str">
            <v>不動産Ｆ</v>
          </cell>
          <cell r="F351" t="str">
            <v>AB</v>
          </cell>
          <cell r="G351" t="str">
            <v>C</v>
          </cell>
          <cell r="J351">
            <v>176036890</v>
          </cell>
          <cell r="K351">
            <v>0</v>
          </cell>
          <cell r="L351">
            <v>176185243</v>
          </cell>
          <cell r="M351">
            <v>179</v>
          </cell>
          <cell r="N351">
            <v>0</v>
          </cell>
          <cell r="O351">
            <v>182</v>
          </cell>
          <cell r="P351">
            <v>-68</v>
          </cell>
        </row>
        <row r="352">
          <cell r="A352" t="str">
            <v>626225</v>
          </cell>
          <cell r="B352" t="str">
            <v>新清　　　　　　　　　　　　　　　　　　　　　　　　　　　　　　　　　</v>
          </cell>
          <cell r="C352" t="str">
            <v>1M2</v>
          </cell>
          <cell r="D352" t="str">
            <v>Eﾀﾞｲ2ﾌﾞﾀﾞｲ4ﾁｰﾑ</v>
          </cell>
          <cell r="E352" t="str">
            <v>東京営本</v>
          </cell>
          <cell r="F352" t="str">
            <v>AB</v>
          </cell>
          <cell r="G352" t="str">
            <v>L</v>
          </cell>
          <cell r="J352">
            <v>25238110</v>
          </cell>
          <cell r="K352">
            <v>0</v>
          </cell>
          <cell r="L352">
            <v>25079343</v>
          </cell>
          <cell r="M352">
            <v>26</v>
          </cell>
          <cell r="N352">
            <v>0</v>
          </cell>
          <cell r="O352">
            <v>27</v>
          </cell>
          <cell r="P352">
            <v>-10</v>
          </cell>
        </row>
        <row r="353">
          <cell r="A353" t="str">
            <v>626581</v>
          </cell>
          <cell r="B353" t="str">
            <v>進基商事有限会社　　　　　　　　　　　　　　　　　　　　　　　　　　　</v>
          </cell>
          <cell r="C353" t="str">
            <v>026</v>
          </cell>
          <cell r="D353" t="str">
            <v>ｳﾂﾉﾐﾔｼﾃﾝｴｲｷﾞﾖｳ</v>
          </cell>
          <cell r="E353" t="str">
            <v>業務本部</v>
          </cell>
          <cell r="F353" t="str">
            <v>CB</v>
          </cell>
          <cell r="G353" t="str">
            <v>L</v>
          </cell>
          <cell r="J353">
            <v>410507984</v>
          </cell>
          <cell r="K353">
            <v>3205926</v>
          </cell>
          <cell r="L353">
            <v>410507984</v>
          </cell>
          <cell r="M353">
            <v>415</v>
          </cell>
          <cell r="N353">
            <v>0</v>
          </cell>
          <cell r="O353">
            <v>422</v>
          </cell>
          <cell r="P353">
            <v>-28</v>
          </cell>
        </row>
        <row r="354">
          <cell r="A354" t="str">
            <v>627553</v>
          </cell>
          <cell r="B354" t="str">
            <v>孝和　　　　　　　　　　　　　　　　　　　　　　　　　　　　　　　　　</v>
          </cell>
          <cell r="C354" t="str">
            <v>1VF</v>
          </cell>
          <cell r="D354" t="str">
            <v>ｴｲｷﾞﾖｳ2-2J</v>
          </cell>
          <cell r="E354" t="str">
            <v>東京営本</v>
          </cell>
          <cell r="F354" t="str">
            <v>CB</v>
          </cell>
          <cell r="G354" t="str">
            <v>K</v>
          </cell>
          <cell r="J354">
            <v>61481781</v>
          </cell>
          <cell r="K354">
            <v>17030548</v>
          </cell>
          <cell r="L354">
            <v>64916148</v>
          </cell>
          <cell r="M354">
            <v>65</v>
          </cell>
          <cell r="N354">
            <v>0</v>
          </cell>
          <cell r="O354">
            <v>66</v>
          </cell>
          <cell r="P354">
            <v>-25</v>
          </cell>
        </row>
        <row r="355">
          <cell r="A355" t="str">
            <v>634241</v>
          </cell>
          <cell r="B355" t="str">
            <v>加茂博　　　　　　　　　　　　　　　　　　　　　　　　　　　　　　　　</v>
          </cell>
          <cell r="C355" t="str">
            <v>1A6</v>
          </cell>
          <cell r="D355" t="str">
            <v>Eﾀﾞｲ2ﾌﾞﾀﾞｲ3ﾁｰﾑ</v>
          </cell>
          <cell r="F355" t="str">
            <v>CB</v>
          </cell>
          <cell r="G355" t="str">
            <v>G</v>
          </cell>
          <cell r="J355">
            <v>0</v>
          </cell>
          <cell r="K355">
            <v>17166842</v>
          </cell>
          <cell r="L355">
            <v>17015368</v>
          </cell>
        </row>
        <row r="356">
          <cell r="A356" t="str">
            <v>634796</v>
          </cell>
          <cell r="B356" t="str">
            <v>マンハツタンギヤラリー　　　　　　　　　　　　　　　　　　　　　　　　</v>
          </cell>
          <cell r="C356" t="str">
            <v>1G1</v>
          </cell>
          <cell r="D356" t="str">
            <v>ﾁﾖﾀﾞｼﾃﾝﾀﾞｲ1ﾁｰﾑ</v>
          </cell>
          <cell r="E356" t="str">
            <v>東京営本</v>
          </cell>
          <cell r="F356" t="str">
            <v>CB</v>
          </cell>
          <cell r="G356" t="str">
            <v>G</v>
          </cell>
          <cell r="J356">
            <v>0</v>
          </cell>
          <cell r="K356">
            <v>24347392</v>
          </cell>
          <cell r="L356">
            <v>24303673</v>
          </cell>
          <cell r="M356">
            <v>29</v>
          </cell>
          <cell r="N356">
            <v>0</v>
          </cell>
          <cell r="O356">
            <v>29</v>
          </cell>
          <cell r="P356">
            <v>-11</v>
          </cell>
        </row>
        <row r="357">
          <cell r="A357" t="str">
            <v>642031</v>
          </cell>
          <cell r="B357" t="str">
            <v>さくら不動産　　　　　　　　　　　　　　　　　　　　　　　　　　　　　</v>
          </cell>
          <cell r="C357" t="str">
            <v>001</v>
          </cell>
          <cell r="D357" t="str">
            <v>ｵｵｻｶｴｲｷﾞﾖｳ1-1</v>
          </cell>
          <cell r="E357" t="str">
            <v>近畿営本</v>
          </cell>
          <cell r="F357" t="str">
            <v>AB</v>
          </cell>
          <cell r="G357" t="str">
            <v>C</v>
          </cell>
          <cell r="J357">
            <v>5475000</v>
          </cell>
          <cell r="K357">
            <v>0</v>
          </cell>
          <cell r="L357">
            <v>5419479</v>
          </cell>
          <cell r="M357">
            <v>6</v>
          </cell>
          <cell r="N357">
            <v>0</v>
          </cell>
          <cell r="O357">
            <v>6</v>
          </cell>
          <cell r="P357">
            <v>-2</v>
          </cell>
        </row>
        <row r="358">
          <cell r="A358" t="str">
            <v>64219</v>
          </cell>
          <cell r="B358" t="str">
            <v>村松繊維株式会社　　　　　　　　　　　　　　　　　　　　　　　　　　　</v>
          </cell>
          <cell r="C358" t="str">
            <v>0Y2</v>
          </cell>
          <cell r="D358" t="str">
            <v>PJ-ｷｶｸｶｲﾊﾂｶ</v>
          </cell>
          <cell r="E358" t="str">
            <v>近畿営本</v>
          </cell>
          <cell r="F358" t="str">
            <v>CB</v>
          </cell>
          <cell r="G358" t="str">
            <v>Ｆ</v>
          </cell>
          <cell r="J358">
            <v>0</v>
          </cell>
          <cell r="K358">
            <v>132704894</v>
          </cell>
          <cell r="L358">
            <v>103729405</v>
          </cell>
          <cell r="M358">
            <v>104</v>
          </cell>
          <cell r="N358">
            <v>0</v>
          </cell>
          <cell r="O358">
            <v>104</v>
          </cell>
          <cell r="P358">
            <v>-39</v>
          </cell>
        </row>
        <row r="359">
          <cell r="A359" t="str">
            <v>644232</v>
          </cell>
          <cell r="B359" t="str">
            <v>昭和恒産株式会社　　　　　　　　　　　　　　　　　　　　　　　　　　　</v>
          </cell>
          <cell r="C359" t="str">
            <v>0QE</v>
          </cell>
          <cell r="D359" t="str">
            <v>ｵｵｻｶｴｲｷﾞﾖｳ1-4</v>
          </cell>
          <cell r="E359" t="str">
            <v>近畿営本</v>
          </cell>
          <cell r="F359" t="str">
            <v>AB</v>
          </cell>
          <cell r="G359" t="str">
            <v>K</v>
          </cell>
          <cell r="J359">
            <v>402447545</v>
          </cell>
          <cell r="K359">
            <v>0</v>
          </cell>
          <cell r="L359">
            <v>401467358</v>
          </cell>
          <cell r="M359">
            <v>425</v>
          </cell>
          <cell r="N359">
            <v>0</v>
          </cell>
          <cell r="O359">
            <v>460</v>
          </cell>
          <cell r="P359">
            <v>0</v>
          </cell>
        </row>
        <row r="360">
          <cell r="A360" t="str">
            <v>646756</v>
          </cell>
          <cell r="B360" t="str">
            <v>エリエファイナンス　　　　　　　　　　　　　　　　　　　　　　　　　　</v>
          </cell>
          <cell r="C360" t="str">
            <v>0VT</v>
          </cell>
          <cell r="D360" t="str">
            <v>ｲｼｶﾞｷﾌﾟﾛｼﾞｴｸﾄ</v>
          </cell>
          <cell r="F360" t="str">
            <v>BA</v>
          </cell>
          <cell r="G360" t="str">
            <v>N</v>
          </cell>
          <cell r="J360">
            <v>0</v>
          </cell>
          <cell r="K360">
            <v>3696588659</v>
          </cell>
          <cell r="L360">
            <v>175281005</v>
          </cell>
        </row>
        <row r="361">
          <cell r="A361" t="str">
            <v>648141</v>
          </cell>
          <cell r="B361" t="str">
            <v>レジャーシステム</v>
          </cell>
          <cell r="E361" t="str">
            <v>東京営本</v>
          </cell>
          <cell r="M361">
            <v>0</v>
          </cell>
          <cell r="N361">
            <v>0</v>
          </cell>
          <cell r="O361">
            <v>0</v>
          </cell>
          <cell r="P361">
            <v>0</v>
          </cell>
        </row>
        <row r="362">
          <cell r="A362" t="str">
            <v>650414</v>
          </cell>
          <cell r="B362" t="str">
            <v>フォーチュンヒル株式会社　　　　　　　　　　　　　　　　　　　　　　　</v>
          </cell>
          <cell r="C362" t="str">
            <v>039</v>
          </cell>
          <cell r="D362" t="str">
            <v>ｹｲﾔｸｼﾖﾁ-ﾑ</v>
          </cell>
          <cell r="E362" t="str">
            <v>近畿営本</v>
          </cell>
          <cell r="F362" t="str">
            <v>CB</v>
          </cell>
          <cell r="G362" t="str">
            <v>G</v>
          </cell>
          <cell r="J362">
            <v>0</v>
          </cell>
          <cell r="K362">
            <v>22416647</v>
          </cell>
          <cell r="L362">
            <v>2075605</v>
          </cell>
          <cell r="M362">
            <v>4</v>
          </cell>
          <cell r="N362">
            <v>0</v>
          </cell>
          <cell r="O362">
            <v>4</v>
          </cell>
          <cell r="P362">
            <v>-1</v>
          </cell>
        </row>
        <row r="363">
          <cell r="A363" t="str">
            <v>661174</v>
          </cell>
          <cell r="B363" t="str">
            <v>北河すみ江　　　　　　　　　　　　　　　　　　　　　　　　　　　　　　</v>
          </cell>
          <cell r="C363" t="str">
            <v>014</v>
          </cell>
          <cell r="D363" t="str">
            <v>ｼｽﾞｵｶｼﾃﾝ</v>
          </cell>
          <cell r="E363" t="str">
            <v>業務本部</v>
          </cell>
          <cell r="F363" t="str">
            <v>AB</v>
          </cell>
          <cell r="G363" t="str">
            <v>B</v>
          </cell>
          <cell r="J363">
            <v>911336</v>
          </cell>
          <cell r="K363">
            <v>0</v>
          </cell>
          <cell r="L363">
            <v>911336</v>
          </cell>
          <cell r="M363">
            <v>1</v>
          </cell>
          <cell r="N363">
            <v>0</v>
          </cell>
          <cell r="O363">
            <v>0</v>
          </cell>
          <cell r="P363">
            <v>0</v>
          </cell>
        </row>
        <row r="364">
          <cell r="A364" t="str">
            <v>661814</v>
          </cell>
          <cell r="B364" t="str">
            <v>日本アクア株式会社　　　　　　　　　　　　　　　　　　　　　　　　　　</v>
          </cell>
          <cell r="C364" t="str">
            <v>0Y2</v>
          </cell>
          <cell r="D364" t="str">
            <v>PJ-ｷｶｸｶｲﾊﾂｶ</v>
          </cell>
          <cell r="E364" t="str">
            <v>近畿営本</v>
          </cell>
          <cell r="F364" t="str">
            <v>CB</v>
          </cell>
          <cell r="G364" t="str">
            <v>G</v>
          </cell>
          <cell r="J364">
            <v>20296476</v>
          </cell>
          <cell r="K364">
            <v>1416326</v>
          </cell>
          <cell r="L364">
            <v>20710160</v>
          </cell>
          <cell r="M364">
            <v>21</v>
          </cell>
          <cell r="N364">
            <v>0</v>
          </cell>
          <cell r="O364">
            <v>21</v>
          </cell>
          <cell r="P364">
            <v>-8</v>
          </cell>
        </row>
        <row r="365">
          <cell r="A365" t="str">
            <v>665234</v>
          </cell>
          <cell r="B365" t="str">
            <v>平山商事　　　　　　　　　　　　　　　　　　　　　　　　　　　　　　　</v>
          </cell>
          <cell r="C365" t="str">
            <v>1M1</v>
          </cell>
          <cell r="D365" t="str">
            <v>Eﾀﾞｲ2ﾌﾞﾀﾞｲ2ﾁｰﾑ</v>
          </cell>
          <cell r="E365" t="str">
            <v>東京営本</v>
          </cell>
          <cell r="F365" t="str">
            <v>AB</v>
          </cell>
          <cell r="G365" t="str">
            <v>L</v>
          </cell>
          <cell r="J365">
            <v>6000000</v>
          </cell>
          <cell r="K365">
            <v>0</v>
          </cell>
          <cell r="L365">
            <v>5979318</v>
          </cell>
          <cell r="M365">
            <v>10</v>
          </cell>
          <cell r="P365">
            <v>0</v>
          </cell>
        </row>
        <row r="366">
          <cell r="A366" t="str">
            <v>665887</v>
          </cell>
          <cell r="B366" t="str">
            <v>アジエン株式会社　　　　　　　　　　　　　　　　　　　　　　　　　　　</v>
          </cell>
          <cell r="C366" t="str">
            <v>0PK</v>
          </cell>
          <cell r="D366" t="str">
            <v>OQLｵｶﾔﾏﾁ-ﾑ</v>
          </cell>
          <cell r="E366" t="str">
            <v>業務本部</v>
          </cell>
          <cell r="F366" t="str">
            <v>CB</v>
          </cell>
          <cell r="G366" t="str">
            <v>C</v>
          </cell>
          <cell r="J366">
            <v>0</v>
          </cell>
          <cell r="K366">
            <v>60440989</v>
          </cell>
          <cell r="L366">
            <v>41083707</v>
          </cell>
          <cell r="M366">
            <v>42</v>
          </cell>
          <cell r="N366">
            <v>0</v>
          </cell>
          <cell r="O366">
            <v>44</v>
          </cell>
          <cell r="P366">
            <v>-16</v>
          </cell>
        </row>
        <row r="367">
          <cell r="A367" t="str">
            <v>665891</v>
          </cell>
          <cell r="B367" t="str">
            <v>平田興産株式会社　　　　　　　　　　　　　　　　　　　　　　　　　　　</v>
          </cell>
          <cell r="C367" t="str">
            <v>0PK</v>
          </cell>
          <cell r="D367" t="str">
            <v>OQLｵｶﾔﾏﾁ-ﾑ</v>
          </cell>
          <cell r="E367" t="str">
            <v>業務本部</v>
          </cell>
          <cell r="F367" t="str">
            <v>CB</v>
          </cell>
          <cell r="G367" t="str">
            <v>C</v>
          </cell>
          <cell r="J367">
            <v>0</v>
          </cell>
          <cell r="K367">
            <v>248009815</v>
          </cell>
          <cell r="L367">
            <v>148430429</v>
          </cell>
          <cell r="M367">
            <v>153</v>
          </cell>
          <cell r="N367">
            <v>0</v>
          </cell>
          <cell r="O367">
            <v>161</v>
          </cell>
          <cell r="P367">
            <v>-60</v>
          </cell>
        </row>
        <row r="368">
          <cell r="A368" t="str">
            <v>669869</v>
          </cell>
          <cell r="B368" t="str">
            <v>大共開発観光株式会社　　　　　　　　　　　　　　　　　　　　　　　　　</v>
          </cell>
          <cell r="C368" t="str">
            <v>05Z</v>
          </cell>
          <cell r="D368" t="str">
            <v>ｵｵｻｶｴｲｷﾞﾖｳ3-1</v>
          </cell>
          <cell r="E368" t="str">
            <v>近畿営本</v>
          </cell>
          <cell r="F368" t="str">
            <v>CA</v>
          </cell>
          <cell r="G368" t="str">
            <v>L</v>
          </cell>
          <cell r="J368">
            <v>1747979561</v>
          </cell>
          <cell r="K368">
            <v>906313645</v>
          </cell>
          <cell r="L368">
            <v>1894146944</v>
          </cell>
          <cell r="M368">
            <v>1906</v>
          </cell>
          <cell r="N368">
            <v>0</v>
          </cell>
          <cell r="O368">
            <v>1906</v>
          </cell>
          <cell r="P368">
            <v>0</v>
          </cell>
        </row>
        <row r="369">
          <cell r="A369" t="str">
            <v>670308</v>
          </cell>
          <cell r="B369" t="str">
            <v>北日本エンタ－プライズ　　　　　　　　　　　　　　　　　　　　　　　　</v>
          </cell>
          <cell r="C369" t="str">
            <v>0Y2</v>
          </cell>
          <cell r="D369" t="str">
            <v>PJ-ｷｶｸｶｲﾊﾂｶ</v>
          </cell>
          <cell r="E369" t="str">
            <v>近畿営本</v>
          </cell>
          <cell r="F369" t="str">
            <v>AB</v>
          </cell>
          <cell r="G369" t="str">
            <v>L</v>
          </cell>
          <cell r="J369">
            <v>9385285</v>
          </cell>
          <cell r="K369">
            <v>0</v>
          </cell>
          <cell r="L369">
            <v>9385871</v>
          </cell>
          <cell r="M369">
            <v>10</v>
          </cell>
          <cell r="N369">
            <v>0</v>
          </cell>
          <cell r="O369">
            <v>41</v>
          </cell>
          <cell r="P369">
            <v>-15</v>
          </cell>
        </row>
        <row r="370">
          <cell r="A370" t="str">
            <v>671737</v>
          </cell>
          <cell r="B370" t="str">
            <v>モナミ商事株式会社　　　　　　　　　　　　　　　　　　　　　　　　　　</v>
          </cell>
          <cell r="C370" t="str">
            <v>06L</v>
          </cell>
          <cell r="D370" t="str">
            <v>ﾅｺﾞﾔ 4ﾁ-ﾑ</v>
          </cell>
          <cell r="E370" t="str">
            <v>業務本部</v>
          </cell>
          <cell r="F370" t="str">
            <v>CA</v>
          </cell>
          <cell r="G370" t="str">
            <v>L</v>
          </cell>
          <cell r="J370">
            <v>1079668346</v>
          </cell>
          <cell r="K370">
            <v>9690378</v>
          </cell>
          <cell r="L370">
            <v>1089176332</v>
          </cell>
          <cell r="M370">
            <v>1095</v>
          </cell>
          <cell r="N370">
            <v>0</v>
          </cell>
          <cell r="O370">
            <v>1118</v>
          </cell>
          <cell r="P370">
            <v>-17</v>
          </cell>
        </row>
        <row r="371">
          <cell r="A371" t="str">
            <v>675311</v>
          </cell>
          <cell r="B371" t="str">
            <v>ケイ・ホテル開発　　　　　　　　　　　　　　　　　　　　　　　　　　　</v>
          </cell>
          <cell r="C371" t="str">
            <v>084</v>
          </cell>
          <cell r="D371" t="str">
            <v>ﾕｳｼｼﾞｷﾞﾖｳ2ｵｵｻｶ</v>
          </cell>
          <cell r="E371" t="str">
            <v>不動産Ｆ</v>
          </cell>
          <cell r="F371" t="str">
            <v>CA</v>
          </cell>
          <cell r="G371" t="str">
            <v>K</v>
          </cell>
          <cell r="H371" t="str">
            <v>1</v>
          </cell>
          <cell r="J371">
            <v>1418788699</v>
          </cell>
          <cell r="K371">
            <v>33943101</v>
          </cell>
          <cell r="L371">
            <v>1452731800</v>
          </cell>
          <cell r="M371">
            <v>1447</v>
          </cell>
          <cell r="N371">
            <v>0</v>
          </cell>
          <cell r="O371">
            <v>1461</v>
          </cell>
          <cell r="P371">
            <v>-529</v>
          </cell>
        </row>
        <row r="372">
          <cell r="A372" t="str">
            <v>678482</v>
          </cell>
          <cell r="B372" t="str">
            <v>大串　順介　　　　　　　　　　　　　　　　　　　　　　　　　　　　　　</v>
          </cell>
          <cell r="C372" t="str">
            <v>010</v>
          </cell>
          <cell r="D372" t="str">
            <v>ﾌｸｵｶ1ﾁ-ﾑ</v>
          </cell>
          <cell r="E372" t="str">
            <v>業務本部</v>
          </cell>
          <cell r="F372" t="str">
            <v>CB</v>
          </cell>
          <cell r="G372" t="str">
            <v>B</v>
          </cell>
          <cell r="J372">
            <v>0</v>
          </cell>
          <cell r="K372">
            <v>23644478</v>
          </cell>
          <cell r="L372">
            <v>19343001</v>
          </cell>
          <cell r="M372">
            <v>19</v>
          </cell>
          <cell r="N372">
            <v>0</v>
          </cell>
          <cell r="O372">
            <v>19</v>
          </cell>
          <cell r="P372">
            <v>-7</v>
          </cell>
        </row>
        <row r="373">
          <cell r="A373" t="str">
            <v>678528</v>
          </cell>
          <cell r="B373" t="str">
            <v>川村産業株式会社　　　　　　　　　　　　　　　　　　　　　　　　　　　</v>
          </cell>
          <cell r="E373" t="str">
            <v>業務本部</v>
          </cell>
          <cell r="M373">
            <v>21</v>
          </cell>
          <cell r="N373">
            <v>0</v>
          </cell>
          <cell r="O373">
            <v>21</v>
          </cell>
          <cell r="P373">
            <v>-8</v>
          </cell>
        </row>
        <row r="374">
          <cell r="A374" t="str">
            <v>686786</v>
          </cell>
          <cell r="B374" t="str">
            <v>札樽自動車販売株式会社　　　　　　　　　　　　　　　　　　　　　　　　</v>
          </cell>
          <cell r="C374" t="str">
            <v>0PY</v>
          </cell>
          <cell r="D374" t="str">
            <v>ｻﾂﾎﾟﾛ1ﾁ-ﾑ</v>
          </cell>
          <cell r="E374" t="str">
            <v>業務本部</v>
          </cell>
          <cell r="F374" t="str">
            <v>CB</v>
          </cell>
          <cell r="G374" t="str">
            <v>G</v>
          </cell>
          <cell r="J374">
            <v>1000000</v>
          </cell>
          <cell r="K374">
            <v>6000000</v>
          </cell>
          <cell r="L374">
            <v>7000000</v>
          </cell>
          <cell r="M374">
            <v>7</v>
          </cell>
          <cell r="P374">
            <v>0</v>
          </cell>
        </row>
        <row r="375">
          <cell r="A375" t="str">
            <v>687167</v>
          </cell>
          <cell r="B375" t="str">
            <v>紋谷和良　　　　　　　　　　　　　　　　　　　　　　　　　　　　　　　</v>
          </cell>
          <cell r="C375" t="str">
            <v>1VG</v>
          </cell>
          <cell r="D375" t="str">
            <v>ｴｲｷﾞﾖｳ2-3J</v>
          </cell>
          <cell r="F375" t="str">
            <v>CB</v>
          </cell>
          <cell r="G375" t="str">
            <v>G</v>
          </cell>
          <cell r="J375">
            <v>4400000</v>
          </cell>
          <cell r="K375">
            <v>7015749</v>
          </cell>
          <cell r="L375">
            <v>11415749</v>
          </cell>
        </row>
        <row r="376">
          <cell r="A376" t="str">
            <v>687642</v>
          </cell>
          <cell r="B376" t="str">
            <v>森田屋　　　　　　　　　　　　　　　　　　　　　　　　　　　　　　　　</v>
          </cell>
          <cell r="C376" t="str">
            <v>1A1</v>
          </cell>
          <cell r="D376" t="str">
            <v>Eﾀﾞｲ1ﾌﾞﾀﾞｲ1ﾁｰﾑ</v>
          </cell>
          <cell r="E376" t="str">
            <v>東京営本</v>
          </cell>
          <cell r="F376" t="str">
            <v>CB</v>
          </cell>
          <cell r="G376" t="str">
            <v>C</v>
          </cell>
          <cell r="J376">
            <v>0</v>
          </cell>
          <cell r="K376">
            <v>73579964</v>
          </cell>
          <cell r="L376">
            <v>73579964</v>
          </cell>
          <cell r="M376">
            <v>74</v>
          </cell>
          <cell r="N376">
            <v>0</v>
          </cell>
          <cell r="O376">
            <v>73</v>
          </cell>
          <cell r="P376">
            <v>-27</v>
          </cell>
        </row>
        <row r="377">
          <cell r="A377" t="str">
            <v>71364</v>
          </cell>
          <cell r="B377" t="str">
            <v>安岡織物　　　　　　　　　　　　　　　　　　　　　　　　　　　　　　　</v>
          </cell>
          <cell r="C377" t="str">
            <v>0Y2</v>
          </cell>
          <cell r="D377" t="str">
            <v>PJ-ｷｶｸｶｲﾊﾂｶ</v>
          </cell>
          <cell r="E377" t="str">
            <v>近畿営本</v>
          </cell>
          <cell r="F377" t="str">
            <v>CB</v>
          </cell>
          <cell r="G377" t="str">
            <v>L</v>
          </cell>
          <cell r="J377">
            <v>1710423</v>
          </cell>
          <cell r="K377">
            <v>10021</v>
          </cell>
          <cell r="L377">
            <v>1716673</v>
          </cell>
          <cell r="M377">
            <v>2</v>
          </cell>
          <cell r="N377">
            <v>0</v>
          </cell>
          <cell r="O377">
            <v>3</v>
          </cell>
          <cell r="P377">
            <v>-1</v>
          </cell>
        </row>
        <row r="378">
          <cell r="A378" t="str">
            <v>725987</v>
          </cell>
          <cell r="B378" t="str">
            <v>昭和化学機械工作所　　　　　　　　　　　　　　　　　　　　　　　　　　</v>
          </cell>
          <cell r="E378" t="str">
            <v>近畿営本</v>
          </cell>
          <cell r="M378">
            <v>27</v>
          </cell>
          <cell r="N378">
            <v>0</v>
          </cell>
          <cell r="O378">
            <v>27</v>
          </cell>
          <cell r="P378">
            <v>-10</v>
          </cell>
        </row>
        <row r="379">
          <cell r="A379" t="str">
            <v>802389</v>
          </cell>
          <cell r="B379" t="str">
            <v>郡上観光　株式会社　　　　　　　　　　　　　　　　　　　　　　　　　　</v>
          </cell>
          <cell r="C379" t="str">
            <v>037</v>
          </cell>
          <cell r="D379" t="str">
            <v>ｷﾞﾌｼﾃﾝ</v>
          </cell>
          <cell r="E379" t="str">
            <v>業務本部</v>
          </cell>
          <cell r="F379" t="str">
            <v>CB</v>
          </cell>
          <cell r="G379" t="str">
            <v>K</v>
          </cell>
          <cell r="J379">
            <v>51025723</v>
          </cell>
          <cell r="K379">
            <v>69994783</v>
          </cell>
          <cell r="L379">
            <v>121020506</v>
          </cell>
          <cell r="M379">
            <v>123</v>
          </cell>
          <cell r="N379">
            <v>0</v>
          </cell>
          <cell r="O379">
            <v>126</v>
          </cell>
          <cell r="P379">
            <v>-47</v>
          </cell>
        </row>
        <row r="380">
          <cell r="A380" t="str">
            <v>809106</v>
          </cell>
          <cell r="B380" t="str">
            <v>平和相互ビル株式会社　　　　　　　　　　　　　　　　　　　　　　　　　</v>
          </cell>
          <cell r="C380" t="str">
            <v>09C</v>
          </cell>
          <cell r="D380" t="str">
            <v>ﾕｳｼｼﾞｷﾞﾖｳ2ﾎｳｼﾞﾝ</v>
          </cell>
          <cell r="E380" t="str">
            <v>不動産Ｆ</v>
          </cell>
          <cell r="F380" t="str">
            <v>AB</v>
          </cell>
          <cell r="G380" t="str">
            <v>C</v>
          </cell>
          <cell r="J380">
            <v>49812709</v>
          </cell>
          <cell r="K380">
            <v>0</v>
          </cell>
          <cell r="L380">
            <v>49855424</v>
          </cell>
          <cell r="M380">
            <v>51</v>
          </cell>
          <cell r="N380">
            <v>0</v>
          </cell>
          <cell r="O380">
            <v>52</v>
          </cell>
          <cell r="P380">
            <v>-19</v>
          </cell>
        </row>
        <row r="381">
          <cell r="A381" t="str">
            <v>809123</v>
          </cell>
          <cell r="B381" t="str">
            <v>太陽信用株式会社　　　　　　　　　　　　　　　　　　　　　　　　　　　</v>
          </cell>
          <cell r="C381" t="str">
            <v>09C</v>
          </cell>
          <cell r="D381" t="str">
            <v>ﾕｳｼｼﾞｷﾞﾖｳ2ﾎｳｼﾞﾝ</v>
          </cell>
          <cell r="E381" t="str">
            <v>不動産Ｆ</v>
          </cell>
          <cell r="F381" t="str">
            <v>AB</v>
          </cell>
          <cell r="G381" t="str">
            <v>C</v>
          </cell>
          <cell r="J381">
            <v>49812709</v>
          </cell>
          <cell r="K381">
            <v>0</v>
          </cell>
          <cell r="L381">
            <v>49855424</v>
          </cell>
          <cell r="M381">
            <v>51</v>
          </cell>
          <cell r="N381">
            <v>0</v>
          </cell>
          <cell r="O381">
            <v>52</v>
          </cell>
          <cell r="P381">
            <v>-19</v>
          </cell>
        </row>
        <row r="382">
          <cell r="A382" t="str">
            <v>809353</v>
          </cell>
          <cell r="B382" t="str">
            <v>ライフクリエイト大阪　　　　　　　　　　　　　　　　　　　　　　　　　</v>
          </cell>
          <cell r="C382" t="str">
            <v>09N</v>
          </cell>
          <cell r="E382" t="str">
            <v>近畿営本</v>
          </cell>
          <cell r="G382" t="str">
            <v>D</v>
          </cell>
          <cell r="L382">
            <v>-80560</v>
          </cell>
          <cell r="M382">
            <v>6</v>
          </cell>
          <cell r="N382">
            <v>0</v>
          </cell>
          <cell r="O382">
            <v>6</v>
          </cell>
          <cell r="P382">
            <v>-2</v>
          </cell>
          <cell r="Q382">
            <v>6518910</v>
          </cell>
        </row>
        <row r="383">
          <cell r="A383" t="str">
            <v>813312</v>
          </cell>
          <cell r="B383" t="str">
            <v>星田ゴルフ株式会社　　　　　　　　　　　　　　　　　　　　　　　　　　</v>
          </cell>
          <cell r="C383" t="str">
            <v>05W</v>
          </cell>
          <cell r="D383" t="str">
            <v>ｵｵｻｶｴｲｷﾞﾖｳ1-2</v>
          </cell>
          <cell r="E383" t="str">
            <v>近畿営本</v>
          </cell>
          <cell r="F383" t="str">
            <v>AA</v>
          </cell>
          <cell r="G383" t="str">
            <v>K</v>
          </cell>
          <cell r="J383">
            <v>737699582</v>
          </cell>
          <cell r="K383">
            <v>0</v>
          </cell>
          <cell r="L383">
            <v>737699582</v>
          </cell>
          <cell r="M383">
            <v>743</v>
          </cell>
          <cell r="N383">
            <v>0</v>
          </cell>
          <cell r="O383">
            <v>751</v>
          </cell>
          <cell r="P383">
            <v>0</v>
          </cell>
        </row>
        <row r="384">
          <cell r="A384" t="str">
            <v>813670</v>
          </cell>
          <cell r="B384" t="str">
            <v>エス．ビー．エスコーポレーシヨン　　　　　　　　　　　　　　　　　　　</v>
          </cell>
          <cell r="C384" t="str">
            <v>0PY</v>
          </cell>
          <cell r="D384" t="str">
            <v>ｻﾂﾎﾟﾛ1ﾁ-ﾑﾌﾄﾞｳｻﾝ</v>
          </cell>
          <cell r="E384" t="str">
            <v>業務本部</v>
          </cell>
          <cell r="F384" t="str">
            <v>CB</v>
          </cell>
          <cell r="G384" t="str">
            <v>C</v>
          </cell>
          <cell r="J384">
            <v>0</v>
          </cell>
          <cell r="K384">
            <v>101005562</v>
          </cell>
          <cell r="L384">
            <v>98249513</v>
          </cell>
          <cell r="M384">
            <v>98</v>
          </cell>
          <cell r="N384">
            <v>0</v>
          </cell>
          <cell r="O384">
            <v>98</v>
          </cell>
          <cell r="P384">
            <v>-36</v>
          </cell>
        </row>
        <row r="385">
          <cell r="A385" t="str">
            <v>815782</v>
          </cell>
          <cell r="B385" t="str">
            <v>新星商事　　　　　　　　　　　　　　　　　　　　　　　　　　　　　　　</v>
          </cell>
          <cell r="C385" t="str">
            <v>1TL</v>
          </cell>
          <cell r="D385" t="str">
            <v>ﾖｺﾊﾏｴｲｷﾞﾖｳQKｻｷ</v>
          </cell>
          <cell r="E385" t="str">
            <v>東京営本</v>
          </cell>
          <cell r="F385" t="str">
            <v>CB</v>
          </cell>
          <cell r="G385" t="str">
            <v>L</v>
          </cell>
          <cell r="J385">
            <v>0</v>
          </cell>
          <cell r="K385">
            <v>50060128</v>
          </cell>
          <cell r="L385">
            <v>47144375</v>
          </cell>
          <cell r="M385">
            <v>47</v>
          </cell>
          <cell r="N385">
            <v>0</v>
          </cell>
          <cell r="O385">
            <v>47</v>
          </cell>
          <cell r="P385">
            <v>-17</v>
          </cell>
        </row>
        <row r="386">
          <cell r="A386" t="str">
            <v>820134</v>
          </cell>
          <cell r="B386" t="str">
            <v>セツインターナショナル　　　　　　　　　　　　　　　　　　　　　　　　</v>
          </cell>
          <cell r="C386" t="str">
            <v>1VW</v>
          </cell>
          <cell r="D386" t="str">
            <v>ﾐﾅﾄｴｲｷﾞﾖｳ1ﾁ-ﾑJ</v>
          </cell>
          <cell r="E386" t="str">
            <v>東京営本</v>
          </cell>
          <cell r="F386" t="str">
            <v>CB</v>
          </cell>
          <cell r="G386" t="str">
            <v>G</v>
          </cell>
          <cell r="J386">
            <v>0</v>
          </cell>
          <cell r="K386">
            <v>32900000</v>
          </cell>
          <cell r="L386">
            <v>15050500</v>
          </cell>
          <cell r="M386">
            <v>15</v>
          </cell>
          <cell r="N386">
            <v>0</v>
          </cell>
          <cell r="O386">
            <v>15</v>
          </cell>
          <cell r="P386">
            <v>-6</v>
          </cell>
        </row>
        <row r="387">
          <cell r="A387" t="str">
            <v>821603</v>
          </cell>
          <cell r="B387" t="str">
            <v>西日本開発株式会社　　　　　　　　　　　　　　　　　　　　　　　　　　</v>
          </cell>
          <cell r="E387" t="str">
            <v>近畿営本</v>
          </cell>
          <cell r="M387">
            <v>0</v>
          </cell>
          <cell r="N387">
            <v>0</v>
          </cell>
          <cell r="O387">
            <v>7</v>
          </cell>
          <cell r="P387">
            <v>-3</v>
          </cell>
        </row>
        <row r="388">
          <cell r="A388" t="str">
            <v>821616</v>
          </cell>
          <cell r="B388" t="str">
            <v>エッチアンドエー　　　　　　　　　　　　　　　　　　　　　　　　　　　</v>
          </cell>
          <cell r="E388" t="str">
            <v>近畿営本</v>
          </cell>
          <cell r="M388">
            <v>0</v>
          </cell>
          <cell r="N388">
            <v>0</v>
          </cell>
          <cell r="O388">
            <v>626</v>
          </cell>
          <cell r="P388">
            <v>0</v>
          </cell>
        </row>
        <row r="389">
          <cell r="A389" t="str">
            <v>825544</v>
          </cell>
          <cell r="B389" t="str">
            <v>エムプランナー　　　　　　　　　　　　　　　　　　　　　　　　　　　　</v>
          </cell>
          <cell r="C389" t="str">
            <v>0JQ</v>
          </cell>
          <cell r="D389" t="str">
            <v>ｺｳﾌｼﾃﾝ</v>
          </cell>
          <cell r="E389" t="str">
            <v>業務本部</v>
          </cell>
          <cell r="F389" t="str">
            <v>CB</v>
          </cell>
          <cell r="G389" t="str">
            <v>G</v>
          </cell>
          <cell r="J389">
            <v>66882370</v>
          </cell>
          <cell r="K389">
            <v>3392698</v>
          </cell>
          <cell r="L389">
            <v>70095977</v>
          </cell>
          <cell r="M389">
            <v>71</v>
          </cell>
          <cell r="N389">
            <v>0</v>
          </cell>
          <cell r="O389">
            <v>72</v>
          </cell>
          <cell r="P389">
            <v>-27</v>
          </cell>
        </row>
        <row r="390">
          <cell r="A390" t="str">
            <v>827289</v>
          </cell>
          <cell r="B390" t="str">
            <v>ユウザキ　　　　　　　　　　　　　　　　　　　　　　　　　　　　　　　</v>
          </cell>
          <cell r="E390" t="str">
            <v>業務本部</v>
          </cell>
          <cell r="M390">
            <v>18</v>
          </cell>
          <cell r="N390">
            <v>0</v>
          </cell>
          <cell r="O390">
            <v>18</v>
          </cell>
          <cell r="P390">
            <v>-7</v>
          </cell>
        </row>
        <row r="391">
          <cell r="A391" t="str">
            <v>830356</v>
          </cell>
          <cell r="B391" t="str">
            <v>マルキモータース　　　　　　　　　　　　　　　　　　　　　　　　　　　</v>
          </cell>
          <cell r="C391" t="str">
            <v>01H</v>
          </cell>
          <cell r="D391" t="str">
            <v>ﾔﾏｶﾞﾀｼﾃﾝ</v>
          </cell>
          <cell r="E391" t="str">
            <v>業務本部</v>
          </cell>
          <cell r="F391" t="str">
            <v>AB</v>
          </cell>
          <cell r="G391" t="str">
            <v>G</v>
          </cell>
          <cell r="J391">
            <v>8263000</v>
          </cell>
          <cell r="K391">
            <v>0</v>
          </cell>
          <cell r="L391">
            <v>8263000</v>
          </cell>
          <cell r="M391">
            <v>9</v>
          </cell>
          <cell r="N391">
            <v>0</v>
          </cell>
          <cell r="O391">
            <v>11</v>
          </cell>
          <cell r="P391">
            <v>-4</v>
          </cell>
        </row>
        <row r="392">
          <cell r="A392" t="str">
            <v>835965</v>
          </cell>
          <cell r="B392" t="str">
            <v>ダイナテックス株式会社　　　　　　　　　　　　　　　　　　　　　　　　</v>
          </cell>
          <cell r="C392" t="str">
            <v>0Y2</v>
          </cell>
          <cell r="D392" t="str">
            <v>PJ-ｷｶｸｶｲﾊﾂｶ</v>
          </cell>
          <cell r="E392" t="str">
            <v>近畿営本</v>
          </cell>
          <cell r="F392" t="str">
            <v>CB</v>
          </cell>
          <cell r="G392" t="str">
            <v>J</v>
          </cell>
          <cell r="J392">
            <v>0</v>
          </cell>
          <cell r="K392">
            <v>18000000</v>
          </cell>
          <cell r="L392">
            <v>18000000</v>
          </cell>
          <cell r="M392">
            <v>18</v>
          </cell>
          <cell r="N392">
            <v>0</v>
          </cell>
          <cell r="O392">
            <v>18</v>
          </cell>
          <cell r="P392">
            <v>-7</v>
          </cell>
        </row>
        <row r="393">
          <cell r="A393" t="str">
            <v>836569</v>
          </cell>
          <cell r="B393" t="str">
            <v>順天苑　　　　　　　　　　　　　　　　　　　　　　　　　　　　　　　　</v>
          </cell>
          <cell r="C393" t="str">
            <v>09W</v>
          </cell>
          <cell r="D393" t="str">
            <v>ﾕｳｼｼﾞｷﾞﾖｳ2-4</v>
          </cell>
          <cell r="E393" t="str">
            <v>不動産Ｆ</v>
          </cell>
          <cell r="F393" t="str">
            <v>CB</v>
          </cell>
          <cell r="G393" t="str">
            <v>G</v>
          </cell>
          <cell r="H393" t="str">
            <v>1</v>
          </cell>
          <cell r="J393">
            <v>36159019</v>
          </cell>
          <cell r="K393">
            <v>7281265</v>
          </cell>
          <cell r="L393">
            <v>38134786</v>
          </cell>
          <cell r="M393">
            <v>38</v>
          </cell>
          <cell r="N393">
            <v>0</v>
          </cell>
          <cell r="O393">
            <v>38</v>
          </cell>
          <cell r="P393">
            <v>-14</v>
          </cell>
        </row>
        <row r="394">
          <cell r="A394" t="str">
            <v>840111</v>
          </cell>
          <cell r="B394" t="str">
            <v>松本商店　　　　　　　　　　　　　　　　　　　　　　　　　　　　　　　</v>
          </cell>
          <cell r="C394" t="str">
            <v>1PF</v>
          </cell>
          <cell r="D394" t="str">
            <v>ﾆﾎﾝﾊﾞｼｼﾃﾝ1ﾁｰﾑ</v>
          </cell>
          <cell r="E394" t="str">
            <v>東京営本</v>
          </cell>
          <cell r="F394" t="str">
            <v>CB</v>
          </cell>
          <cell r="G394" t="str">
            <v>Ｆ</v>
          </cell>
          <cell r="J394">
            <v>3000000</v>
          </cell>
          <cell r="K394">
            <v>4000000</v>
          </cell>
          <cell r="L394">
            <v>6989660</v>
          </cell>
          <cell r="M394">
            <v>7</v>
          </cell>
          <cell r="P394">
            <v>0</v>
          </cell>
        </row>
        <row r="395">
          <cell r="A395" t="str">
            <v>842104</v>
          </cell>
          <cell r="B395" t="str">
            <v>永和商事　　　　　　　　　　　　　　　　　　　　　　　　　　　　　　　</v>
          </cell>
          <cell r="C395" t="str">
            <v>023</v>
          </cell>
          <cell r="D395" t="str">
            <v>ﾎｸﾘｸｼﾃﾝｴｲｷﾞﾖｳ</v>
          </cell>
          <cell r="E395" t="str">
            <v>業務本部</v>
          </cell>
          <cell r="F395" t="str">
            <v>CA</v>
          </cell>
          <cell r="G395" t="str">
            <v>K</v>
          </cell>
          <cell r="J395">
            <v>405724632</v>
          </cell>
          <cell r="K395">
            <v>144000000</v>
          </cell>
          <cell r="L395">
            <v>549845233</v>
          </cell>
          <cell r="M395">
            <v>423</v>
          </cell>
          <cell r="N395">
            <v>0</v>
          </cell>
          <cell r="O395">
            <v>449</v>
          </cell>
          <cell r="P395">
            <v>0</v>
          </cell>
        </row>
        <row r="396">
          <cell r="A396" t="str">
            <v>842137</v>
          </cell>
          <cell r="B396" t="str">
            <v>ウガワ綜業株式会社　　　　　　　　　　　　　　　　　　　　　　　　　　</v>
          </cell>
          <cell r="C396" t="str">
            <v>0PV</v>
          </cell>
          <cell r="D396" t="str">
            <v>ﾐﾔｻﾞｷｼﾃﾝ</v>
          </cell>
          <cell r="E396" t="str">
            <v>業務本部</v>
          </cell>
          <cell r="F396" t="str">
            <v>AB</v>
          </cell>
          <cell r="G396" t="str">
            <v>L</v>
          </cell>
          <cell r="J396">
            <v>42186043</v>
          </cell>
          <cell r="K396">
            <v>0</v>
          </cell>
          <cell r="L396">
            <v>42186043</v>
          </cell>
          <cell r="M396">
            <v>43</v>
          </cell>
          <cell r="P396">
            <v>0</v>
          </cell>
        </row>
        <row r="397">
          <cell r="A397" t="str">
            <v>843471</v>
          </cell>
          <cell r="B397" t="str">
            <v>マイ大阪　　　　　　　　　　　　　　　　　　　　　　　　　　　　　　　</v>
          </cell>
          <cell r="C397" t="str">
            <v>05W</v>
          </cell>
          <cell r="D397" t="str">
            <v>ｵｵｻｶｴｲｷﾞﾖｳ1-2</v>
          </cell>
          <cell r="E397" t="str">
            <v>近畿営本</v>
          </cell>
          <cell r="F397" t="str">
            <v>AA</v>
          </cell>
          <cell r="G397" t="str">
            <v>L</v>
          </cell>
          <cell r="J397">
            <v>1369316682</v>
          </cell>
          <cell r="K397">
            <v>0</v>
          </cell>
          <cell r="L397">
            <v>1370162657</v>
          </cell>
          <cell r="M397">
            <v>1398</v>
          </cell>
          <cell r="N397">
            <v>0</v>
          </cell>
          <cell r="O397">
            <v>1441</v>
          </cell>
          <cell r="P397">
            <v>-299</v>
          </cell>
        </row>
        <row r="398">
          <cell r="A398" t="str">
            <v>849486</v>
          </cell>
          <cell r="B398" t="str">
            <v>ポウン　　　　　　　　　　　　　　　　　　　　　　　　　　　　　　　　</v>
          </cell>
          <cell r="C398" t="str">
            <v>012</v>
          </cell>
          <cell r="D398" t="str">
            <v>ｾﾝﾀﾞｲ1ﾁ-ﾑ</v>
          </cell>
          <cell r="E398" t="str">
            <v>業務本部</v>
          </cell>
          <cell r="F398" t="str">
            <v>CB</v>
          </cell>
          <cell r="G398" t="str">
            <v>L</v>
          </cell>
          <cell r="J398">
            <v>0</v>
          </cell>
          <cell r="K398">
            <v>119107959</v>
          </cell>
          <cell r="L398">
            <v>93625446</v>
          </cell>
          <cell r="M398">
            <v>94</v>
          </cell>
          <cell r="N398">
            <v>0</v>
          </cell>
          <cell r="O398">
            <v>94</v>
          </cell>
          <cell r="P398">
            <v>-35</v>
          </cell>
        </row>
        <row r="399">
          <cell r="A399" t="str">
            <v>853026</v>
          </cell>
          <cell r="B399" t="str">
            <v>アジアグローブ　　　　　　　　　　　　　　　　　　　　　　　　　　　　</v>
          </cell>
          <cell r="C399" t="str">
            <v>1TP</v>
          </cell>
          <cell r="D399" t="str">
            <v>QｶﾜｻｷｴｲｷﾞﾖｳｶJ</v>
          </cell>
          <cell r="E399" t="str">
            <v>東京営本</v>
          </cell>
          <cell r="F399" t="str">
            <v>CB</v>
          </cell>
          <cell r="G399" t="str">
            <v>G</v>
          </cell>
          <cell r="J399">
            <v>0</v>
          </cell>
          <cell r="K399">
            <v>7607755</v>
          </cell>
          <cell r="L399">
            <v>7591810</v>
          </cell>
          <cell r="M399">
            <v>8</v>
          </cell>
          <cell r="N399">
            <v>0</v>
          </cell>
          <cell r="O399">
            <v>8</v>
          </cell>
          <cell r="P399">
            <v>-3</v>
          </cell>
        </row>
        <row r="400">
          <cell r="A400" t="str">
            <v>854561</v>
          </cell>
          <cell r="B400" t="str">
            <v>共栄商事株式会社　　　　　　　　　　　　　　　　　　　　　　　　　　　</v>
          </cell>
          <cell r="C400" t="str">
            <v>1J6</v>
          </cell>
          <cell r="D400" t="str">
            <v>ﾀﾁｶﾜｼﾃﾝﾀﾞｲ1ﾁｰﾑ</v>
          </cell>
          <cell r="F400" t="str">
            <v>AB</v>
          </cell>
          <cell r="G400" t="str">
            <v>L</v>
          </cell>
          <cell r="J400">
            <v>56800000</v>
          </cell>
          <cell r="K400">
            <v>0</v>
          </cell>
          <cell r="L400">
            <v>56151567</v>
          </cell>
        </row>
        <row r="401">
          <cell r="A401" t="str">
            <v>856522</v>
          </cell>
          <cell r="B401" t="str">
            <v>エイトスター株式会社　　　　　　　　　　　　　　　　　　　　　　　　　</v>
          </cell>
          <cell r="C401" t="str">
            <v>1TL</v>
          </cell>
          <cell r="D401" t="str">
            <v>ﾖｺﾊﾏｴｲｷﾞﾖｳJ</v>
          </cell>
          <cell r="E401" t="str">
            <v>東京営本</v>
          </cell>
          <cell r="F401" t="str">
            <v>CB</v>
          </cell>
          <cell r="G401" t="str">
            <v>G</v>
          </cell>
          <cell r="J401">
            <v>0</v>
          </cell>
          <cell r="K401">
            <v>12539553</v>
          </cell>
          <cell r="L401">
            <v>12408109</v>
          </cell>
          <cell r="M401">
            <v>12</v>
          </cell>
          <cell r="N401">
            <v>0</v>
          </cell>
          <cell r="O401">
            <v>13</v>
          </cell>
          <cell r="P401">
            <v>-5</v>
          </cell>
        </row>
        <row r="402">
          <cell r="A402" t="str">
            <v>857779</v>
          </cell>
          <cell r="B402" t="str">
            <v>木下泉　　　　　　　　　　　　　　　　　　　　　　　　　　　　　　　　</v>
          </cell>
          <cell r="C402" t="str">
            <v>0J2</v>
          </cell>
          <cell r="D402" t="str">
            <v>ｵｵｻｶｴｲｷﾞﾖｳ2-1</v>
          </cell>
          <cell r="E402" t="str">
            <v>近畿営本</v>
          </cell>
          <cell r="F402" t="str">
            <v>CB</v>
          </cell>
          <cell r="G402" t="str">
            <v>C</v>
          </cell>
          <cell r="J402">
            <v>0</v>
          </cell>
          <cell r="K402">
            <v>143857809</v>
          </cell>
          <cell r="L402">
            <v>143857809</v>
          </cell>
          <cell r="M402">
            <v>145</v>
          </cell>
          <cell r="N402">
            <v>0</v>
          </cell>
          <cell r="O402">
            <v>146</v>
          </cell>
          <cell r="P402">
            <v>-54</v>
          </cell>
        </row>
        <row r="403">
          <cell r="A403" t="str">
            <v>859457</v>
          </cell>
          <cell r="B403" t="str">
            <v>荒井　房雄　　　　　　　　　　　　　　　　　　　　　　　　　　　　　　</v>
          </cell>
          <cell r="C403" t="str">
            <v>1TL</v>
          </cell>
          <cell r="D403" t="str">
            <v>ﾖｺﾊﾏｴｲｷﾞﾖｳJ</v>
          </cell>
          <cell r="F403" t="str">
            <v>CB</v>
          </cell>
          <cell r="G403" t="str">
            <v>B</v>
          </cell>
          <cell r="J403">
            <v>0</v>
          </cell>
          <cell r="K403">
            <v>3168420</v>
          </cell>
          <cell r="L403">
            <v>3032987</v>
          </cell>
        </row>
        <row r="404">
          <cell r="A404" t="str">
            <v>867409</v>
          </cell>
          <cell r="B404" t="str">
            <v>東和興産株式会社　　　　　　　　　　　　　　　　　　　　　　　　　　　</v>
          </cell>
          <cell r="C404" t="str">
            <v>037</v>
          </cell>
          <cell r="D404" t="str">
            <v>ｷﾞﾌｼﾃﾝ</v>
          </cell>
          <cell r="E404" t="str">
            <v>業務本部</v>
          </cell>
          <cell r="F404" t="str">
            <v>AB</v>
          </cell>
          <cell r="G404" t="str">
            <v>L</v>
          </cell>
          <cell r="J404">
            <v>57943123</v>
          </cell>
          <cell r="K404">
            <v>0</v>
          </cell>
          <cell r="L404">
            <v>58019798</v>
          </cell>
          <cell r="M404">
            <v>64</v>
          </cell>
          <cell r="N404">
            <v>0</v>
          </cell>
          <cell r="O404">
            <v>73</v>
          </cell>
          <cell r="P404">
            <v>-27</v>
          </cell>
        </row>
        <row r="405">
          <cell r="A405" t="str">
            <v>871988</v>
          </cell>
          <cell r="B405" t="str">
            <v>キユ－ビックエス　　　　　　　　　　　　　　　　　　　　　　　　　　　</v>
          </cell>
          <cell r="C405" t="str">
            <v>09C</v>
          </cell>
          <cell r="D405" t="str">
            <v>ﾕｳｼｼﾞｷﾞﾖｳ2ﾎｳｼﾞﾝ</v>
          </cell>
          <cell r="E405" t="str">
            <v>不動産Ｆ</v>
          </cell>
          <cell r="F405" t="str">
            <v>CA</v>
          </cell>
          <cell r="G405" t="str">
            <v>C</v>
          </cell>
          <cell r="J405">
            <v>0</v>
          </cell>
          <cell r="K405">
            <v>1325642660</v>
          </cell>
          <cell r="L405">
            <v>56642660</v>
          </cell>
          <cell r="M405">
            <v>57</v>
          </cell>
          <cell r="N405">
            <v>-1269</v>
          </cell>
          <cell r="O405">
            <v>57</v>
          </cell>
          <cell r="P405">
            <v>-57</v>
          </cell>
        </row>
        <row r="406">
          <cell r="A406" t="str">
            <v>875477</v>
          </cell>
          <cell r="B406" t="str">
            <v>嘉藤商事株式会社　　　　　　　　　　　　　　　　　　　　　　　　　　　</v>
          </cell>
          <cell r="C406" t="str">
            <v>007</v>
          </cell>
          <cell r="D406" t="str">
            <v>ｱｷﾀｼﾃﾝ</v>
          </cell>
          <cell r="F406" t="str">
            <v>AB</v>
          </cell>
          <cell r="G406" t="str">
            <v>G</v>
          </cell>
          <cell r="J406">
            <v>15000000</v>
          </cell>
          <cell r="K406">
            <v>0</v>
          </cell>
          <cell r="L406">
            <v>14934468</v>
          </cell>
        </row>
        <row r="407">
          <cell r="A407" t="str">
            <v>880147</v>
          </cell>
          <cell r="B407" t="str">
            <v>リバレンス　　　　　　　　　　　　　　　　　　　　　　　　　　　　　　</v>
          </cell>
          <cell r="C407" t="str">
            <v>2GL</v>
          </cell>
          <cell r="D407" t="str">
            <v>ﾅｺﾞﾔ5ﾁ-ﾑ</v>
          </cell>
          <cell r="E407" t="str">
            <v>業務本部</v>
          </cell>
          <cell r="F407" t="str">
            <v>CB</v>
          </cell>
          <cell r="G407" t="str">
            <v>C</v>
          </cell>
          <cell r="J407">
            <v>202952428</v>
          </cell>
          <cell r="K407">
            <v>1276242</v>
          </cell>
          <cell r="L407">
            <v>202952428</v>
          </cell>
          <cell r="M407">
            <v>206</v>
          </cell>
          <cell r="N407">
            <v>0</v>
          </cell>
          <cell r="O407">
            <v>209</v>
          </cell>
          <cell r="P407">
            <v>-78</v>
          </cell>
        </row>
        <row r="408">
          <cell r="A408" t="str">
            <v>884147</v>
          </cell>
          <cell r="B408" t="str">
            <v>渡辺　将　　　　　　　　　　　　　　　　　　　　　　　　　　　　　　　</v>
          </cell>
          <cell r="C408" t="str">
            <v>1E2</v>
          </cell>
          <cell r="D408" t="str">
            <v>ﾖｺﾊﾏｴｲｷﾞﾖｳQKｻｷ</v>
          </cell>
          <cell r="F408" t="str">
            <v>CB</v>
          </cell>
          <cell r="G408" t="str">
            <v>B</v>
          </cell>
          <cell r="J408">
            <v>523884</v>
          </cell>
          <cell r="K408">
            <v>4668056</v>
          </cell>
          <cell r="L408">
            <v>4695113</v>
          </cell>
        </row>
        <row r="409">
          <cell r="A409" t="str">
            <v>887212</v>
          </cell>
          <cell r="B409" t="str">
            <v>宮崎組　　　　　　　　　　　　　　　　　　　　　　　　　　　　　　　　</v>
          </cell>
          <cell r="C409" t="str">
            <v>0Y2</v>
          </cell>
          <cell r="D409" t="str">
            <v>PJ-ｷｶｸｶｲﾊﾂｶ</v>
          </cell>
          <cell r="E409" t="str">
            <v>近畿営本</v>
          </cell>
          <cell r="F409" t="str">
            <v>CB</v>
          </cell>
          <cell r="G409" t="str">
            <v>E</v>
          </cell>
          <cell r="J409">
            <v>0</v>
          </cell>
          <cell r="K409">
            <v>8000000</v>
          </cell>
          <cell r="L409">
            <v>8000000</v>
          </cell>
          <cell r="M409">
            <v>8</v>
          </cell>
          <cell r="P409">
            <v>0</v>
          </cell>
        </row>
        <row r="410">
          <cell r="A410" t="str">
            <v>889487</v>
          </cell>
          <cell r="B410" t="str">
            <v>一橋ゼミナール　　　　　　　　　　　　　　　　　　　　　　　　　　　　</v>
          </cell>
          <cell r="C410" t="str">
            <v>1TC</v>
          </cell>
          <cell r="D410" t="str">
            <v>ｲｹﾌﾞｸﾛｴｲｷﾞﾖｳ1J</v>
          </cell>
          <cell r="E410" t="str">
            <v>東京営本</v>
          </cell>
          <cell r="F410" t="str">
            <v>CB</v>
          </cell>
          <cell r="G410" t="str">
            <v>K</v>
          </cell>
          <cell r="J410">
            <v>0</v>
          </cell>
          <cell r="K410">
            <v>12475230</v>
          </cell>
          <cell r="L410">
            <v>12409153</v>
          </cell>
          <cell r="M410">
            <v>15</v>
          </cell>
          <cell r="N410">
            <v>0</v>
          </cell>
          <cell r="O410">
            <v>15</v>
          </cell>
          <cell r="P410">
            <v>-6</v>
          </cell>
        </row>
        <row r="411">
          <cell r="A411" t="str">
            <v>909836</v>
          </cell>
          <cell r="B411" t="str">
            <v>サンリード　　　　　　　　　　　　　　　　　　　　　　　　　　　　　　</v>
          </cell>
          <cell r="C411" t="str">
            <v>1PF</v>
          </cell>
          <cell r="D411" t="str">
            <v>ﾆﾎﾝﾊﾞｼｼﾃﾝ1ﾁｰﾑ</v>
          </cell>
          <cell r="E411" t="str">
            <v>東京営本</v>
          </cell>
          <cell r="F411" t="str">
            <v>CB</v>
          </cell>
          <cell r="G411" t="str">
            <v>H</v>
          </cell>
          <cell r="J411">
            <v>16013164</v>
          </cell>
          <cell r="K411">
            <v>19543224</v>
          </cell>
          <cell r="L411">
            <v>35170755</v>
          </cell>
          <cell r="M411">
            <v>35</v>
          </cell>
          <cell r="N411">
            <v>0</v>
          </cell>
          <cell r="O411">
            <v>34</v>
          </cell>
          <cell r="P411">
            <v>-13</v>
          </cell>
        </row>
        <row r="412">
          <cell r="A412" t="str">
            <v>912566</v>
          </cell>
          <cell r="B412" t="str">
            <v>松栄　　　　　　　　　　　　　　　　　　　　　　　　　　　　　　　　　</v>
          </cell>
          <cell r="C412" t="str">
            <v>0Y2</v>
          </cell>
          <cell r="D412" t="str">
            <v>PJ-ｷｶｸｶｲﾊﾂｶ</v>
          </cell>
          <cell r="E412" t="str">
            <v>近畿営本</v>
          </cell>
          <cell r="F412" t="str">
            <v>CB</v>
          </cell>
          <cell r="G412" t="str">
            <v>L</v>
          </cell>
          <cell r="J412">
            <v>0</v>
          </cell>
          <cell r="K412">
            <v>122218956</v>
          </cell>
          <cell r="L412">
            <v>121845286</v>
          </cell>
          <cell r="M412">
            <v>122</v>
          </cell>
          <cell r="N412">
            <v>0</v>
          </cell>
          <cell r="O412">
            <v>122</v>
          </cell>
          <cell r="P412">
            <v>-45</v>
          </cell>
        </row>
        <row r="413">
          <cell r="A413" t="str">
            <v>916806</v>
          </cell>
          <cell r="B413" t="str">
            <v>デュプロわかやま株式会社　　　　　　　　　　　　　　　　　　　　　　　</v>
          </cell>
          <cell r="C413" t="str">
            <v>0Y2</v>
          </cell>
          <cell r="D413" t="str">
            <v>PJ-ｷｶｸｶｲﾊﾂｶ</v>
          </cell>
          <cell r="E413" t="str">
            <v>近畿営本</v>
          </cell>
          <cell r="F413" t="str">
            <v>CB</v>
          </cell>
          <cell r="G413" t="str">
            <v>G</v>
          </cell>
          <cell r="J413">
            <v>18000000</v>
          </cell>
          <cell r="K413">
            <v>16000000</v>
          </cell>
          <cell r="L413">
            <v>33869302</v>
          </cell>
          <cell r="M413">
            <v>34</v>
          </cell>
          <cell r="P413">
            <v>0</v>
          </cell>
        </row>
        <row r="414">
          <cell r="A414" t="str">
            <v>916980</v>
          </cell>
          <cell r="B414" t="str">
            <v>エムアンドエスリミテツド　　　　　　　　　　　　　　　　　　　　　　　</v>
          </cell>
          <cell r="C414" t="str">
            <v>1VG</v>
          </cell>
          <cell r="D414" t="str">
            <v>ｴｲｷﾞﾖｳ2-3J</v>
          </cell>
          <cell r="E414" t="str">
            <v>東京営本</v>
          </cell>
          <cell r="F414" t="str">
            <v>CB</v>
          </cell>
          <cell r="G414" t="str">
            <v>G</v>
          </cell>
          <cell r="J414">
            <v>0</v>
          </cell>
          <cell r="K414">
            <v>7799865</v>
          </cell>
          <cell r="L414">
            <v>7799865</v>
          </cell>
          <cell r="M414">
            <v>8</v>
          </cell>
          <cell r="N414">
            <v>0</v>
          </cell>
          <cell r="O414">
            <v>8</v>
          </cell>
          <cell r="P414">
            <v>-3</v>
          </cell>
        </row>
        <row r="415">
          <cell r="A415" t="str">
            <v>933779</v>
          </cell>
          <cell r="B415" t="str">
            <v>アルファ　　　　　　　　　　　　　　　　　　　　　　　　　　　　　　　</v>
          </cell>
          <cell r="C415" t="str">
            <v>1M2</v>
          </cell>
          <cell r="D415" t="str">
            <v>Eﾀﾞｲ2ﾌﾞﾀﾞｲ4ﾁｰﾑ</v>
          </cell>
          <cell r="E415" t="str">
            <v>東京営本</v>
          </cell>
          <cell r="F415" t="str">
            <v>AB</v>
          </cell>
          <cell r="G415" t="str">
            <v>K</v>
          </cell>
          <cell r="J415">
            <v>437883122</v>
          </cell>
          <cell r="K415">
            <v>0</v>
          </cell>
          <cell r="L415">
            <v>438325204</v>
          </cell>
          <cell r="M415">
            <v>443</v>
          </cell>
          <cell r="P415">
            <v>0</v>
          </cell>
        </row>
        <row r="416">
          <cell r="A416" t="str">
            <v>937909</v>
          </cell>
          <cell r="B416" t="str">
            <v>ホテル嵯峨　　　　　　　　　　　　　　　　　　　　　　　　　　　　　　</v>
          </cell>
          <cell r="C416" t="str">
            <v>007</v>
          </cell>
          <cell r="D416" t="str">
            <v>ｱｷﾀｼﾃﾝ</v>
          </cell>
          <cell r="E416" t="str">
            <v>業務本部</v>
          </cell>
          <cell r="F416" t="str">
            <v>AB</v>
          </cell>
          <cell r="G416" t="str">
            <v>K</v>
          </cell>
          <cell r="J416">
            <v>60671389</v>
          </cell>
          <cell r="K416">
            <v>0</v>
          </cell>
          <cell r="L416">
            <v>60744030</v>
          </cell>
          <cell r="M416">
            <v>62</v>
          </cell>
          <cell r="N416">
            <v>0</v>
          </cell>
          <cell r="O416">
            <v>67</v>
          </cell>
          <cell r="P416">
            <v>-25</v>
          </cell>
        </row>
        <row r="417">
          <cell r="A417" t="str">
            <v>938267</v>
          </cell>
          <cell r="B417" t="str">
            <v>ピースリー　　　　　　　　　　　　　　　　　　　　　　　　　　　　　　</v>
          </cell>
          <cell r="C417" t="str">
            <v>0Y2</v>
          </cell>
          <cell r="D417" t="str">
            <v>PJ-ｷｶｸｶｲﾊﾂｶ</v>
          </cell>
          <cell r="E417" t="str">
            <v>近畿営本</v>
          </cell>
          <cell r="F417" t="str">
            <v>CB</v>
          </cell>
          <cell r="G417" t="str">
            <v>E</v>
          </cell>
          <cell r="J417">
            <v>0</v>
          </cell>
          <cell r="K417">
            <v>33632394</v>
          </cell>
          <cell r="L417">
            <v>33632394</v>
          </cell>
          <cell r="M417">
            <v>34</v>
          </cell>
          <cell r="N417">
            <v>0</v>
          </cell>
          <cell r="O417">
            <v>34</v>
          </cell>
          <cell r="P417">
            <v>-13</v>
          </cell>
        </row>
        <row r="418">
          <cell r="A418" t="str">
            <v>940376</v>
          </cell>
          <cell r="B418" t="str">
            <v>優輝　　　　　　　　　　　　　　　　　　　　　　　　　　　　　　　　　</v>
          </cell>
          <cell r="C418" t="str">
            <v>0MR</v>
          </cell>
          <cell r="D418" t="str">
            <v>ｺｳﾍﾞｼﾃﾝ2ｶ</v>
          </cell>
          <cell r="E418" t="str">
            <v>近畿営本</v>
          </cell>
          <cell r="F418" t="str">
            <v>AB</v>
          </cell>
          <cell r="G418" t="str">
            <v>G</v>
          </cell>
          <cell r="J418">
            <v>18000000</v>
          </cell>
          <cell r="K418">
            <v>0</v>
          </cell>
          <cell r="L418">
            <v>17869302</v>
          </cell>
          <cell r="M418">
            <v>28</v>
          </cell>
          <cell r="P418">
            <v>0</v>
          </cell>
        </row>
        <row r="419">
          <cell r="A419" t="str">
            <v>943298</v>
          </cell>
          <cell r="B419" t="str">
            <v>平本工業所　　　　　　　　　　　　　　　　　　　　　　　　　　　　　　</v>
          </cell>
          <cell r="C419" t="str">
            <v>1L1</v>
          </cell>
          <cell r="D419" t="str">
            <v>ｶﾜｺﾞｴｼﾃﾝﾀﾞｲ1ﾁｰﾑ</v>
          </cell>
          <cell r="E419" t="str">
            <v>東京営本</v>
          </cell>
          <cell r="F419" t="str">
            <v>CB</v>
          </cell>
          <cell r="G419" t="str">
            <v>E</v>
          </cell>
          <cell r="J419">
            <v>58276476</v>
          </cell>
          <cell r="K419">
            <v>6165948</v>
          </cell>
          <cell r="L419">
            <v>64232021</v>
          </cell>
          <cell r="M419">
            <v>64</v>
          </cell>
          <cell r="N419">
            <v>0</v>
          </cell>
          <cell r="O419">
            <v>63</v>
          </cell>
          <cell r="P419">
            <v>-23</v>
          </cell>
        </row>
        <row r="420">
          <cell r="A420" t="str">
            <v>953923</v>
          </cell>
          <cell r="B420" t="str">
            <v>東海技研　　　　　　　　　　　　　　　　　　　　　　　　　　　　　　　</v>
          </cell>
          <cell r="C420" t="str">
            <v>0Y2</v>
          </cell>
          <cell r="D420" t="str">
            <v>PJ-ｷｶｸｶｲﾊﾂｶ</v>
          </cell>
          <cell r="E420" t="str">
            <v>近畿営本</v>
          </cell>
          <cell r="F420" t="str">
            <v>CB</v>
          </cell>
          <cell r="G420" t="str">
            <v>E</v>
          </cell>
          <cell r="J420">
            <v>162871400</v>
          </cell>
          <cell r="K420">
            <v>8213669</v>
          </cell>
          <cell r="L420">
            <v>171656419</v>
          </cell>
          <cell r="M420">
            <v>174</v>
          </cell>
          <cell r="N420">
            <v>0</v>
          </cell>
          <cell r="O420">
            <v>179</v>
          </cell>
          <cell r="P420">
            <v>-67</v>
          </cell>
        </row>
        <row r="421">
          <cell r="A421" t="str">
            <v>957532</v>
          </cell>
          <cell r="B421" t="str">
            <v>きくや物流　　　　　　　　　　　　　　　　　　　　　　　　　　　　　　</v>
          </cell>
          <cell r="C421" t="str">
            <v>1TF</v>
          </cell>
          <cell r="D421" t="str">
            <v>ﾁﾊﾞｴｲｷﾞﾖｳﾁ-ﾑJ</v>
          </cell>
          <cell r="E421" t="str">
            <v>東京営本</v>
          </cell>
          <cell r="F421" t="str">
            <v>CB</v>
          </cell>
          <cell r="G421" t="str">
            <v>L</v>
          </cell>
          <cell r="J421">
            <v>14607920</v>
          </cell>
          <cell r="K421">
            <v>3120214</v>
          </cell>
          <cell r="L421">
            <v>14667920</v>
          </cell>
          <cell r="M421">
            <v>15</v>
          </cell>
          <cell r="N421">
            <v>0</v>
          </cell>
          <cell r="O421">
            <v>20</v>
          </cell>
          <cell r="P421">
            <v>-7</v>
          </cell>
        </row>
        <row r="422">
          <cell r="A422" t="str">
            <v>958312</v>
          </cell>
          <cell r="B422" t="str">
            <v>まるい商事有限会社　　　　　　　　　　　　　　　　　　　　　　　　　　</v>
          </cell>
          <cell r="C422" t="str">
            <v>0PZ</v>
          </cell>
          <cell r="D422" t="str">
            <v>ｻﾂﾎﾟﾛ2ﾁ-ﾑ</v>
          </cell>
          <cell r="E422" t="str">
            <v>業務本部</v>
          </cell>
          <cell r="F422" t="str">
            <v>BF</v>
          </cell>
          <cell r="G422" t="str">
            <v>C</v>
          </cell>
          <cell r="J422">
            <v>25225798</v>
          </cell>
          <cell r="K422">
            <v>449805</v>
          </cell>
          <cell r="L422">
            <v>25675603</v>
          </cell>
          <cell r="M422">
            <v>26</v>
          </cell>
          <cell r="N422">
            <v>0</v>
          </cell>
          <cell r="O422">
            <v>28</v>
          </cell>
          <cell r="P422">
            <v>-10</v>
          </cell>
        </row>
        <row r="423">
          <cell r="A423" t="str">
            <v>962000</v>
          </cell>
          <cell r="B423" t="str">
            <v>神山電業</v>
          </cell>
          <cell r="E423" t="str">
            <v>東京営本</v>
          </cell>
          <cell r="M423">
            <v>0</v>
          </cell>
          <cell r="N423">
            <v>0</v>
          </cell>
          <cell r="O423">
            <v>0</v>
          </cell>
          <cell r="P423">
            <v>0</v>
          </cell>
        </row>
        <row r="424">
          <cell r="A424" t="str">
            <v>962812</v>
          </cell>
          <cell r="B424" t="str">
            <v>グランプリレジャ－システム　株式会社　　　　　　　　　　　　　　　　　</v>
          </cell>
          <cell r="C424" t="str">
            <v>0L0</v>
          </cell>
          <cell r="D424" t="str">
            <v>ｻﾂﾎﾟﾛ4ﾁ-ﾑ</v>
          </cell>
          <cell r="E424" t="str">
            <v>業務本部</v>
          </cell>
          <cell r="F424" t="str">
            <v>AB</v>
          </cell>
          <cell r="G424" t="str">
            <v>K</v>
          </cell>
          <cell r="J424">
            <v>10125631</v>
          </cell>
          <cell r="K424">
            <v>0</v>
          </cell>
          <cell r="L424">
            <v>10125631</v>
          </cell>
          <cell r="M424">
            <v>11</v>
          </cell>
          <cell r="N424">
            <v>0</v>
          </cell>
          <cell r="O424">
            <v>11</v>
          </cell>
          <cell r="P424">
            <v>-4</v>
          </cell>
        </row>
        <row r="425">
          <cell r="A425" t="str">
            <v>963473</v>
          </cell>
          <cell r="B425" t="str">
            <v>永井　義雄　　　　　　　　　　　　　　　　　　　　　　　　　　　　　　</v>
          </cell>
          <cell r="C425" t="str">
            <v>09C</v>
          </cell>
          <cell r="D425" t="str">
            <v>ﾕｳｼｼﾞｷﾞﾖｳ2ﾎｳｼﾞﾝ</v>
          </cell>
          <cell r="E425" t="str">
            <v>不動産Ｆ</v>
          </cell>
          <cell r="F425" t="str">
            <v>AB</v>
          </cell>
          <cell r="G425" t="str">
            <v>B</v>
          </cell>
          <cell r="J425">
            <v>31132201</v>
          </cell>
          <cell r="K425">
            <v>0</v>
          </cell>
          <cell r="L425">
            <v>31164421</v>
          </cell>
          <cell r="M425">
            <v>32</v>
          </cell>
          <cell r="N425">
            <v>0</v>
          </cell>
          <cell r="O425">
            <v>0</v>
          </cell>
          <cell r="P425">
            <v>0</v>
          </cell>
        </row>
        <row r="426">
          <cell r="A426" t="str">
            <v>972620</v>
          </cell>
          <cell r="B426" t="str">
            <v>日本ヘルスケアビジネス　　　　　　　　　　　　　　　　　　　　　　　　</v>
          </cell>
          <cell r="E426" t="str">
            <v>東京営本</v>
          </cell>
          <cell r="M426">
            <v>0</v>
          </cell>
          <cell r="N426">
            <v>0</v>
          </cell>
          <cell r="O426">
            <v>78</v>
          </cell>
          <cell r="P426">
            <v>-29</v>
          </cell>
        </row>
        <row r="427">
          <cell r="A427" t="str">
            <v>978836</v>
          </cell>
          <cell r="B427" t="str">
            <v>錦海運建設株式会社　　　　　　　　　　　　　　　　　　　　　　　　　　</v>
          </cell>
          <cell r="C427" t="str">
            <v>1E1</v>
          </cell>
          <cell r="D427" t="str">
            <v>ﾖｺﾊﾏｼﾃﾝﾀﾞｲ1ﾁｰﾑ</v>
          </cell>
          <cell r="E427" t="str">
            <v>東京営本</v>
          </cell>
          <cell r="F427" t="str">
            <v>CB</v>
          </cell>
          <cell r="G427" t="str">
            <v>E</v>
          </cell>
          <cell r="J427">
            <v>0</v>
          </cell>
          <cell r="K427">
            <v>14000000</v>
          </cell>
          <cell r="L427">
            <v>14000000</v>
          </cell>
          <cell r="M427">
            <v>14</v>
          </cell>
          <cell r="N427">
            <v>0</v>
          </cell>
          <cell r="O427">
            <v>14</v>
          </cell>
          <cell r="P427">
            <v>-5</v>
          </cell>
        </row>
        <row r="428">
          <cell r="A428" t="str">
            <v>980467</v>
          </cell>
          <cell r="B428" t="str">
            <v>日栄開発　　　　　　　　　　　　　　　　　　　　　　　　　　　　　　　</v>
          </cell>
          <cell r="C428" t="str">
            <v>015</v>
          </cell>
          <cell r="D428" t="str">
            <v>ｺｳﾍﾞｼﾃﾝ1ｶ</v>
          </cell>
          <cell r="E428" t="str">
            <v>近畿営本</v>
          </cell>
          <cell r="F428" t="str">
            <v>AB</v>
          </cell>
          <cell r="G428" t="str">
            <v>C</v>
          </cell>
          <cell r="J428">
            <v>131941285</v>
          </cell>
          <cell r="K428">
            <v>0</v>
          </cell>
          <cell r="L428">
            <v>132059494</v>
          </cell>
          <cell r="M428">
            <v>156</v>
          </cell>
          <cell r="N428">
            <v>0</v>
          </cell>
          <cell r="O428">
            <v>0</v>
          </cell>
          <cell r="P428">
            <v>0</v>
          </cell>
        </row>
        <row r="429">
          <cell r="A429" t="str">
            <v>981104</v>
          </cell>
          <cell r="B429" t="str">
            <v>鹿志村工務店　　　　　　　　　　　　　　　　　　　　　　　　　　　　　</v>
          </cell>
          <cell r="E429" t="str">
            <v>業務本部</v>
          </cell>
          <cell r="M429">
            <v>0</v>
          </cell>
          <cell r="N429">
            <v>0</v>
          </cell>
          <cell r="O429">
            <v>15</v>
          </cell>
          <cell r="P429">
            <v>-6</v>
          </cell>
        </row>
        <row r="430">
          <cell r="A430" t="str">
            <v>982491</v>
          </cell>
          <cell r="B430" t="str">
            <v>石井誠　　　　　　　　　　　　　　　　　　　　　　　　　　　　　　　　</v>
          </cell>
          <cell r="C430" t="str">
            <v>1TF</v>
          </cell>
          <cell r="D430" t="str">
            <v>ﾁﾊﾞｴｲｷﾞﾖｳﾁ-ﾑJ</v>
          </cell>
          <cell r="F430" t="str">
            <v>CB</v>
          </cell>
          <cell r="G430" t="str">
            <v>B</v>
          </cell>
          <cell r="J430">
            <v>0</v>
          </cell>
          <cell r="K430">
            <v>1734894</v>
          </cell>
          <cell r="L430">
            <v>1725439</v>
          </cell>
        </row>
        <row r="431">
          <cell r="A431" t="str">
            <v>987257</v>
          </cell>
          <cell r="B431" t="str">
            <v>新協和冷熱株式会社　　　　　　　　　　　　　　　　　　　　　　　　　　</v>
          </cell>
          <cell r="C431" t="str">
            <v>1TL</v>
          </cell>
          <cell r="D431" t="str">
            <v>ﾖｺﾊﾏｴｲｷﾞﾖｳJ</v>
          </cell>
          <cell r="E431" t="str">
            <v>東京営本</v>
          </cell>
          <cell r="F431" t="str">
            <v>AB</v>
          </cell>
          <cell r="G431" t="str">
            <v>E</v>
          </cell>
          <cell r="J431">
            <v>1001630</v>
          </cell>
          <cell r="K431">
            <v>0</v>
          </cell>
          <cell r="L431">
            <v>1001630</v>
          </cell>
          <cell r="M431">
            <v>2</v>
          </cell>
          <cell r="N431">
            <v>0</v>
          </cell>
          <cell r="O431">
            <v>2</v>
          </cell>
          <cell r="P431">
            <v>-1</v>
          </cell>
        </row>
        <row r="432">
          <cell r="A432" t="str">
            <v>A05093</v>
          </cell>
          <cell r="B432" t="str">
            <v>藤商事　　　　　　　　　　　　　　　　　　　　　　　　　　　　　　　　</v>
          </cell>
          <cell r="C432" t="str">
            <v>1M2</v>
          </cell>
          <cell r="D432" t="str">
            <v>Eﾀﾞｲ2ﾌﾞﾀﾞｲ4ﾁｰﾑ</v>
          </cell>
          <cell r="E432" t="str">
            <v>東京営本</v>
          </cell>
          <cell r="F432" t="str">
            <v>CB</v>
          </cell>
          <cell r="G432" t="str">
            <v>K</v>
          </cell>
          <cell r="J432">
            <v>175794790</v>
          </cell>
          <cell r="K432">
            <v>15200008</v>
          </cell>
          <cell r="L432">
            <v>191283053</v>
          </cell>
          <cell r="M432">
            <v>198</v>
          </cell>
          <cell r="N432">
            <v>0</v>
          </cell>
          <cell r="O432">
            <v>203</v>
          </cell>
          <cell r="P432">
            <v>-76</v>
          </cell>
        </row>
        <row r="433">
          <cell r="A433" t="str">
            <v>A09660</v>
          </cell>
          <cell r="B433" t="str">
            <v>ナショナル会館　　　　　　　　　　　　　　　　　　　　　　　　　　　　</v>
          </cell>
          <cell r="C433" t="str">
            <v>0Y2</v>
          </cell>
          <cell r="D433" t="str">
            <v>PJ-ｷｶｸｶｲﾊﾂｶ</v>
          </cell>
          <cell r="E433" t="str">
            <v>近畿営本</v>
          </cell>
          <cell r="F433" t="str">
            <v>AB</v>
          </cell>
          <cell r="G433" t="str">
            <v>L</v>
          </cell>
          <cell r="J433">
            <v>14574000</v>
          </cell>
          <cell r="K433">
            <v>0</v>
          </cell>
          <cell r="L433">
            <v>14574000</v>
          </cell>
          <cell r="M433">
            <v>16</v>
          </cell>
          <cell r="N433">
            <v>0</v>
          </cell>
          <cell r="O433">
            <v>17</v>
          </cell>
          <cell r="P433">
            <v>-6</v>
          </cell>
        </row>
        <row r="434">
          <cell r="A434" t="str">
            <v>A30810</v>
          </cell>
          <cell r="B434" t="str">
            <v>奈良ロイヤルゴルフクラブ　　　　　　　　　　　　　　　　　　　　　　　</v>
          </cell>
          <cell r="C434" t="str">
            <v>001</v>
          </cell>
          <cell r="D434" t="str">
            <v>ｵｵｻｶｴｲｷﾞﾖｳ1-1</v>
          </cell>
          <cell r="E434" t="str">
            <v>近畿営本</v>
          </cell>
          <cell r="F434" t="str">
            <v>CA</v>
          </cell>
          <cell r="G434" t="str">
            <v>C</v>
          </cell>
          <cell r="J434">
            <v>898500000</v>
          </cell>
          <cell r="K434">
            <v>908500000</v>
          </cell>
          <cell r="L434">
            <v>898500000</v>
          </cell>
          <cell r="M434">
            <v>909</v>
          </cell>
          <cell r="N434">
            <v>0</v>
          </cell>
          <cell r="O434">
            <v>924</v>
          </cell>
          <cell r="P434">
            <v>0</v>
          </cell>
        </row>
        <row r="435">
          <cell r="A435" t="str">
            <v>A34477</v>
          </cell>
          <cell r="B435" t="str">
            <v>アジア観光株式会社　　　　　　　　　　　　　　　　　　　　　　　　　　</v>
          </cell>
          <cell r="C435" t="str">
            <v>0Y2</v>
          </cell>
          <cell r="D435" t="str">
            <v>PJ-ｷｶｸｶｲﾊﾂｶ</v>
          </cell>
          <cell r="E435" t="str">
            <v>近畿営本</v>
          </cell>
          <cell r="F435" t="str">
            <v>CB</v>
          </cell>
          <cell r="G435" t="str">
            <v>L</v>
          </cell>
          <cell r="J435">
            <v>0</v>
          </cell>
          <cell r="K435">
            <v>79905724</v>
          </cell>
          <cell r="L435">
            <v>79142801</v>
          </cell>
          <cell r="M435">
            <v>79</v>
          </cell>
          <cell r="N435">
            <v>0</v>
          </cell>
          <cell r="O435">
            <v>79</v>
          </cell>
          <cell r="P435">
            <v>-29</v>
          </cell>
        </row>
        <row r="436">
          <cell r="A436" t="str">
            <v>A34494</v>
          </cell>
          <cell r="B436" t="str">
            <v>大倉ツーリスト・コーポレーション　　　　　　　　　　　　　　　　　　　</v>
          </cell>
          <cell r="C436" t="str">
            <v>030</v>
          </cell>
          <cell r="D436" t="str">
            <v>ﾊﾏﾏﾂｼﾃﾝ</v>
          </cell>
          <cell r="E436" t="str">
            <v>業務本部</v>
          </cell>
          <cell r="F436" t="str">
            <v>CB</v>
          </cell>
          <cell r="G436" t="str">
            <v>K</v>
          </cell>
          <cell r="J436">
            <v>97983529</v>
          </cell>
          <cell r="K436">
            <v>16737445</v>
          </cell>
          <cell r="L436">
            <v>101513797</v>
          </cell>
          <cell r="M436">
            <v>102</v>
          </cell>
          <cell r="N436">
            <v>0</v>
          </cell>
          <cell r="O436">
            <v>103</v>
          </cell>
          <cell r="P436">
            <v>-38</v>
          </cell>
        </row>
        <row r="437">
          <cell r="A437" t="str">
            <v>A50807</v>
          </cell>
          <cell r="B437" t="str">
            <v>テンオー企画　　　　　　　　　　　　　　　　　　　　　　　　　　　　　</v>
          </cell>
          <cell r="C437" t="str">
            <v>026</v>
          </cell>
          <cell r="D437" t="str">
            <v>ｳﾂﾉﾐﾔｼﾃﾝｴｲｷﾞﾖｳ</v>
          </cell>
          <cell r="F437" t="str">
            <v>CB</v>
          </cell>
          <cell r="G437" t="str">
            <v>L</v>
          </cell>
          <cell r="J437">
            <v>29000000</v>
          </cell>
          <cell r="K437">
            <v>2000000</v>
          </cell>
          <cell r="L437">
            <v>30160609</v>
          </cell>
        </row>
        <row r="438">
          <cell r="A438" t="str">
            <v>A64110</v>
          </cell>
          <cell r="B438" t="str">
            <v>インターエナジー株式会社　　　　　　　　　　　　　　　　　　　　　　　</v>
          </cell>
          <cell r="E438" t="str">
            <v>東京営本</v>
          </cell>
          <cell r="M438">
            <v>0</v>
          </cell>
          <cell r="N438">
            <v>0</v>
          </cell>
          <cell r="O438">
            <v>4</v>
          </cell>
          <cell r="P438">
            <v>-1</v>
          </cell>
        </row>
        <row r="439">
          <cell r="A439" t="str">
            <v>A65668</v>
          </cell>
          <cell r="B439" t="str">
            <v>松井　慶郎　　　　　　　　　　　　　　　　　　　　　　　　　　　　　　</v>
          </cell>
          <cell r="C439" t="str">
            <v>0JN</v>
          </cell>
          <cell r="D439" t="str">
            <v>ｾﾝﾀﾞｲｼﾃﾝ2ﾁ-ﾑ</v>
          </cell>
          <cell r="F439" t="str">
            <v>CB</v>
          </cell>
          <cell r="G439" t="str">
            <v>B</v>
          </cell>
          <cell r="J439">
            <v>0</v>
          </cell>
          <cell r="K439">
            <v>14409002</v>
          </cell>
          <cell r="L439">
            <v>7020716</v>
          </cell>
        </row>
        <row r="440">
          <cell r="A440" t="str">
            <v>A67561</v>
          </cell>
          <cell r="B440" t="str">
            <v>野田企画　　　　　　　　　　　　　　　　　　　　　　　　　　　　　　　</v>
          </cell>
          <cell r="C440" t="str">
            <v>010</v>
          </cell>
          <cell r="D440" t="str">
            <v>ﾌｸｵｶ1ﾁ-ﾑ</v>
          </cell>
          <cell r="E440" t="str">
            <v>業務本部</v>
          </cell>
          <cell r="F440" t="str">
            <v>CB</v>
          </cell>
          <cell r="G440" t="str">
            <v>J</v>
          </cell>
          <cell r="J440">
            <v>283309554</v>
          </cell>
          <cell r="K440">
            <v>142025463</v>
          </cell>
          <cell r="L440">
            <v>419157099</v>
          </cell>
          <cell r="M440">
            <v>417</v>
          </cell>
          <cell r="N440">
            <v>0</v>
          </cell>
          <cell r="O440">
            <v>442</v>
          </cell>
          <cell r="P440">
            <v>0</v>
          </cell>
        </row>
        <row r="441">
          <cell r="A441" t="str">
            <v>A69994</v>
          </cell>
          <cell r="B441" t="str">
            <v>富士開発株式会社　　　　　　　　　　　　　　　　　　　　　　　　　　　</v>
          </cell>
          <cell r="E441" t="str">
            <v>業務本部</v>
          </cell>
          <cell r="M441">
            <v>6</v>
          </cell>
          <cell r="P441">
            <v>0</v>
          </cell>
        </row>
        <row r="442">
          <cell r="A442" t="str">
            <v>A70895</v>
          </cell>
          <cell r="B442" t="str">
            <v>長野　次雄　　　　　　　　　　　　　　　　　　　　　　　　　　　　　　</v>
          </cell>
          <cell r="C442" t="str">
            <v>0Y2</v>
          </cell>
          <cell r="D442" t="str">
            <v>PJ-ｷｶｸｶｲﾊﾂｶ</v>
          </cell>
          <cell r="E442" t="str">
            <v>近畿営本</v>
          </cell>
          <cell r="F442" t="str">
            <v>CB</v>
          </cell>
          <cell r="G442" t="str">
            <v>E</v>
          </cell>
          <cell r="J442">
            <v>38000000</v>
          </cell>
          <cell r="K442">
            <v>117123</v>
          </cell>
          <cell r="L442">
            <v>37740131</v>
          </cell>
          <cell r="M442">
            <v>38</v>
          </cell>
          <cell r="P442">
            <v>0</v>
          </cell>
        </row>
        <row r="443">
          <cell r="A443" t="str">
            <v>A88690</v>
          </cell>
          <cell r="B443" t="str">
            <v>榎本　守利　　　　　　　　　　　　　　　　　　　　　　　　　　　　　　</v>
          </cell>
          <cell r="C443" t="str">
            <v>0Y2</v>
          </cell>
          <cell r="D443" t="str">
            <v>PJ-ｷｶｸｶｲﾊﾂｶ</v>
          </cell>
          <cell r="F443" t="str">
            <v>CB</v>
          </cell>
          <cell r="G443" t="str">
            <v>C</v>
          </cell>
          <cell r="J443">
            <v>0</v>
          </cell>
          <cell r="K443">
            <v>22091989</v>
          </cell>
          <cell r="L443">
            <v>22058899</v>
          </cell>
        </row>
        <row r="444">
          <cell r="A444" t="str">
            <v>AD566</v>
          </cell>
          <cell r="B444" t="str">
            <v>武蔵精機工業株式会社　　　　　　　　　　　　　　　　　　　　　　　　　</v>
          </cell>
          <cell r="C444" t="str">
            <v>09C</v>
          </cell>
          <cell r="D444" t="str">
            <v>ﾕｳｼｼﾞｷﾞﾖｳ2ﾎｳｼﾞﾝ</v>
          </cell>
          <cell r="E444" t="str">
            <v>不動産Ｆ</v>
          </cell>
          <cell r="F444" t="str">
            <v>CB</v>
          </cell>
          <cell r="G444" t="str">
            <v>Ｆ</v>
          </cell>
          <cell r="J444">
            <v>35434410</v>
          </cell>
          <cell r="K444">
            <v>5750881</v>
          </cell>
          <cell r="L444">
            <v>37272309</v>
          </cell>
          <cell r="M444">
            <v>40</v>
          </cell>
          <cell r="N444">
            <v>0</v>
          </cell>
          <cell r="O444">
            <v>40</v>
          </cell>
          <cell r="P444">
            <v>-15</v>
          </cell>
        </row>
        <row r="445">
          <cell r="A445" t="str">
            <v>AD828</v>
          </cell>
          <cell r="B445" t="str">
            <v>伊東靴店</v>
          </cell>
          <cell r="E445" t="str">
            <v>東京営本</v>
          </cell>
          <cell r="M445">
            <v>0</v>
          </cell>
          <cell r="N445">
            <v>0</v>
          </cell>
          <cell r="O445">
            <v>0</v>
          </cell>
          <cell r="P445">
            <v>0</v>
          </cell>
        </row>
        <row r="446">
          <cell r="A446" t="str">
            <v>B09965</v>
          </cell>
          <cell r="B446" t="str">
            <v>渡辺地所　　　　　　　　　　　　　　　　　　　　　　　　　　　　　　　</v>
          </cell>
          <cell r="E446" t="str">
            <v>業務本部</v>
          </cell>
          <cell r="M446">
            <v>0</v>
          </cell>
          <cell r="N446">
            <v>0</v>
          </cell>
          <cell r="O446">
            <v>1</v>
          </cell>
          <cell r="P446">
            <v>0</v>
          </cell>
        </row>
        <row r="447">
          <cell r="A447" t="str">
            <v>B16697</v>
          </cell>
          <cell r="B447" t="str">
            <v>リビエール倉庫　　　　　　　　　　　　　　　　　　　　　　　　　　　　</v>
          </cell>
          <cell r="C447" t="str">
            <v>0MN</v>
          </cell>
          <cell r="D447" t="str">
            <v>ｷﾖｳﾄｼﾃﾝ3ｶ</v>
          </cell>
          <cell r="E447" t="str">
            <v>近畿営本</v>
          </cell>
          <cell r="F447" t="str">
            <v>AB</v>
          </cell>
          <cell r="G447" t="str">
            <v>I</v>
          </cell>
          <cell r="J447">
            <v>85069860</v>
          </cell>
          <cell r="K447">
            <v>0</v>
          </cell>
          <cell r="L447">
            <v>85069860</v>
          </cell>
          <cell r="M447">
            <v>86</v>
          </cell>
          <cell r="N447">
            <v>0</v>
          </cell>
          <cell r="O447">
            <v>87</v>
          </cell>
          <cell r="P447">
            <v>-32</v>
          </cell>
        </row>
        <row r="448">
          <cell r="A448" t="str">
            <v>B23736</v>
          </cell>
          <cell r="B448" t="str">
            <v>カトギプレックス　　　　　　　　　　　　　　　　　　　　　　　　　　　</v>
          </cell>
          <cell r="C448" t="str">
            <v>07R</v>
          </cell>
          <cell r="D448" t="str">
            <v>ｷﾀｵｵｻｶｼﾃﾝ</v>
          </cell>
          <cell r="F448" t="str">
            <v>CB</v>
          </cell>
          <cell r="G448" t="str">
            <v>Ｆ</v>
          </cell>
          <cell r="J448">
            <v>0</v>
          </cell>
          <cell r="K448">
            <v>2000000</v>
          </cell>
          <cell r="L448">
            <v>2000000</v>
          </cell>
        </row>
        <row r="449">
          <cell r="A449" t="str">
            <v>B25658</v>
          </cell>
          <cell r="B449" t="str">
            <v>富忠　　　　　　　　　　　　　　　　　　　　　　　　　　　　　　　　　</v>
          </cell>
          <cell r="C449" t="str">
            <v>0J1</v>
          </cell>
          <cell r="D449" t="str">
            <v>ｵｵｻｶｴｲｷﾞﾖｳ3-2</v>
          </cell>
          <cell r="E449" t="str">
            <v>近畿営本</v>
          </cell>
          <cell r="F449" t="str">
            <v>AB</v>
          </cell>
          <cell r="G449" t="str">
            <v>L</v>
          </cell>
          <cell r="J449">
            <v>141476086</v>
          </cell>
          <cell r="K449">
            <v>0</v>
          </cell>
          <cell r="L449">
            <v>141476086</v>
          </cell>
          <cell r="M449">
            <v>146</v>
          </cell>
          <cell r="N449">
            <v>0</v>
          </cell>
          <cell r="O449">
            <v>153</v>
          </cell>
          <cell r="P449">
            <v>-57</v>
          </cell>
        </row>
        <row r="450">
          <cell r="A450" t="str">
            <v>B26210</v>
          </cell>
          <cell r="B450" t="str">
            <v>緑マキ　　　　　　　　　　　　　　　　　　　　　　　　　　　　　　　　</v>
          </cell>
          <cell r="C450" t="str">
            <v>029</v>
          </cell>
          <cell r="D450" t="str">
            <v>Qﾅｺﾞﾔ2ﾁ-ﾑ</v>
          </cell>
          <cell r="E450" t="str">
            <v>業務本部</v>
          </cell>
          <cell r="F450" t="str">
            <v>CB</v>
          </cell>
          <cell r="G450" t="str">
            <v>K</v>
          </cell>
          <cell r="J450">
            <v>182287020</v>
          </cell>
          <cell r="K450">
            <v>77965487</v>
          </cell>
          <cell r="L450">
            <v>243364425</v>
          </cell>
          <cell r="M450">
            <v>242</v>
          </cell>
          <cell r="N450">
            <v>0</v>
          </cell>
          <cell r="O450">
            <v>242</v>
          </cell>
          <cell r="P450">
            <v>-90</v>
          </cell>
        </row>
        <row r="451">
          <cell r="A451" t="str">
            <v>B27444</v>
          </cell>
          <cell r="B451" t="str">
            <v>丸菱食品工業株式会社　　　　　　　　　　　　　　　　　　　　　　　　　</v>
          </cell>
          <cell r="C451" t="str">
            <v>1PF</v>
          </cell>
          <cell r="D451" t="str">
            <v>ﾆﾎﾝﾊﾞｼｼﾃﾝ1ﾁｰﾑ</v>
          </cell>
          <cell r="E451" t="str">
            <v>東京営本</v>
          </cell>
          <cell r="F451" t="str">
            <v>CB</v>
          </cell>
          <cell r="G451" t="str">
            <v>G</v>
          </cell>
          <cell r="J451">
            <v>18000000</v>
          </cell>
          <cell r="K451">
            <v>22416495</v>
          </cell>
          <cell r="L451">
            <v>40349340</v>
          </cell>
          <cell r="M451">
            <v>48</v>
          </cell>
          <cell r="N451">
            <v>0</v>
          </cell>
          <cell r="O451">
            <v>48</v>
          </cell>
          <cell r="P451">
            <v>-18</v>
          </cell>
        </row>
        <row r="452">
          <cell r="A452" t="str">
            <v>B29378</v>
          </cell>
          <cell r="B452" t="str">
            <v>番町スタジオ　　　　　　　　　　　　　　　　　　　　　　　　　　　　　</v>
          </cell>
          <cell r="C452" t="str">
            <v>1H6</v>
          </cell>
          <cell r="D452" t="str">
            <v>ｲｹﾌﾞｸﾛｼﾃﾝ1ﾁｰﾑ</v>
          </cell>
          <cell r="E452" t="str">
            <v>東京営本</v>
          </cell>
          <cell r="F452" t="str">
            <v>AB</v>
          </cell>
          <cell r="G452" t="str">
            <v>J</v>
          </cell>
          <cell r="J452">
            <v>140114324</v>
          </cell>
          <cell r="K452">
            <v>0</v>
          </cell>
          <cell r="L452">
            <v>140298695</v>
          </cell>
          <cell r="M452">
            <v>142</v>
          </cell>
          <cell r="N452">
            <v>0</v>
          </cell>
          <cell r="O452">
            <v>145</v>
          </cell>
          <cell r="P452">
            <v>-54</v>
          </cell>
        </row>
        <row r="453">
          <cell r="A453" t="str">
            <v>B30672</v>
          </cell>
          <cell r="B453" t="str">
            <v>相武総合開発株式会社　　　　　　　　　　　　　　　　　　　　　　　　　</v>
          </cell>
          <cell r="C453" t="str">
            <v>1C4</v>
          </cell>
          <cell r="D453" t="str">
            <v>ﾐﾅﾄｼﾃﾝﾀﾞｲ2ﾁ-ﾑ</v>
          </cell>
          <cell r="E453" t="str">
            <v>東京営本</v>
          </cell>
          <cell r="F453" t="str">
            <v>CA</v>
          </cell>
          <cell r="G453" t="str">
            <v>K</v>
          </cell>
          <cell r="J453">
            <v>582076396</v>
          </cell>
          <cell r="K453">
            <v>6674466</v>
          </cell>
          <cell r="L453">
            <v>587076396</v>
          </cell>
          <cell r="M453">
            <v>590</v>
          </cell>
          <cell r="N453">
            <v>0</v>
          </cell>
          <cell r="O453">
            <v>612</v>
          </cell>
          <cell r="P453">
            <v>0</v>
          </cell>
        </row>
        <row r="454">
          <cell r="A454" t="str">
            <v>B33509</v>
          </cell>
          <cell r="B454" t="str">
            <v>桐和食品株式会社　　　　　　　　　　　　　　　　　　　　　　　　　　　</v>
          </cell>
          <cell r="C454" t="str">
            <v>078</v>
          </cell>
          <cell r="D454" t="str">
            <v>ﾏｴﾊﾞｼｼﾃﾝ</v>
          </cell>
          <cell r="E454" t="str">
            <v>業務本部</v>
          </cell>
          <cell r="F454" t="str">
            <v>CB</v>
          </cell>
          <cell r="G454" t="str">
            <v>G</v>
          </cell>
          <cell r="J454">
            <v>0</v>
          </cell>
          <cell r="K454">
            <v>12000000</v>
          </cell>
          <cell r="L454">
            <v>12000000</v>
          </cell>
          <cell r="M454">
            <v>12</v>
          </cell>
          <cell r="N454">
            <v>0</v>
          </cell>
          <cell r="O454">
            <v>12</v>
          </cell>
          <cell r="P454">
            <v>-4</v>
          </cell>
        </row>
        <row r="455">
          <cell r="A455" t="str">
            <v>B33827</v>
          </cell>
          <cell r="B455" t="str">
            <v>三浦　聖平　　　　　　　　　　　　　　　　　　　　　　　　　　　　　　</v>
          </cell>
          <cell r="C455" t="str">
            <v>016</v>
          </cell>
          <cell r="D455" t="str">
            <v>ｵｶﾔﾏｼﾃﾝｴｲｷﾞﾖｳ</v>
          </cell>
          <cell r="F455" t="str">
            <v>CB</v>
          </cell>
          <cell r="G455" t="str">
            <v>B</v>
          </cell>
          <cell r="J455">
            <v>0</v>
          </cell>
          <cell r="K455">
            <v>38263</v>
          </cell>
          <cell r="L455">
            <v>38263</v>
          </cell>
        </row>
        <row r="456">
          <cell r="A456" t="str">
            <v>B48337</v>
          </cell>
          <cell r="B456" t="str">
            <v>東栄興業　　　　　　　　　　　　　　　　　　　　　　　　　　　　　　　</v>
          </cell>
          <cell r="C456" t="str">
            <v>1D1</v>
          </cell>
          <cell r="D456" t="str">
            <v>ﾁﾊﾞｼﾃﾝﾀﾞｲ1ﾁｰﾑ</v>
          </cell>
          <cell r="E456" t="str">
            <v>東京営本</v>
          </cell>
          <cell r="F456" t="str">
            <v>CB</v>
          </cell>
          <cell r="G456" t="str">
            <v>C</v>
          </cell>
          <cell r="J456">
            <v>0</v>
          </cell>
          <cell r="K456">
            <v>207191727</v>
          </cell>
          <cell r="L456">
            <v>194687009</v>
          </cell>
          <cell r="M456">
            <v>194</v>
          </cell>
          <cell r="N456">
            <v>0</v>
          </cell>
          <cell r="O456">
            <v>194</v>
          </cell>
          <cell r="P456">
            <v>-72</v>
          </cell>
        </row>
        <row r="457">
          <cell r="A457" t="str">
            <v>B54449</v>
          </cell>
          <cell r="B457" t="str">
            <v>酒落瑠　　　　　　　　　　　　　　　　　　　　　　　　　　　　　　　　</v>
          </cell>
          <cell r="C457" t="str">
            <v>1A6</v>
          </cell>
          <cell r="D457" t="str">
            <v>Eﾀﾞｲ2ﾌﾞﾀﾞｲ3ﾁｰﾑ</v>
          </cell>
          <cell r="E457" t="str">
            <v>東京営本</v>
          </cell>
          <cell r="F457" t="str">
            <v>CB</v>
          </cell>
          <cell r="G457" t="str">
            <v>G</v>
          </cell>
          <cell r="J457">
            <v>2544998</v>
          </cell>
          <cell r="K457">
            <v>1552600</v>
          </cell>
          <cell r="L457">
            <v>3881533</v>
          </cell>
          <cell r="M457">
            <v>4</v>
          </cell>
          <cell r="N457">
            <v>0</v>
          </cell>
          <cell r="O457">
            <v>4</v>
          </cell>
          <cell r="P457">
            <v>-1</v>
          </cell>
        </row>
        <row r="458">
          <cell r="A458" t="str">
            <v>B65550</v>
          </cell>
          <cell r="B458" t="str">
            <v>柏木　房江　　　　　　　　　　　　　　　　　　　　　　　　　　　　　　</v>
          </cell>
          <cell r="C458" t="str">
            <v>1Q5</v>
          </cell>
          <cell r="D458" t="str">
            <v>Qｼﾌﾞﾔｴｲｷﾞﾖｳ2J</v>
          </cell>
          <cell r="F458" t="str">
            <v>CB</v>
          </cell>
          <cell r="G458" t="str">
            <v>B</v>
          </cell>
          <cell r="J458">
            <v>8982072</v>
          </cell>
          <cell r="K458">
            <v>243595</v>
          </cell>
          <cell r="L458">
            <v>9225667</v>
          </cell>
        </row>
        <row r="459">
          <cell r="A459" t="str">
            <v>B68638</v>
          </cell>
          <cell r="B459" t="str">
            <v>ローバー建築設計事務所　　　　　　　　　　　　　　　　　　　　　　　　</v>
          </cell>
          <cell r="C459" t="str">
            <v>0Y2</v>
          </cell>
          <cell r="D459" t="str">
            <v>PJ-ｷｶｸｶｲﾊﾂｶ</v>
          </cell>
          <cell r="E459" t="str">
            <v>近畿営本</v>
          </cell>
          <cell r="F459" t="str">
            <v>CB</v>
          </cell>
          <cell r="G459" t="str">
            <v>K</v>
          </cell>
          <cell r="J459">
            <v>0</v>
          </cell>
          <cell r="K459">
            <v>1334642</v>
          </cell>
          <cell r="L459">
            <v>1334642</v>
          </cell>
          <cell r="M459">
            <v>1</v>
          </cell>
          <cell r="N459">
            <v>0</v>
          </cell>
          <cell r="O459">
            <v>1</v>
          </cell>
          <cell r="P459">
            <v>0</v>
          </cell>
        </row>
        <row r="460">
          <cell r="A460" t="str">
            <v>B68673</v>
          </cell>
          <cell r="B460" t="str">
            <v>エル・ビー　　　　　　　　　　　　　　　　　　　　　　　　　　　　　　</v>
          </cell>
          <cell r="C460" t="str">
            <v>0Y2</v>
          </cell>
          <cell r="D460" t="str">
            <v>PJ-ｷｶｸｶｲﾊﾂｶ</v>
          </cell>
          <cell r="E460" t="str">
            <v>近畿営本</v>
          </cell>
          <cell r="F460" t="str">
            <v>CB</v>
          </cell>
          <cell r="G460" t="str">
            <v>J</v>
          </cell>
          <cell r="J460">
            <v>0</v>
          </cell>
          <cell r="K460">
            <v>54412175</v>
          </cell>
          <cell r="L460">
            <v>50279258</v>
          </cell>
          <cell r="M460">
            <v>50</v>
          </cell>
          <cell r="N460">
            <v>0</v>
          </cell>
          <cell r="O460">
            <v>50</v>
          </cell>
          <cell r="P460">
            <v>-19</v>
          </cell>
        </row>
        <row r="461">
          <cell r="A461" t="str">
            <v>BQ666</v>
          </cell>
          <cell r="B461" t="str">
            <v>ニコマート　　　　　　　　　　　　　　　　　　　　　　　　　　　　　　</v>
          </cell>
          <cell r="C461" t="str">
            <v>1A6</v>
          </cell>
          <cell r="D461" t="str">
            <v>Eﾀﾞｲ2ﾌﾞﾀﾞｲ3ﾁｰﾑ</v>
          </cell>
          <cell r="E461" t="str">
            <v>東京営本</v>
          </cell>
          <cell r="F461" t="str">
            <v>CB</v>
          </cell>
          <cell r="G461" t="str">
            <v>G</v>
          </cell>
          <cell r="J461">
            <v>0</v>
          </cell>
          <cell r="K461">
            <v>120789041</v>
          </cell>
          <cell r="L461">
            <v>120789041</v>
          </cell>
          <cell r="M461">
            <v>121</v>
          </cell>
          <cell r="N461">
            <v>0</v>
          </cell>
          <cell r="O461">
            <v>121</v>
          </cell>
          <cell r="P461">
            <v>-45</v>
          </cell>
        </row>
        <row r="462">
          <cell r="A462" t="str">
            <v>BW552</v>
          </cell>
          <cell r="B462" t="str">
            <v>東住建　　　　　　　　　　　　　　　　　　　　　　　　　　　　　　　　</v>
          </cell>
          <cell r="C462" t="str">
            <v>05W</v>
          </cell>
          <cell r="D462" t="str">
            <v>ｵｵｻｶｴｲｷﾞﾖｳ1-2</v>
          </cell>
          <cell r="E462" t="str">
            <v>近畿営本</v>
          </cell>
          <cell r="F462" t="str">
            <v>CA</v>
          </cell>
          <cell r="G462" t="str">
            <v>C</v>
          </cell>
          <cell r="J462">
            <v>894444624</v>
          </cell>
          <cell r="K462">
            <v>4000000</v>
          </cell>
          <cell r="L462">
            <v>894444625</v>
          </cell>
          <cell r="M462">
            <v>915</v>
          </cell>
          <cell r="N462">
            <v>0</v>
          </cell>
          <cell r="O462">
            <v>920</v>
          </cell>
          <cell r="P462">
            <v>-830</v>
          </cell>
        </row>
        <row r="463">
          <cell r="A463" t="str">
            <v>C02023</v>
          </cell>
          <cell r="B463" t="str">
            <v>洲本精版印刷株式会社　　　　　　　　　　　　　　　　　　　　　　　　　</v>
          </cell>
          <cell r="E463" t="str">
            <v>近畿営本</v>
          </cell>
          <cell r="M463">
            <v>1</v>
          </cell>
          <cell r="P463">
            <v>0</v>
          </cell>
        </row>
        <row r="464">
          <cell r="A464" t="str">
            <v>C03535</v>
          </cell>
          <cell r="B464" t="str">
            <v>東都実業株式会社　　　　　　　　　　　　　　　　　　　　　　　　　　　</v>
          </cell>
          <cell r="E464" t="str">
            <v>業務本部</v>
          </cell>
          <cell r="M464">
            <v>0</v>
          </cell>
          <cell r="N464">
            <v>0</v>
          </cell>
          <cell r="O464">
            <v>184</v>
          </cell>
          <cell r="P464">
            <v>-68</v>
          </cell>
        </row>
        <row r="465">
          <cell r="A465" t="str">
            <v>C06111</v>
          </cell>
          <cell r="B465" t="str">
            <v>大和土地建物株式会社　　　　　　　　　　　　　　　　　　　　　　　　　</v>
          </cell>
          <cell r="C465" t="str">
            <v>0Y2</v>
          </cell>
          <cell r="D465" t="str">
            <v>PJ-ｷｶｸｶｲﾊﾂｶ</v>
          </cell>
          <cell r="E465" t="str">
            <v>近畿営本</v>
          </cell>
          <cell r="F465" t="str">
            <v>CB</v>
          </cell>
          <cell r="G465" t="str">
            <v>C</v>
          </cell>
          <cell r="J465">
            <v>0</v>
          </cell>
          <cell r="K465">
            <v>34828015</v>
          </cell>
          <cell r="L465">
            <v>34828015</v>
          </cell>
          <cell r="M465">
            <v>35</v>
          </cell>
          <cell r="N465">
            <v>0</v>
          </cell>
          <cell r="O465">
            <v>35</v>
          </cell>
          <cell r="P465">
            <v>-13</v>
          </cell>
        </row>
        <row r="466">
          <cell r="A466" t="str">
            <v>C06557</v>
          </cell>
          <cell r="B466" t="str">
            <v>リーベック　　　　　　　　　　　　　　　　　　　　　　　　　　　　　　</v>
          </cell>
          <cell r="C466" t="str">
            <v>0G1</v>
          </cell>
          <cell r="D466" t="str">
            <v>ｻﾂﾎﾟﾛ1ﾁ-ﾑﾌﾄﾞｳｻﾝ</v>
          </cell>
          <cell r="E466" t="str">
            <v>業務本部</v>
          </cell>
          <cell r="F466" t="str">
            <v>CB</v>
          </cell>
          <cell r="G466" t="str">
            <v>C</v>
          </cell>
          <cell r="J466">
            <v>0</v>
          </cell>
          <cell r="K466">
            <v>1590132</v>
          </cell>
          <cell r="L466">
            <v>1590132</v>
          </cell>
          <cell r="M466">
            <v>2</v>
          </cell>
          <cell r="N466">
            <v>0</v>
          </cell>
          <cell r="O466">
            <v>2</v>
          </cell>
          <cell r="P466">
            <v>-1</v>
          </cell>
        </row>
        <row r="467">
          <cell r="A467" t="str">
            <v>C06614</v>
          </cell>
          <cell r="B467" t="str">
            <v>上原酒造株式会社　　　　　　　　　　　　　　　　　　　　　　　　　　　</v>
          </cell>
          <cell r="C467" t="str">
            <v>021</v>
          </cell>
          <cell r="D467" t="str">
            <v>ﾆｲｶﾞﾀｼﾃﾝ</v>
          </cell>
          <cell r="E467" t="str">
            <v>業務本部</v>
          </cell>
          <cell r="F467" t="str">
            <v>AB</v>
          </cell>
          <cell r="G467" t="str">
            <v>Ｆ</v>
          </cell>
          <cell r="J467">
            <v>45462640</v>
          </cell>
          <cell r="K467">
            <v>0</v>
          </cell>
          <cell r="L467">
            <v>45400986</v>
          </cell>
          <cell r="M467">
            <v>46</v>
          </cell>
          <cell r="N467">
            <v>0</v>
          </cell>
          <cell r="O467">
            <v>47</v>
          </cell>
          <cell r="P467">
            <v>-17</v>
          </cell>
        </row>
        <row r="468">
          <cell r="A468" t="str">
            <v>C09312</v>
          </cell>
          <cell r="B468" t="str">
            <v>旭土地建物株式会社　　　　　　　　　　　　　　　　　　　　　　　　　　</v>
          </cell>
          <cell r="C468" t="str">
            <v>09C</v>
          </cell>
          <cell r="D468" t="str">
            <v>ﾕｳｼｼﾞｷﾞﾖｳ2ﾎｳｼﾞﾝ</v>
          </cell>
          <cell r="E468" t="str">
            <v>不動産Ｆ</v>
          </cell>
          <cell r="F468" t="str">
            <v>CB</v>
          </cell>
          <cell r="G468" t="str">
            <v>C</v>
          </cell>
          <cell r="J468">
            <v>0</v>
          </cell>
          <cell r="K468">
            <v>160287536</v>
          </cell>
          <cell r="L468">
            <v>159359740</v>
          </cell>
          <cell r="M468">
            <v>159</v>
          </cell>
          <cell r="N468">
            <v>0</v>
          </cell>
          <cell r="O468">
            <v>159</v>
          </cell>
          <cell r="P468">
            <v>-59</v>
          </cell>
        </row>
        <row r="469">
          <cell r="A469" t="str">
            <v>C10206</v>
          </cell>
          <cell r="B469" t="str">
            <v>浜ハウジング　　　　　　　　　　　　　　　　　　　　　　　　　　　　　</v>
          </cell>
          <cell r="C469" t="str">
            <v>1TR</v>
          </cell>
          <cell r="D469" t="str">
            <v>ｶﾜｺﾞｴｴｲｷﾞﾖｳJ</v>
          </cell>
          <cell r="E469" t="str">
            <v>東京営本</v>
          </cell>
          <cell r="F469" t="str">
            <v>CB</v>
          </cell>
          <cell r="G469" t="str">
            <v>C</v>
          </cell>
          <cell r="J469">
            <v>0</v>
          </cell>
          <cell r="K469">
            <v>11098510</v>
          </cell>
          <cell r="L469">
            <v>1120599</v>
          </cell>
          <cell r="M469">
            <v>11</v>
          </cell>
          <cell r="N469">
            <v>0</v>
          </cell>
          <cell r="O469">
            <v>11</v>
          </cell>
          <cell r="P469">
            <v>-4</v>
          </cell>
        </row>
        <row r="470">
          <cell r="A470" t="str">
            <v>C19999</v>
          </cell>
          <cell r="B470" t="str">
            <v>第一通信工業株式会社　　　　　　　　　　　　　　　　　　　　　　　　　</v>
          </cell>
          <cell r="E470" t="str">
            <v>東京営本</v>
          </cell>
          <cell r="M470">
            <v>17</v>
          </cell>
          <cell r="N470">
            <v>0</v>
          </cell>
          <cell r="O470">
            <v>19</v>
          </cell>
          <cell r="P470">
            <v>-7</v>
          </cell>
          <cell r="Q470">
            <v>736528</v>
          </cell>
        </row>
        <row r="471">
          <cell r="A471" t="str">
            <v>C38411</v>
          </cell>
          <cell r="B471" t="str">
            <v>電機建工社　　　　　　　　　　　　　　　　　　　　　　　　　　　　　　</v>
          </cell>
          <cell r="C471" t="str">
            <v>012</v>
          </cell>
          <cell r="D471" t="str">
            <v>ｾﾝﾀﾞｲ1ﾁ-ﾑ</v>
          </cell>
          <cell r="E471" t="str">
            <v>業務本部</v>
          </cell>
          <cell r="F471" t="str">
            <v>AB</v>
          </cell>
          <cell r="G471" t="str">
            <v>E</v>
          </cell>
          <cell r="J471">
            <v>15428898</v>
          </cell>
          <cell r="K471">
            <v>0</v>
          </cell>
          <cell r="L471">
            <v>15430334</v>
          </cell>
          <cell r="M471">
            <v>16</v>
          </cell>
          <cell r="N471">
            <v>0</v>
          </cell>
          <cell r="O471">
            <v>16</v>
          </cell>
          <cell r="P471">
            <v>-6</v>
          </cell>
        </row>
        <row r="472">
          <cell r="A472" t="str">
            <v>C41810</v>
          </cell>
          <cell r="B472" t="str">
            <v>ペニ－レイン　　　　　　　　　　　　　　　　　　　　　　　　　　　　　</v>
          </cell>
          <cell r="C472" t="str">
            <v>093</v>
          </cell>
          <cell r="D472" t="str">
            <v>ﾅｶﾞﾉｼﾃﾝ</v>
          </cell>
          <cell r="E472" t="str">
            <v>業務本部</v>
          </cell>
          <cell r="F472" t="str">
            <v>CB</v>
          </cell>
          <cell r="G472" t="str">
            <v>G</v>
          </cell>
          <cell r="J472">
            <v>0</v>
          </cell>
          <cell r="K472">
            <v>11364956</v>
          </cell>
          <cell r="L472">
            <v>8919498</v>
          </cell>
          <cell r="M472">
            <v>9</v>
          </cell>
          <cell r="N472">
            <v>0</v>
          </cell>
          <cell r="O472">
            <v>9</v>
          </cell>
          <cell r="P472">
            <v>-3</v>
          </cell>
        </row>
        <row r="473">
          <cell r="A473" t="str">
            <v>C45201</v>
          </cell>
          <cell r="B473" t="str">
            <v>コマ住建　　　　　　　　　　　　　　　　　　　　　　　　　　　　　　　</v>
          </cell>
          <cell r="C473" t="str">
            <v>0Y2</v>
          </cell>
          <cell r="D473" t="str">
            <v>PJ-ｷｶｸｶｲﾊﾂｶ</v>
          </cell>
          <cell r="F473" t="str">
            <v>CB</v>
          </cell>
          <cell r="G473" t="str">
            <v>C</v>
          </cell>
          <cell r="J473">
            <v>27000000</v>
          </cell>
          <cell r="K473">
            <v>15000000</v>
          </cell>
          <cell r="L473">
            <v>41838218</v>
          </cell>
        </row>
        <row r="474">
          <cell r="A474" t="str">
            <v>C47975</v>
          </cell>
          <cell r="B474" t="str">
            <v>東京環境システム株式会社　　　　　　　　　　　　　　　　　　　　　　　</v>
          </cell>
          <cell r="E474" t="str">
            <v>東京営本</v>
          </cell>
          <cell r="M474">
            <v>0</v>
          </cell>
          <cell r="N474">
            <v>0</v>
          </cell>
          <cell r="O474">
            <v>20</v>
          </cell>
          <cell r="P474">
            <v>-7</v>
          </cell>
          <cell r="Q474">
            <v>8782835</v>
          </cell>
        </row>
        <row r="475">
          <cell r="A475" t="str">
            <v>C58755</v>
          </cell>
          <cell r="B475" t="str">
            <v>テラハウス</v>
          </cell>
          <cell r="E475" t="str">
            <v>東京営本</v>
          </cell>
          <cell r="M475">
            <v>0</v>
          </cell>
          <cell r="N475">
            <v>0</v>
          </cell>
          <cell r="O475">
            <v>0</v>
          </cell>
          <cell r="P475">
            <v>0</v>
          </cell>
        </row>
        <row r="476">
          <cell r="A476" t="str">
            <v>C87054</v>
          </cell>
          <cell r="B476" t="str">
            <v>上田茂子　　　　　　　　　　　　　　　　　　　　　　　　　　　　　　　</v>
          </cell>
          <cell r="C476" t="str">
            <v>0Y2</v>
          </cell>
          <cell r="D476" t="str">
            <v>PJ-ｷｶｸｶｲﾊﾂｶ</v>
          </cell>
          <cell r="F476" t="str">
            <v>AB</v>
          </cell>
          <cell r="G476" t="str">
            <v>Ｆ</v>
          </cell>
          <cell r="J476">
            <v>22662610</v>
          </cell>
          <cell r="K476">
            <v>0</v>
          </cell>
          <cell r="L476">
            <v>22662610</v>
          </cell>
        </row>
        <row r="477">
          <cell r="A477" t="str">
            <v>CM033</v>
          </cell>
          <cell r="B477" t="str">
            <v>大和住宅建設株式会社　　　　　　　　　　　　　　　　　　　　　　　　　</v>
          </cell>
          <cell r="C477" t="str">
            <v>09N</v>
          </cell>
          <cell r="E477" t="str">
            <v>近畿営本</v>
          </cell>
          <cell r="G477" t="str">
            <v>D</v>
          </cell>
          <cell r="L477">
            <v>-2426665378</v>
          </cell>
          <cell r="M477">
            <v>0</v>
          </cell>
          <cell r="N477">
            <v>-2402</v>
          </cell>
          <cell r="O477">
            <v>0</v>
          </cell>
          <cell r="P477">
            <v>0</v>
          </cell>
          <cell r="Q477">
            <v>2423473902</v>
          </cell>
        </row>
        <row r="478">
          <cell r="A478" t="str">
            <v>D00903</v>
          </cell>
          <cell r="B478" t="str">
            <v>マテックス株式会社　　　　　　　　　　　　　　　　　　　　　　　　　　</v>
          </cell>
          <cell r="C478" t="str">
            <v>001</v>
          </cell>
          <cell r="D478" t="str">
            <v>ｵｵｻｶｴｲｷﾞﾖｳ1-1</v>
          </cell>
          <cell r="E478" t="str">
            <v>近畿営本</v>
          </cell>
          <cell r="F478" t="str">
            <v>AB</v>
          </cell>
          <cell r="G478" t="str">
            <v>C</v>
          </cell>
          <cell r="J478">
            <v>211520869</v>
          </cell>
          <cell r="K478">
            <v>0</v>
          </cell>
          <cell r="L478">
            <v>211418903</v>
          </cell>
          <cell r="M478">
            <v>216</v>
          </cell>
          <cell r="N478">
            <v>0</v>
          </cell>
          <cell r="O478">
            <v>0</v>
          </cell>
          <cell r="P478">
            <v>0</v>
          </cell>
        </row>
        <row r="479">
          <cell r="A479" t="str">
            <v>D01748</v>
          </cell>
          <cell r="B479" t="str">
            <v>明和工業株式会社　　　　　　　　　　　　　　　　　　　　　　　　　　　</v>
          </cell>
          <cell r="C479" t="str">
            <v>0JN</v>
          </cell>
          <cell r="D479" t="str">
            <v>ｾﾝﾀﾞｲｼﾃﾝ2ﾁ-ﾑ</v>
          </cell>
          <cell r="E479" t="str">
            <v>業務本部</v>
          </cell>
          <cell r="F479" t="str">
            <v>CB</v>
          </cell>
          <cell r="G479" t="str">
            <v>G</v>
          </cell>
          <cell r="J479">
            <v>0</v>
          </cell>
          <cell r="K479">
            <v>7000000</v>
          </cell>
          <cell r="L479">
            <v>7000000</v>
          </cell>
          <cell r="M479">
            <v>7</v>
          </cell>
          <cell r="N479">
            <v>0</v>
          </cell>
          <cell r="O479">
            <v>7</v>
          </cell>
          <cell r="P479">
            <v>-3</v>
          </cell>
        </row>
        <row r="480">
          <cell r="A480" t="str">
            <v>D04583</v>
          </cell>
          <cell r="B480" t="str">
            <v>澤南小咲　　　　　　　　　　　　　　　　　　　　　　　　　　　　　　　</v>
          </cell>
          <cell r="C480" t="str">
            <v>0Y2</v>
          </cell>
          <cell r="D480" t="str">
            <v>PJ-ｷｶｸｶｲﾊﾂｶ</v>
          </cell>
          <cell r="E480" t="str">
            <v>近畿営本</v>
          </cell>
          <cell r="F480" t="str">
            <v>CB</v>
          </cell>
          <cell r="G480" t="str">
            <v>C</v>
          </cell>
          <cell r="J480">
            <v>0</v>
          </cell>
          <cell r="K480">
            <v>102789158</v>
          </cell>
          <cell r="L480">
            <v>100274506</v>
          </cell>
          <cell r="M480">
            <v>194</v>
          </cell>
          <cell r="N480">
            <v>0</v>
          </cell>
          <cell r="O480">
            <v>194</v>
          </cell>
          <cell r="P480">
            <v>-72</v>
          </cell>
        </row>
        <row r="481">
          <cell r="A481" t="str">
            <v>D08217</v>
          </cell>
          <cell r="B481" t="str">
            <v>ジャック　　　　　　　　　　　　　　　　　　　　　　　　　　　　　　　</v>
          </cell>
          <cell r="C481" t="str">
            <v>05W</v>
          </cell>
          <cell r="D481" t="str">
            <v>ｵｵｻｶｴｲｷﾞﾖｳ1-2</v>
          </cell>
          <cell r="E481" t="str">
            <v>近畿営本</v>
          </cell>
          <cell r="F481" t="str">
            <v>AB</v>
          </cell>
          <cell r="G481" t="str">
            <v>C</v>
          </cell>
          <cell r="J481">
            <v>50444397</v>
          </cell>
          <cell r="K481">
            <v>0</v>
          </cell>
          <cell r="L481">
            <v>49673797</v>
          </cell>
          <cell r="M481">
            <v>51</v>
          </cell>
          <cell r="N481">
            <v>0</v>
          </cell>
          <cell r="O481">
            <v>52</v>
          </cell>
          <cell r="P481">
            <v>-19</v>
          </cell>
        </row>
        <row r="482">
          <cell r="A482" t="str">
            <v>D10734</v>
          </cell>
          <cell r="B482" t="str">
            <v>民野　幹男　　　　　　　　　　　　　　　　　　　　　　　　　　　　　　</v>
          </cell>
          <cell r="C482" t="str">
            <v>0Y2</v>
          </cell>
          <cell r="D482" t="str">
            <v>PJ-ｷｶｸｶｲﾊﾂｶ</v>
          </cell>
          <cell r="E482" t="str">
            <v>近畿営本</v>
          </cell>
          <cell r="F482" t="str">
            <v>CA</v>
          </cell>
          <cell r="G482" t="str">
            <v>B</v>
          </cell>
          <cell r="J482">
            <v>501137820</v>
          </cell>
          <cell r="K482">
            <v>17048922</v>
          </cell>
          <cell r="L482">
            <v>514844869</v>
          </cell>
          <cell r="M482">
            <v>513</v>
          </cell>
          <cell r="N482">
            <v>0</v>
          </cell>
          <cell r="O482">
            <v>513</v>
          </cell>
          <cell r="P482">
            <v>0</v>
          </cell>
        </row>
        <row r="483">
          <cell r="A483" t="str">
            <v>D25258</v>
          </cell>
          <cell r="B483" t="str">
            <v>第一産業　　　　　　　　　　　　　　　　　　　　　　　　　　　　　　　</v>
          </cell>
          <cell r="C483" t="str">
            <v>016</v>
          </cell>
          <cell r="D483" t="str">
            <v>ｵｶﾔﾏｼﾃﾝｴｲｷﾞﾖｳ</v>
          </cell>
          <cell r="E483" t="str">
            <v>業務本部</v>
          </cell>
          <cell r="F483" t="str">
            <v>AA</v>
          </cell>
          <cell r="G483" t="str">
            <v>G</v>
          </cell>
          <cell r="J483">
            <v>519604000</v>
          </cell>
          <cell r="K483">
            <v>0</v>
          </cell>
          <cell r="L483">
            <v>519604000</v>
          </cell>
          <cell r="M483">
            <v>547</v>
          </cell>
          <cell r="N483">
            <v>0</v>
          </cell>
          <cell r="O483">
            <v>588</v>
          </cell>
          <cell r="P483">
            <v>0</v>
          </cell>
        </row>
        <row r="484">
          <cell r="A484" t="str">
            <v>D31395</v>
          </cell>
          <cell r="B484" t="str">
            <v>木村靖夫　　　　　　　　　　　　　　　　　　　　　　　　　　　　　　　</v>
          </cell>
          <cell r="C484" t="str">
            <v>0Y2</v>
          </cell>
          <cell r="D484" t="str">
            <v>PJ-ｷｶｸｶｲﾊﾂｶ</v>
          </cell>
          <cell r="E484" t="str">
            <v>近畿営本</v>
          </cell>
          <cell r="F484" t="str">
            <v>CB</v>
          </cell>
          <cell r="G484" t="str">
            <v>C</v>
          </cell>
          <cell r="J484">
            <v>0</v>
          </cell>
          <cell r="K484">
            <v>300499993</v>
          </cell>
          <cell r="L484">
            <v>287418092</v>
          </cell>
          <cell r="M484">
            <v>288</v>
          </cell>
          <cell r="N484">
            <v>0</v>
          </cell>
          <cell r="O484">
            <v>288</v>
          </cell>
          <cell r="P484">
            <v>-107</v>
          </cell>
        </row>
        <row r="485">
          <cell r="A485" t="str">
            <v>D42034</v>
          </cell>
          <cell r="B485" t="str">
            <v>星野組</v>
          </cell>
          <cell r="E485" t="str">
            <v>業務本部</v>
          </cell>
          <cell r="M485">
            <v>0</v>
          </cell>
          <cell r="N485">
            <v>0</v>
          </cell>
          <cell r="O485">
            <v>0</v>
          </cell>
          <cell r="P485">
            <v>0</v>
          </cell>
        </row>
        <row r="486">
          <cell r="A486" t="str">
            <v>D46534</v>
          </cell>
          <cell r="B486" t="str">
            <v>日新電設株式会社　　　　　　　　　　　　　　　　　　　　　　　　　　　</v>
          </cell>
          <cell r="E486" t="str">
            <v>業務本部</v>
          </cell>
          <cell r="M486">
            <v>0</v>
          </cell>
          <cell r="N486">
            <v>0</v>
          </cell>
          <cell r="O486">
            <v>24</v>
          </cell>
          <cell r="P486">
            <v>-9</v>
          </cell>
        </row>
        <row r="487">
          <cell r="A487" t="str">
            <v>D53108</v>
          </cell>
          <cell r="B487" t="str">
            <v>片平久義　　　　　　　　　　　　　　　　　　　　　　　　　　　　　　　</v>
          </cell>
          <cell r="C487" t="str">
            <v>1TL</v>
          </cell>
          <cell r="D487" t="str">
            <v>ﾖｺﾊﾏｴｲｷﾞﾖｳJ</v>
          </cell>
          <cell r="F487" t="str">
            <v>CB</v>
          </cell>
          <cell r="G487" t="str">
            <v>B</v>
          </cell>
          <cell r="J487">
            <v>0</v>
          </cell>
          <cell r="K487">
            <v>1534030</v>
          </cell>
          <cell r="L487">
            <v>1488176</v>
          </cell>
        </row>
        <row r="488">
          <cell r="A488" t="str">
            <v>D54379</v>
          </cell>
          <cell r="B488" t="str">
            <v>年金ワイドサービス岡山　株式会社　　　　　　　　　　　　　　　　　　　</v>
          </cell>
          <cell r="C488" t="str">
            <v>05Z</v>
          </cell>
          <cell r="D488" t="str">
            <v>ｵｵｻｶｴｲｷﾞﾖｳ3-1</v>
          </cell>
          <cell r="E488" t="str">
            <v>近畿営本</v>
          </cell>
          <cell r="F488" t="str">
            <v>AB</v>
          </cell>
          <cell r="G488" t="str">
            <v>H</v>
          </cell>
          <cell r="J488">
            <v>833341</v>
          </cell>
          <cell r="K488">
            <v>0</v>
          </cell>
          <cell r="L488">
            <v>833341</v>
          </cell>
          <cell r="M488">
            <v>3</v>
          </cell>
          <cell r="P488">
            <v>0</v>
          </cell>
        </row>
        <row r="489">
          <cell r="A489" t="str">
            <v>D55756</v>
          </cell>
          <cell r="B489" t="str">
            <v>全秀興産　　　　　　　　　　　　　　　　　　　　　　　　　　　　　　　</v>
          </cell>
          <cell r="C489" t="str">
            <v>1E2</v>
          </cell>
          <cell r="D489" t="str">
            <v>ﾖｺﾊﾏｴｲｷﾞﾖｳQKｻｷ</v>
          </cell>
          <cell r="E489" t="str">
            <v>東京営本</v>
          </cell>
          <cell r="F489" t="str">
            <v>CB</v>
          </cell>
          <cell r="G489" t="str">
            <v>H</v>
          </cell>
          <cell r="J489">
            <v>0</v>
          </cell>
          <cell r="K489">
            <v>1579667</v>
          </cell>
          <cell r="L489">
            <v>1205495</v>
          </cell>
          <cell r="M489">
            <v>10</v>
          </cell>
          <cell r="N489">
            <v>0</v>
          </cell>
          <cell r="O489">
            <v>10</v>
          </cell>
          <cell r="P489">
            <v>-4</v>
          </cell>
        </row>
        <row r="490">
          <cell r="A490" t="str">
            <v>D68688</v>
          </cell>
          <cell r="B490" t="str">
            <v>ダイワ商会　　　　　　　　　　　　　　　　　　　　　　　　　　　　　　</v>
          </cell>
          <cell r="C490" t="str">
            <v>048</v>
          </cell>
          <cell r="D490" t="str">
            <v>ﾏﾂﾓﾄｼﾃﾝ</v>
          </cell>
          <cell r="E490" t="str">
            <v>業務本部</v>
          </cell>
          <cell r="F490" t="str">
            <v>AB</v>
          </cell>
          <cell r="G490" t="str">
            <v>J</v>
          </cell>
          <cell r="J490">
            <v>38578367</v>
          </cell>
          <cell r="K490">
            <v>0</v>
          </cell>
          <cell r="L490">
            <v>38638086</v>
          </cell>
          <cell r="M490">
            <v>39</v>
          </cell>
          <cell r="N490">
            <v>0</v>
          </cell>
          <cell r="O490">
            <v>41</v>
          </cell>
          <cell r="P490">
            <v>-15</v>
          </cell>
        </row>
        <row r="491">
          <cell r="A491" t="str">
            <v>D69871</v>
          </cell>
          <cell r="B491" t="str">
            <v>金子電器　株式会社　　　　　　　　　　　　　　　　　　　　　　　　　　</v>
          </cell>
          <cell r="E491" t="str">
            <v>近畿営本</v>
          </cell>
          <cell r="M491">
            <v>0</v>
          </cell>
          <cell r="N491">
            <v>0</v>
          </cell>
          <cell r="O491">
            <v>139</v>
          </cell>
          <cell r="P491">
            <v>-52</v>
          </cell>
        </row>
        <row r="492">
          <cell r="A492" t="str">
            <v>D71856</v>
          </cell>
          <cell r="B492" t="str">
            <v>益岡　和正　　　　　　　　　　　　　　　　　　　　　　　　　　　　　　</v>
          </cell>
          <cell r="C492" t="str">
            <v>1C4</v>
          </cell>
          <cell r="D492" t="str">
            <v>ﾐﾅﾄｼﾃﾝﾀﾞｲ2ﾁ-ﾑ</v>
          </cell>
          <cell r="F492" t="str">
            <v>AB</v>
          </cell>
          <cell r="G492" t="str">
            <v>B</v>
          </cell>
          <cell r="J492">
            <v>19007254</v>
          </cell>
          <cell r="K492">
            <v>0</v>
          </cell>
          <cell r="L492">
            <v>19007254</v>
          </cell>
        </row>
        <row r="493">
          <cell r="A493" t="str">
            <v>D73928</v>
          </cell>
          <cell r="B493" t="str">
            <v>ヤオマサハウジング　　　　　　　　　　　　　　　　　　　　　　　　　　</v>
          </cell>
          <cell r="C493" t="str">
            <v>1TS</v>
          </cell>
          <cell r="D493" t="str">
            <v>ｼﾖｳﾅﾝｴｲｷﾞﾖｳJ</v>
          </cell>
          <cell r="E493" t="str">
            <v>東京営本</v>
          </cell>
          <cell r="F493" t="str">
            <v>CB</v>
          </cell>
          <cell r="G493" t="str">
            <v>C</v>
          </cell>
          <cell r="J493">
            <v>3295963</v>
          </cell>
          <cell r="K493">
            <v>1018879</v>
          </cell>
          <cell r="L493">
            <v>4241622</v>
          </cell>
          <cell r="M493">
            <v>4</v>
          </cell>
          <cell r="N493">
            <v>0</v>
          </cell>
          <cell r="O493">
            <v>4</v>
          </cell>
          <cell r="P493">
            <v>-1</v>
          </cell>
        </row>
        <row r="494">
          <cell r="A494" t="str">
            <v>D88029</v>
          </cell>
          <cell r="B494" t="str">
            <v>グランドール企画　　　　　　　　　　　　　　　　　　　　　　　　　　　</v>
          </cell>
          <cell r="C494" t="str">
            <v>2HF</v>
          </cell>
          <cell r="D494" t="str">
            <v>ｻﾂﾎﾟﾛﾄﾞｳﾄｳK</v>
          </cell>
          <cell r="E494" t="str">
            <v>業務本部</v>
          </cell>
          <cell r="F494" t="str">
            <v>CB</v>
          </cell>
          <cell r="G494" t="str">
            <v>G</v>
          </cell>
          <cell r="J494">
            <v>13502234</v>
          </cell>
          <cell r="K494">
            <v>877629</v>
          </cell>
          <cell r="L494">
            <v>14362573</v>
          </cell>
          <cell r="M494">
            <v>15</v>
          </cell>
          <cell r="P494">
            <v>0</v>
          </cell>
        </row>
        <row r="495">
          <cell r="A495" t="str">
            <v>DB046</v>
          </cell>
          <cell r="B495" t="str">
            <v>ハッポー　　　　　　　　　　　　　　　　　　　　　　　　　　　　　　　</v>
          </cell>
          <cell r="E495" t="str">
            <v>近畿営本</v>
          </cell>
          <cell r="M495">
            <v>6</v>
          </cell>
          <cell r="N495">
            <v>0</v>
          </cell>
          <cell r="O495">
            <v>6</v>
          </cell>
          <cell r="P495">
            <v>-2</v>
          </cell>
        </row>
        <row r="496">
          <cell r="A496" t="str">
            <v>DE370</v>
          </cell>
          <cell r="B496" t="str">
            <v>アテックス株式会社　　　　　　　　　　　　　　　　　　　　　　　　　　</v>
          </cell>
          <cell r="C496" t="str">
            <v>1J6</v>
          </cell>
          <cell r="D496" t="str">
            <v>ﾀﾁｶﾜｼﾃﾝﾀﾞｲ1ﾁｰﾑ</v>
          </cell>
          <cell r="E496" t="str">
            <v>東京営本</v>
          </cell>
          <cell r="F496" t="str">
            <v>CB</v>
          </cell>
          <cell r="G496" t="str">
            <v>Ｆ</v>
          </cell>
          <cell r="J496">
            <v>15000000</v>
          </cell>
          <cell r="K496">
            <v>12000000</v>
          </cell>
          <cell r="L496">
            <v>26949774</v>
          </cell>
          <cell r="M496">
            <v>27</v>
          </cell>
          <cell r="P496">
            <v>0</v>
          </cell>
        </row>
        <row r="497">
          <cell r="A497" t="str">
            <v>DJ187</v>
          </cell>
          <cell r="B497" t="str">
            <v>日企設計　　　　　　　　　　　　　　　　　　　　　　　　　　　　　　　</v>
          </cell>
          <cell r="C497" t="str">
            <v>0Y2</v>
          </cell>
          <cell r="D497" t="str">
            <v>PJ-ｷｶｸｶｲﾊﾂｶ</v>
          </cell>
          <cell r="E497" t="str">
            <v>近畿営本</v>
          </cell>
          <cell r="F497" t="str">
            <v>CB</v>
          </cell>
          <cell r="G497" t="str">
            <v>J</v>
          </cell>
          <cell r="J497">
            <v>0</v>
          </cell>
          <cell r="K497">
            <v>46192012</v>
          </cell>
          <cell r="L497">
            <v>44994498</v>
          </cell>
          <cell r="M497">
            <v>45</v>
          </cell>
          <cell r="N497">
            <v>0</v>
          </cell>
          <cell r="O497">
            <v>46</v>
          </cell>
          <cell r="P497">
            <v>-17</v>
          </cell>
        </row>
        <row r="498">
          <cell r="A498" t="str">
            <v>DR545</v>
          </cell>
          <cell r="B498" t="str">
            <v>飛栄産業株式会社　　　　　　　　　　　　　　　　　　　　　　　　　　　</v>
          </cell>
          <cell r="C498" t="str">
            <v>09C</v>
          </cell>
          <cell r="D498" t="str">
            <v>ﾕｳｼｼﾞｷﾞﾖｳ2ﾎｳｼﾞﾝ</v>
          </cell>
          <cell r="E498" t="str">
            <v>不動産Ｆ</v>
          </cell>
          <cell r="F498" t="str">
            <v>CA</v>
          </cell>
          <cell r="G498" t="str">
            <v>C</v>
          </cell>
          <cell r="J498">
            <v>0</v>
          </cell>
          <cell r="K498">
            <v>928832655</v>
          </cell>
          <cell r="L498">
            <v>13832655</v>
          </cell>
          <cell r="M498">
            <v>14</v>
          </cell>
          <cell r="N498">
            <v>-915</v>
          </cell>
          <cell r="O498">
            <v>14</v>
          </cell>
          <cell r="P498">
            <v>-14</v>
          </cell>
        </row>
        <row r="499">
          <cell r="A499" t="str">
            <v>DV125</v>
          </cell>
          <cell r="B499" t="str">
            <v>坂本建材興業所　　　　　　　　　　　　　　　　　　　　　　　　　　　　</v>
          </cell>
          <cell r="C499" t="str">
            <v>09C</v>
          </cell>
          <cell r="D499" t="str">
            <v>ﾕｳｼｼﾞｷﾞﾖｳ2ﾎｳｼﾞﾝ</v>
          </cell>
          <cell r="E499" t="str">
            <v>不動産Ｆ</v>
          </cell>
          <cell r="F499" t="str">
            <v>CB</v>
          </cell>
          <cell r="G499" t="str">
            <v>C</v>
          </cell>
          <cell r="J499">
            <v>302672020</v>
          </cell>
          <cell r="K499">
            <v>4805513</v>
          </cell>
          <cell r="L499">
            <v>-5598280</v>
          </cell>
          <cell r="M499">
            <v>-3</v>
          </cell>
          <cell r="N499">
            <v>-311</v>
          </cell>
          <cell r="O499">
            <v>0</v>
          </cell>
          <cell r="P499">
            <v>0</v>
          </cell>
        </row>
        <row r="500">
          <cell r="A500" t="str">
            <v>DV796</v>
          </cell>
          <cell r="B500" t="str">
            <v>サンケイハウス　　　　　　　　　　　　　　　　　　　　　　　　　　　　</v>
          </cell>
          <cell r="C500" t="str">
            <v>0Y1</v>
          </cell>
          <cell r="D500" t="str">
            <v>ｵｵｻｶｴｲｷﾞﾖｳ1-3</v>
          </cell>
          <cell r="E500" t="str">
            <v>近畿営本</v>
          </cell>
          <cell r="F500" t="str">
            <v>CB</v>
          </cell>
          <cell r="G500" t="str">
            <v>C</v>
          </cell>
          <cell r="J500">
            <v>0</v>
          </cell>
          <cell r="K500">
            <v>138160761</v>
          </cell>
          <cell r="L500">
            <v>90198777</v>
          </cell>
          <cell r="M500">
            <v>90</v>
          </cell>
          <cell r="N500">
            <v>0</v>
          </cell>
          <cell r="O500">
            <v>90</v>
          </cell>
          <cell r="P500">
            <v>-33</v>
          </cell>
        </row>
        <row r="501">
          <cell r="A501" t="str">
            <v>E06830</v>
          </cell>
          <cell r="B501" t="str">
            <v>東港海運株式会社　　　　　　　　　　　　　　　　　　　　　　　　　　　</v>
          </cell>
          <cell r="C501" t="str">
            <v>1D1</v>
          </cell>
          <cell r="D501" t="str">
            <v>ﾁﾊﾞｼﾃﾝﾀﾞｲ1ﾁｰﾑ</v>
          </cell>
          <cell r="E501" t="str">
            <v>東京営本</v>
          </cell>
          <cell r="F501" t="str">
            <v>CB</v>
          </cell>
          <cell r="G501" t="str">
            <v>I</v>
          </cell>
          <cell r="J501">
            <v>0</v>
          </cell>
          <cell r="K501">
            <v>1093756</v>
          </cell>
          <cell r="L501">
            <v>1087900</v>
          </cell>
          <cell r="M501">
            <v>1</v>
          </cell>
          <cell r="N501">
            <v>0</v>
          </cell>
          <cell r="O501">
            <v>1</v>
          </cell>
          <cell r="P501">
            <v>0</v>
          </cell>
        </row>
        <row r="502">
          <cell r="A502" t="str">
            <v>E06856</v>
          </cell>
          <cell r="B502" t="str">
            <v>木村　孝　　　　　　　　　　　　　　　　　　　　　　　　　　　　　　　</v>
          </cell>
          <cell r="C502" t="str">
            <v>CL1</v>
          </cell>
          <cell r="D502" t="str">
            <v>ｸﾗｳﾝﾘ-ｼﾝｸﾞ1</v>
          </cell>
          <cell r="E502" t="str">
            <v>東京営本</v>
          </cell>
          <cell r="F502" t="str">
            <v>AB</v>
          </cell>
          <cell r="G502" t="str">
            <v>B</v>
          </cell>
          <cell r="J502">
            <v>5807849</v>
          </cell>
          <cell r="K502">
            <v>0</v>
          </cell>
          <cell r="L502">
            <v>5807849</v>
          </cell>
          <cell r="M502">
            <v>6</v>
          </cell>
          <cell r="N502">
            <v>0</v>
          </cell>
          <cell r="O502">
            <v>0</v>
          </cell>
          <cell r="P502">
            <v>0</v>
          </cell>
        </row>
        <row r="503">
          <cell r="A503" t="str">
            <v>E27394</v>
          </cell>
          <cell r="B503" t="str">
            <v>駒場均　　　　　　　　　　　　　　　　　　　　　　　　　　　　　　　　</v>
          </cell>
          <cell r="C503" t="str">
            <v>007</v>
          </cell>
          <cell r="D503" t="str">
            <v>ｱｷﾀｼﾃﾝ</v>
          </cell>
          <cell r="F503" t="str">
            <v>CB</v>
          </cell>
          <cell r="G503" t="str">
            <v>B</v>
          </cell>
          <cell r="J503">
            <v>0</v>
          </cell>
          <cell r="K503">
            <v>2074285</v>
          </cell>
          <cell r="L503">
            <v>1967827</v>
          </cell>
        </row>
        <row r="504">
          <cell r="A504" t="str">
            <v>E30647</v>
          </cell>
          <cell r="B504" t="str">
            <v>コーエー流通</v>
          </cell>
          <cell r="E504" t="str">
            <v>業務本部</v>
          </cell>
          <cell r="M504">
            <v>0</v>
          </cell>
          <cell r="N504">
            <v>0</v>
          </cell>
          <cell r="O504">
            <v>0</v>
          </cell>
          <cell r="P504">
            <v>0</v>
          </cell>
        </row>
        <row r="505">
          <cell r="A505" t="str">
            <v>E41050</v>
          </cell>
          <cell r="B505" t="str">
            <v>悠紀総合事務所　　　　　　　　　　　　　　　　　　　　　　　　　　　　</v>
          </cell>
          <cell r="C505" t="str">
            <v>1TA</v>
          </cell>
          <cell r="D505" t="str">
            <v>ｼﾝｼﾞﾕｸ-ｴｲｷﾞﾖｳJ</v>
          </cell>
          <cell r="E505" t="str">
            <v>東京営本</v>
          </cell>
          <cell r="F505" t="str">
            <v>CB</v>
          </cell>
          <cell r="G505" t="str">
            <v>K</v>
          </cell>
          <cell r="J505">
            <v>0</v>
          </cell>
          <cell r="K505">
            <v>1641657</v>
          </cell>
          <cell r="L505">
            <v>1641657</v>
          </cell>
          <cell r="M505">
            <v>2</v>
          </cell>
          <cell r="N505">
            <v>0</v>
          </cell>
          <cell r="O505">
            <v>2</v>
          </cell>
          <cell r="P505">
            <v>-1</v>
          </cell>
        </row>
        <row r="506">
          <cell r="A506" t="str">
            <v>E86095</v>
          </cell>
          <cell r="B506" t="str">
            <v>パルフーズ株式会社　　　　　　　　　　　　　　　　　　　　　　　　　　</v>
          </cell>
          <cell r="C506" t="str">
            <v>1C4</v>
          </cell>
          <cell r="D506" t="str">
            <v>ﾐﾅﾄｼﾃﾝﾀﾞｲ2ﾁ-ﾑ</v>
          </cell>
          <cell r="E506" t="str">
            <v>東京営本</v>
          </cell>
          <cell r="F506" t="str">
            <v>CB</v>
          </cell>
          <cell r="G506" t="str">
            <v>Ｆ</v>
          </cell>
          <cell r="J506">
            <v>20000000</v>
          </cell>
          <cell r="K506">
            <v>10000000</v>
          </cell>
          <cell r="L506">
            <v>29897023</v>
          </cell>
          <cell r="M506">
            <v>30</v>
          </cell>
          <cell r="P506">
            <v>0</v>
          </cell>
        </row>
        <row r="507">
          <cell r="A507" t="str">
            <v>E86125</v>
          </cell>
          <cell r="B507" t="str">
            <v>ダイキューワークス株式会社　　　　　　　　　　　　　　　　　　　　　　</v>
          </cell>
          <cell r="C507" t="str">
            <v>0Y2</v>
          </cell>
          <cell r="D507" t="str">
            <v>PJ-ｷｶｸｶｲﾊﾂｶ</v>
          </cell>
          <cell r="E507" t="str">
            <v>近畿営本</v>
          </cell>
          <cell r="F507" t="str">
            <v>CB</v>
          </cell>
          <cell r="G507" t="str">
            <v>E</v>
          </cell>
          <cell r="J507">
            <v>1500000</v>
          </cell>
          <cell r="K507">
            <v>2500000</v>
          </cell>
          <cell r="L507">
            <v>3994830</v>
          </cell>
          <cell r="M507">
            <v>4</v>
          </cell>
          <cell r="P507">
            <v>0</v>
          </cell>
        </row>
        <row r="508">
          <cell r="A508" t="str">
            <v>EA703</v>
          </cell>
          <cell r="B508" t="str">
            <v>タマタ建材工業株式会社　　　　　　　　　　　　　　　　　　　　　　　　</v>
          </cell>
          <cell r="C508" t="str">
            <v>0Y2</v>
          </cell>
          <cell r="D508" t="str">
            <v>PJ-ｷｶｸｶｲﾊﾂｶ</v>
          </cell>
          <cell r="E508" t="str">
            <v>近畿営本</v>
          </cell>
          <cell r="F508" t="str">
            <v>CB</v>
          </cell>
          <cell r="G508" t="str">
            <v>Ｆ</v>
          </cell>
          <cell r="J508">
            <v>0</v>
          </cell>
          <cell r="K508">
            <v>12000000</v>
          </cell>
          <cell r="L508">
            <v>12000000</v>
          </cell>
          <cell r="M508">
            <v>12</v>
          </cell>
          <cell r="N508">
            <v>0</v>
          </cell>
          <cell r="O508">
            <v>12</v>
          </cell>
          <cell r="P508">
            <v>-4</v>
          </cell>
        </row>
        <row r="509">
          <cell r="A509" t="str">
            <v>EH385</v>
          </cell>
          <cell r="B509" t="str">
            <v>ニチゴ株式会社　　　　　　　　　　　　　　　　　　　　　　　　　　　　</v>
          </cell>
          <cell r="C509" t="str">
            <v>0Y2</v>
          </cell>
          <cell r="D509" t="str">
            <v>PJ-ｷｶｸｶｲﾊﾂｶ</v>
          </cell>
          <cell r="E509" t="str">
            <v>近畿営本</v>
          </cell>
          <cell r="F509" t="str">
            <v>CB</v>
          </cell>
          <cell r="G509" t="str">
            <v>K</v>
          </cell>
          <cell r="J509">
            <v>0</v>
          </cell>
          <cell r="K509">
            <v>39000000</v>
          </cell>
          <cell r="L509">
            <v>38315950</v>
          </cell>
          <cell r="M509">
            <v>39</v>
          </cell>
          <cell r="N509">
            <v>0</v>
          </cell>
          <cell r="O509">
            <v>41</v>
          </cell>
          <cell r="P509">
            <v>-15</v>
          </cell>
        </row>
        <row r="510">
          <cell r="A510" t="str">
            <v>EX065</v>
          </cell>
          <cell r="B510" t="str">
            <v>田辺組</v>
          </cell>
          <cell r="E510" t="str">
            <v>近畿営本</v>
          </cell>
          <cell r="M510">
            <v>0</v>
          </cell>
          <cell r="N510">
            <v>0</v>
          </cell>
          <cell r="O510">
            <v>0</v>
          </cell>
          <cell r="P510">
            <v>0</v>
          </cell>
        </row>
        <row r="511">
          <cell r="A511" t="str">
            <v>F02711</v>
          </cell>
          <cell r="B511" t="str">
            <v>中津川　裕　　　　　　　　　　　　　　　　　　　　　　　　　　　　　　</v>
          </cell>
          <cell r="C511" t="str">
            <v>1H1</v>
          </cell>
          <cell r="D511" t="str">
            <v>ｼﾝｼﾞﾕｸｼﾃﾝ1ﾁ-ﾑ</v>
          </cell>
          <cell r="E511" t="str">
            <v>東京営本</v>
          </cell>
          <cell r="F511" t="str">
            <v>AB</v>
          </cell>
          <cell r="G511" t="str">
            <v>B</v>
          </cell>
          <cell r="J511">
            <v>6173516</v>
          </cell>
          <cell r="K511">
            <v>0</v>
          </cell>
          <cell r="L511">
            <v>6173516</v>
          </cell>
          <cell r="M511">
            <v>6</v>
          </cell>
          <cell r="N511">
            <v>0</v>
          </cell>
          <cell r="O511">
            <v>0</v>
          </cell>
          <cell r="P511">
            <v>0</v>
          </cell>
        </row>
        <row r="512">
          <cell r="A512" t="str">
            <v>F10268</v>
          </cell>
          <cell r="B512" t="str">
            <v>友峰住地建設有限会社　　　　　　　　　　　　　　　　　　　　　　　　　</v>
          </cell>
          <cell r="C512" t="str">
            <v>048</v>
          </cell>
          <cell r="D512" t="str">
            <v>ﾏﾂﾓﾄｼﾃﾝ</v>
          </cell>
          <cell r="E512" t="str">
            <v>業務本部</v>
          </cell>
          <cell r="F512" t="str">
            <v>CB</v>
          </cell>
          <cell r="G512" t="str">
            <v>C</v>
          </cell>
          <cell r="J512">
            <v>3337600</v>
          </cell>
          <cell r="K512">
            <v>11070212</v>
          </cell>
          <cell r="L512">
            <v>12244557</v>
          </cell>
          <cell r="M512">
            <v>12</v>
          </cell>
          <cell r="N512">
            <v>0</v>
          </cell>
          <cell r="O512">
            <v>12</v>
          </cell>
          <cell r="P512">
            <v>-4</v>
          </cell>
        </row>
        <row r="513">
          <cell r="A513" t="str">
            <v>F18630</v>
          </cell>
          <cell r="B513" t="str">
            <v>東亜パーラー　　　　　　　　　　　　　　　　　　　　　　　　　　　　　</v>
          </cell>
          <cell r="E513" t="str">
            <v>東京営本</v>
          </cell>
          <cell r="M513">
            <v>4</v>
          </cell>
          <cell r="P513">
            <v>0</v>
          </cell>
        </row>
        <row r="514">
          <cell r="A514" t="str">
            <v>F37110</v>
          </cell>
          <cell r="B514" t="str">
            <v>堀井　元彦　　　　　　　　　　　　　　　　　　　　　　　　　　　　　　</v>
          </cell>
          <cell r="C514" t="str">
            <v>0QJ</v>
          </cell>
          <cell r="D514" t="str">
            <v>ｵｵｻｶｴｲｷﾞﾖｳ2-4</v>
          </cell>
          <cell r="F514" t="str">
            <v>CB</v>
          </cell>
          <cell r="G514" t="str">
            <v>B</v>
          </cell>
          <cell r="J514">
            <v>0</v>
          </cell>
          <cell r="K514">
            <v>62750701</v>
          </cell>
          <cell r="L514">
            <v>62750701</v>
          </cell>
        </row>
        <row r="515">
          <cell r="A515" t="str">
            <v>F49461</v>
          </cell>
          <cell r="B515" t="str">
            <v>丸栄住宅産業　　　　　　　　　　　　　　　　　　　　　　　　　　　　　</v>
          </cell>
          <cell r="C515" t="str">
            <v>0Y2</v>
          </cell>
          <cell r="D515" t="str">
            <v>PJ-ｷｶｸｶｲﾊﾂｶ</v>
          </cell>
          <cell r="E515" t="str">
            <v>近畿営本</v>
          </cell>
          <cell r="F515" t="str">
            <v>CB</v>
          </cell>
          <cell r="G515" t="str">
            <v>C</v>
          </cell>
          <cell r="J515">
            <v>0</v>
          </cell>
          <cell r="K515">
            <v>66979643</v>
          </cell>
          <cell r="L515">
            <v>66979643</v>
          </cell>
          <cell r="M515">
            <v>67</v>
          </cell>
          <cell r="N515">
            <v>0</v>
          </cell>
          <cell r="O515">
            <v>68</v>
          </cell>
          <cell r="P515">
            <v>-25</v>
          </cell>
        </row>
        <row r="516">
          <cell r="A516" t="str">
            <v>F56823</v>
          </cell>
          <cell r="B516" t="str">
            <v>明星コーポレーション　　　　　　　　　　　　　　　　　　　　　　　　　</v>
          </cell>
          <cell r="C516" t="str">
            <v>1C1</v>
          </cell>
          <cell r="D516" t="str">
            <v>ﾐﾅﾄｼﾃﾝﾀﾞｲ1ﾁ-ﾑ</v>
          </cell>
          <cell r="E516" t="str">
            <v>東京営本</v>
          </cell>
          <cell r="F516" t="str">
            <v>AB</v>
          </cell>
          <cell r="G516" t="str">
            <v>C</v>
          </cell>
          <cell r="J516">
            <v>82638921</v>
          </cell>
          <cell r="K516">
            <v>0</v>
          </cell>
          <cell r="L516">
            <v>81931406</v>
          </cell>
          <cell r="M516">
            <v>87</v>
          </cell>
          <cell r="N516">
            <v>0</v>
          </cell>
          <cell r="O516">
            <v>96</v>
          </cell>
          <cell r="P516">
            <v>-36</v>
          </cell>
        </row>
        <row r="517">
          <cell r="A517" t="str">
            <v>F62017</v>
          </cell>
          <cell r="B517" t="str">
            <v>宏友建設株式会社　　　　　　　　　　　　　　　　　　　　　　　　　　　</v>
          </cell>
          <cell r="C517" t="str">
            <v>0Y2</v>
          </cell>
          <cell r="D517" t="str">
            <v>PJ-ｷｶｸｶｲﾊﾂｶ</v>
          </cell>
          <cell r="E517" t="str">
            <v>近畿営本</v>
          </cell>
          <cell r="F517" t="str">
            <v>CB</v>
          </cell>
          <cell r="G517" t="str">
            <v>C</v>
          </cell>
          <cell r="J517">
            <v>0</v>
          </cell>
          <cell r="K517">
            <v>4181477</v>
          </cell>
          <cell r="L517">
            <v>3977229</v>
          </cell>
          <cell r="M517">
            <v>4</v>
          </cell>
          <cell r="N517">
            <v>0</v>
          </cell>
          <cell r="O517">
            <v>4</v>
          </cell>
          <cell r="P517">
            <v>-1</v>
          </cell>
        </row>
        <row r="518">
          <cell r="A518" t="str">
            <v>F80454</v>
          </cell>
          <cell r="B518" t="str">
            <v>宮崎ハイランド株式会社</v>
          </cell>
          <cell r="E518" t="str">
            <v>業務本部</v>
          </cell>
          <cell r="M518">
            <v>0</v>
          </cell>
          <cell r="N518">
            <v>0</v>
          </cell>
          <cell r="O518">
            <v>0</v>
          </cell>
          <cell r="P518">
            <v>0</v>
          </cell>
        </row>
        <row r="519">
          <cell r="A519" t="str">
            <v>G00004</v>
          </cell>
          <cell r="B519" t="str">
            <v>栄光産業株式会社　　　　　　　　　　　　　　　　　　　　　　　　　　　</v>
          </cell>
          <cell r="C519" t="str">
            <v>05W</v>
          </cell>
          <cell r="D519" t="str">
            <v>ｵｵｻｶｴｲｷﾞﾖｳ1-2</v>
          </cell>
          <cell r="E519" t="str">
            <v>近畿営本</v>
          </cell>
          <cell r="F519" t="str">
            <v>AA</v>
          </cell>
          <cell r="G519" t="str">
            <v>C</v>
          </cell>
          <cell r="J519">
            <v>1070410000</v>
          </cell>
          <cell r="K519">
            <v>0</v>
          </cell>
          <cell r="L519">
            <v>1068342496</v>
          </cell>
          <cell r="M519">
            <v>1078</v>
          </cell>
          <cell r="N519">
            <v>0</v>
          </cell>
          <cell r="O519">
            <v>1094</v>
          </cell>
          <cell r="P519">
            <v>-50</v>
          </cell>
        </row>
        <row r="520">
          <cell r="A520" t="str">
            <v>G02305</v>
          </cell>
          <cell r="B520" t="str">
            <v>窪田建設株式会社　　　　　　　　　　　　　　　　　　　　　　　　　　　</v>
          </cell>
          <cell r="E520" t="str">
            <v>業務本部</v>
          </cell>
          <cell r="M520">
            <v>2</v>
          </cell>
          <cell r="P520">
            <v>0</v>
          </cell>
        </row>
        <row r="521">
          <cell r="A521" t="str">
            <v>G11202</v>
          </cell>
          <cell r="B521" t="str">
            <v>内田建材有限会社　　　　　　　　　　　　　　　　　　　　　　　　　　　</v>
          </cell>
          <cell r="C521" t="str">
            <v>0L4</v>
          </cell>
          <cell r="D521" t="str">
            <v>ﾏﾂｴｼﾃﾝ</v>
          </cell>
          <cell r="E521" t="str">
            <v>業務本部</v>
          </cell>
          <cell r="F521" t="str">
            <v>CB</v>
          </cell>
          <cell r="G521" t="str">
            <v>E</v>
          </cell>
          <cell r="J521">
            <v>0</v>
          </cell>
          <cell r="K521">
            <v>5000000</v>
          </cell>
          <cell r="L521">
            <v>5000000</v>
          </cell>
          <cell r="M521">
            <v>5</v>
          </cell>
          <cell r="N521">
            <v>0</v>
          </cell>
          <cell r="O521">
            <v>5</v>
          </cell>
          <cell r="P521">
            <v>-2</v>
          </cell>
        </row>
        <row r="522">
          <cell r="A522" t="str">
            <v>G27747</v>
          </cell>
          <cell r="B522" t="str">
            <v>和田仁　　　　　　　　　　　　　　　　　　　　　　　　　　　　　　　　</v>
          </cell>
          <cell r="C522" t="str">
            <v>09N</v>
          </cell>
          <cell r="E522" t="str">
            <v>業務本部</v>
          </cell>
          <cell r="G522" t="str">
            <v>D</v>
          </cell>
          <cell r="L522">
            <v>-853</v>
          </cell>
          <cell r="M522">
            <v>0</v>
          </cell>
          <cell r="P522">
            <v>0</v>
          </cell>
        </row>
        <row r="523">
          <cell r="A523" t="str">
            <v>G30240</v>
          </cell>
          <cell r="B523" t="str">
            <v>山口節子　　　　　　　　　　　　　　　　　　　　　　　　　　　　　　　</v>
          </cell>
          <cell r="C523" t="str">
            <v>0Y2</v>
          </cell>
          <cell r="D523" t="str">
            <v>PJ-ｷｶｸｶｲﾊﾂｶ</v>
          </cell>
          <cell r="F523" t="str">
            <v>AB</v>
          </cell>
          <cell r="G523" t="str">
            <v>C</v>
          </cell>
          <cell r="J523">
            <v>18106120</v>
          </cell>
          <cell r="K523">
            <v>0</v>
          </cell>
          <cell r="L523">
            <v>18169144</v>
          </cell>
        </row>
        <row r="524">
          <cell r="A524" t="str">
            <v>G34370</v>
          </cell>
          <cell r="B524" t="str">
            <v>佐野和雄　　　　　　　　　　　　　　　　　　　　　　　　　　　　　　　</v>
          </cell>
          <cell r="C524" t="str">
            <v>007</v>
          </cell>
          <cell r="D524" t="str">
            <v>ｱｷﾀｼﾃﾝ</v>
          </cell>
          <cell r="F524" t="str">
            <v>BD</v>
          </cell>
          <cell r="G524" t="str">
            <v>B</v>
          </cell>
          <cell r="J524">
            <v>1109140</v>
          </cell>
          <cell r="K524">
            <v>263282</v>
          </cell>
          <cell r="L524">
            <v>1353249</v>
          </cell>
        </row>
        <row r="525">
          <cell r="A525" t="str">
            <v>G37350</v>
          </cell>
          <cell r="B525" t="str">
            <v>水馬洋三　　　　　　　　　　　　　　　　　　　　　　　　　　　　　　　</v>
          </cell>
          <cell r="C525" t="str">
            <v>017</v>
          </cell>
          <cell r="D525" t="str">
            <v>ﾋﾛｼﾏ1ﾁ-ﾑ</v>
          </cell>
          <cell r="F525" t="str">
            <v>CB</v>
          </cell>
          <cell r="G525" t="str">
            <v>B</v>
          </cell>
          <cell r="J525">
            <v>0</v>
          </cell>
          <cell r="K525">
            <v>416837</v>
          </cell>
          <cell r="L525">
            <v>406708</v>
          </cell>
        </row>
        <row r="526">
          <cell r="A526" t="str">
            <v>G42680</v>
          </cell>
          <cell r="B526" t="str">
            <v>ドリームプラザ　　　　　　　　　　　　　　　　　　　　　　　　　　　　</v>
          </cell>
          <cell r="C526" t="str">
            <v>0Y2</v>
          </cell>
          <cell r="D526" t="str">
            <v>PJ-ｷｶｸｶｲﾊﾂｶ</v>
          </cell>
          <cell r="E526" t="str">
            <v>近畿営本</v>
          </cell>
          <cell r="F526" t="str">
            <v>CA</v>
          </cell>
          <cell r="G526" t="str">
            <v>L</v>
          </cell>
          <cell r="J526">
            <v>686709912</v>
          </cell>
          <cell r="K526">
            <v>27350000</v>
          </cell>
          <cell r="L526">
            <v>706530274</v>
          </cell>
          <cell r="M526">
            <v>705</v>
          </cell>
          <cell r="N526">
            <v>0</v>
          </cell>
          <cell r="O526">
            <v>707</v>
          </cell>
          <cell r="P526">
            <v>-301</v>
          </cell>
        </row>
        <row r="527">
          <cell r="A527" t="str">
            <v>G43403</v>
          </cell>
          <cell r="B527" t="str">
            <v>仙水会　　　　　　　　　　　　　　　　　　　　　　　　　　　　　　　　</v>
          </cell>
          <cell r="C527" t="str">
            <v>1A4</v>
          </cell>
          <cell r="D527" t="str">
            <v>Eﾀﾞｲ2ﾌﾞﾍﾙｽｹｱﾁ-ﾑ</v>
          </cell>
          <cell r="E527" t="str">
            <v>東京営本</v>
          </cell>
          <cell r="F527" t="str">
            <v>AB</v>
          </cell>
          <cell r="G527" t="str">
            <v>K</v>
          </cell>
          <cell r="J527">
            <v>18399029</v>
          </cell>
          <cell r="K527">
            <v>0</v>
          </cell>
          <cell r="L527">
            <v>18244248</v>
          </cell>
          <cell r="M527">
            <v>20</v>
          </cell>
          <cell r="N527">
            <v>0</v>
          </cell>
          <cell r="O527">
            <v>22</v>
          </cell>
          <cell r="P527">
            <v>-8</v>
          </cell>
        </row>
        <row r="528">
          <cell r="A528" t="str">
            <v>G50084</v>
          </cell>
          <cell r="B528" t="str">
            <v>モール　　　　　　　　　　　　　　　　　　　　　　　　　　　　　　　　</v>
          </cell>
          <cell r="C528" t="str">
            <v>037</v>
          </cell>
          <cell r="D528" t="str">
            <v>ｷﾞﾌｼﾃﾝ</v>
          </cell>
          <cell r="E528" t="str">
            <v>業務本部</v>
          </cell>
          <cell r="F528" t="str">
            <v>CB</v>
          </cell>
          <cell r="G528" t="str">
            <v>Ｆ</v>
          </cell>
          <cell r="J528">
            <v>0</v>
          </cell>
          <cell r="K528">
            <v>10500000</v>
          </cell>
          <cell r="L528">
            <v>10500000</v>
          </cell>
          <cell r="M528">
            <v>10</v>
          </cell>
          <cell r="N528">
            <v>0</v>
          </cell>
          <cell r="O528">
            <v>10</v>
          </cell>
          <cell r="P528">
            <v>-4</v>
          </cell>
        </row>
        <row r="529">
          <cell r="A529" t="str">
            <v>G54400</v>
          </cell>
          <cell r="B529" t="str">
            <v>味の企画エフシ－　　　　　　　　　　　　　　　　　　　　　　　　　　　</v>
          </cell>
          <cell r="C529" t="str">
            <v>1TG</v>
          </cell>
          <cell r="D529" t="str">
            <v>ｻｲﾀﾏｼﾃﾝｴｲｷﾞﾖｳJ</v>
          </cell>
          <cell r="E529" t="str">
            <v>近畿営本</v>
          </cell>
          <cell r="F529" t="str">
            <v>CB</v>
          </cell>
          <cell r="G529" t="str">
            <v>G</v>
          </cell>
          <cell r="J529">
            <v>7833337</v>
          </cell>
          <cell r="K529">
            <v>9697642</v>
          </cell>
          <cell r="L529">
            <v>15292844</v>
          </cell>
          <cell r="M529">
            <v>15</v>
          </cell>
          <cell r="N529">
            <v>0</v>
          </cell>
          <cell r="O529">
            <v>15</v>
          </cell>
          <cell r="P529">
            <v>-6</v>
          </cell>
        </row>
        <row r="530">
          <cell r="A530" t="str">
            <v>G61353</v>
          </cell>
          <cell r="B530" t="str">
            <v>アールケービー　　　　　　　　　　　　　　　　　　　　　　　　　　　　</v>
          </cell>
          <cell r="E530" t="str">
            <v>業務本部</v>
          </cell>
          <cell r="M530">
            <v>17</v>
          </cell>
          <cell r="N530">
            <v>0</v>
          </cell>
          <cell r="O530">
            <v>17</v>
          </cell>
          <cell r="P530">
            <v>-6</v>
          </cell>
        </row>
        <row r="531">
          <cell r="A531" t="str">
            <v>G61683</v>
          </cell>
          <cell r="B531" t="str">
            <v>洸侑商事株式会社　　　　　　　　　　　　　　　　　　　　　　　　　　　</v>
          </cell>
          <cell r="C531" t="str">
            <v>05Z</v>
          </cell>
          <cell r="D531" t="str">
            <v>ｵｵｻｶｴｲｷﾞﾖｳ3-1</v>
          </cell>
          <cell r="E531" t="str">
            <v>近畿営本</v>
          </cell>
          <cell r="F531" t="str">
            <v>CA</v>
          </cell>
          <cell r="G531" t="str">
            <v>L</v>
          </cell>
          <cell r="J531">
            <v>1228138965</v>
          </cell>
          <cell r="K531">
            <v>93741206</v>
          </cell>
          <cell r="L531">
            <v>1319125940</v>
          </cell>
          <cell r="M531">
            <v>1314</v>
          </cell>
          <cell r="N531">
            <v>0</v>
          </cell>
          <cell r="O531">
            <v>1309</v>
          </cell>
          <cell r="P531">
            <v>-50</v>
          </cell>
        </row>
        <row r="532">
          <cell r="A532" t="str">
            <v>G62818</v>
          </cell>
          <cell r="B532" t="str">
            <v>丸隆伊藤建業株式会社　　　　　　　　　　　　　　　　　　　　　　　　　</v>
          </cell>
          <cell r="C532" t="str">
            <v>071</v>
          </cell>
          <cell r="D532" t="str">
            <v>ｱｻﾋｶﾜｼﾃﾝ</v>
          </cell>
          <cell r="F532" t="str">
            <v>AB</v>
          </cell>
          <cell r="G532" t="str">
            <v>E</v>
          </cell>
          <cell r="J532">
            <v>122641537</v>
          </cell>
          <cell r="K532">
            <v>0</v>
          </cell>
          <cell r="L532">
            <v>122641537</v>
          </cell>
        </row>
        <row r="533">
          <cell r="A533" t="str">
            <v>G67000</v>
          </cell>
          <cell r="B533" t="str">
            <v>エコシス　　　　　　　　　　　　　　　　　　　　　　　　　　　　　　　</v>
          </cell>
          <cell r="E533" t="str">
            <v>近畿営本</v>
          </cell>
          <cell r="M533">
            <v>6</v>
          </cell>
          <cell r="N533">
            <v>0</v>
          </cell>
          <cell r="O533">
            <v>6</v>
          </cell>
          <cell r="P533">
            <v>-2</v>
          </cell>
          <cell r="Q533">
            <v>6417450</v>
          </cell>
        </row>
        <row r="534">
          <cell r="A534" t="str">
            <v>H05593</v>
          </cell>
          <cell r="B534" t="str">
            <v>チェリー</v>
          </cell>
          <cell r="E534" t="str">
            <v>東京営本</v>
          </cell>
          <cell r="M534">
            <v>0</v>
          </cell>
          <cell r="N534">
            <v>0</v>
          </cell>
          <cell r="O534">
            <v>0</v>
          </cell>
          <cell r="P534">
            <v>0</v>
          </cell>
        </row>
        <row r="535">
          <cell r="A535" t="str">
            <v>H07374</v>
          </cell>
          <cell r="B535" t="str">
            <v>クリエイト・クラブ・コーポレーション　　　　　　　　　　　　　　　　　</v>
          </cell>
          <cell r="C535" t="str">
            <v>05V</v>
          </cell>
          <cell r="D535" t="str">
            <v>ｵｵｻｶｴｲｷﾞﾖｳ2-3</v>
          </cell>
          <cell r="E535" t="str">
            <v>近畿営本</v>
          </cell>
          <cell r="F535" t="str">
            <v>CB</v>
          </cell>
          <cell r="G535" t="str">
            <v>G</v>
          </cell>
          <cell r="J535">
            <v>0</v>
          </cell>
          <cell r="K535">
            <v>2532373</v>
          </cell>
          <cell r="L535">
            <v>2500432</v>
          </cell>
          <cell r="M535">
            <v>3</v>
          </cell>
          <cell r="N535">
            <v>0</v>
          </cell>
          <cell r="O535">
            <v>1</v>
          </cell>
          <cell r="P535">
            <v>0</v>
          </cell>
        </row>
        <row r="536">
          <cell r="A536" t="str">
            <v>H10622</v>
          </cell>
          <cell r="B536" t="str">
            <v>メコス　　　　　　　　　　　　　　　　　　　　　　　　　　　　　　　　</v>
          </cell>
          <cell r="C536" t="str">
            <v>1H1</v>
          </cell>
          <cell r="D536" t="str">
            <v>ｼﾝｼﾞﾕｸｼﾃﾝ1ﾁ-ﾑ</v>
          </cell>
          <cell r="E536" t="str">
            <v>東京営本</v>
          </cell>
          <cell r="F536" t="str">
            <v>CB</v>
          </cell>
          <cell r="G536" t="str">
            <v>Ｆ</v>
          </cell>
          <cell r="J536">
            <v>12000000</v>
          </cell>
          <cell r="K536">
            <v>15000000</v>
          </cell>
          <cell r="L536">
            <v>26938214</v>
          </cell>
          <cell r="M536">
            <v>27</v>
          </cell>
          <cell r="P536">
            <v>0</v>
          </cell>
        </row>
        <row r="537">
          <cell r="A537" t="str">
            <v>H27986</v>
          </cell>
          <cell r="B537" t="str">
            <v>興志会　　　　　　　　　　　　　　　　　　　　　　　　　　　　　　　　</v>
          </cell>
          <cell r="C537" t="str">
            <v>1A4</v>
          </cell>
          <cell r="D537" t="str">
            <v>Eﾀﾞｲ2ﾌﾞﾍﾙｽｹｱﾁ-ﾑ</v>
          </cell>
          <cell r="E537" t="str">
            <v>東京営本</v>
          </cell>
          <cell r="F537" t="str">
            <v>AB</v>
          </cell>
          <cell r="G537" t="str">
            <v>K</v>
          </cell>
          <cell r="J537">
            <v>78697289</v>
          </cell>
          <cell r="K537">
            <v>0</v>
          </cell>
          <cell r="L537">
            <v>77552369</v>
          </cell>
          <cell r="M537">
            <v>80</v>
          </cell>
          <cell r="N537">
            <v>0</v>
          </cell>
          <cell r="O537">
            <v>84</v>
          </cell>
          <cell r="P537">
            <v>-31</v>
          </cell>
        </row>
        <row r="538">
          <cell r="A538" t="str">
            <v>H34129</v>
          </cell>
          <cell r="B538" t="str">
            <v>福本　生二　　　　　　　　　　　　　　　　　　　　　　　　　　　　　　</v>
          </cell>
          <cell r="C538" t="str">
            <v>0Y2</v>
          </cell>
          <cell r="D538" t="str">
            <v>PJ-ｷｶｸｶｲﾊﾂｶ</v>
          </cell>
          <cell r="E538" t="str">
            <v>近畿営本</v>
          </cell>
          <cell r="F538" t="str">
            <v>CB</v>
          </cell>
          <cell r="G538" t="str">
            <v>B</v>
          </cell>
          <cell r="J538">
            <v>0</v>
          </cell>
          <cell r="K538">
            <v>1043031</v>
          </cell>
          <cell r="L538">
            <v>650292</v>
          </cell>
          <cell r="M538">
            <v>1</v>
          </cell>
          <cell r="N538">
            <v>0</v>
          </cell>
          <cell r="O538">
            <v>1</v>
          </cell>
          <cell r="P538">
            <v>0</v>
          </cell>
        </row>
        <row r="539">
          <cell r="A539" t="str">
            <v>H67725</v>
          </cell>
          <cell r="B539" t="str">
            <v>千葉　充　　　　　　　　　　　　　　　　　　　　　　　　　　　　　　　</v>
          </cell>
          <cell r="C539" t="str">
            <v>1L1</v>
          </cell>
          <cell r="D539" t="str">
            <v>ｶﾜｺﾞｴｼﾃﾝﾀﾞｲ1ﾁｰﾑ</v>
          </cell>
          <cell r="F539" t="str">
            <v>CB</v>
          </cell>
          <cell r="G539" t="str">
            <v>B</v>
          </cell>
          <cell r="J539">
            <v>995933</v>
          </cell>
          <cell r="K539">
            <v>4498276</v>
          </cell>
          <cell r="L539">
            <v>5186061</v>
          </cell>
        </row>
        <row r="540">
          <cell r="A540" t="str">
            <v>H85783</v>
          </cell>
          <cell r="B540" t="str">
            <v>喜楽バスセンター　　　　　　　　　　　　　　　　　　　　　　　　　　　</v>
          </cell>
          <cell r="C540" t="str">
            <v>0QE</v>
          </cell>
          <cell r="D540" t="str">
            <v>ｵｵｻｶｴｲｷﾞﾖｳ1-4</v>
          </cell>
          <cell r="E540" t="str">
            <v>近畿営本</v>
          </cell>
          <cell r="F540" t="str">
            <v>CB</v>
          </cell>
          <cell r="G540" t="str">
            <v>L</v>
          </cell>
          <cell r="J540">
            <v>179944026</v>
          </cell>
          <cell r="K540">
            <v>1743902</v>
          </cell>
          <cell r="L540">
            <v>179944026</v>
          </cell>
          <cell r="M540">
            <v>182</v>
          </cell>
          <cell r="N540">
            <v>0</v>
          </cell>
          <cell r="O540">
            <v>185</v>
          </cell>
          <cell r="P540">
            <v>-69</v>
          </cell>
        </row>
        <row r="541">
          <cell r="A541" t="str">
            <v>H85819</v>
          </cell>
          <cell r="B541" t="str">
            <v>菊地　重人　　　　　　　　　　　　　　　　　　　　　　　　　　　　　　</v>
          </cell>
          <cell r="C541" t="str">
            <v>054</v>
          </cell>
          <cell r="D541" t="str">
            <v>ﾓﾘｵｶｼﾃﾝ</v>
          </cell>
          <cell r="E541" t="str">
            <v>業務本部</v>
          </cell>
          <cell r="F541" t="str">
            <v>CB</v>
          </cell>
          <cell r="G541" t="str">
            <v>B</v>
          </cell>
          <cell r="J541">
            <v>6076703</v>
          </cell>
          <cell r="K541">
            <v>728749</v>
          </cell>
          <cell r="L541">
            <v>6757462</v>
          </cell>
          <cell r="M541">
            <v>7</v>
          </cell>
          <cell r="P541">
            <v>0</v>
          </cell>
        </row>
        <row r="542">
          <cell r="A542" t="str">
            <v>J20583</v>
          </cell>
          <cell r="B542" t="str">
            <v>出口道典　　　　　　　　　　　　　　　　　　　　　　　　　　　　　　　</v>
          </cell>
          <cell r="C542" t="str">
            <v>1TG</v>
          </cell>
          <cell r="D542" t="str">
            <v>ｻｲﾀﾏｼﾃﾝｴｲｷﾞﾖｳJ</v>
          </cell>
          <cell r="F542" t="str">
            <v>CB</v>
          </cell>
          <cell r="G542" t="str">
            <v>B</v>
          </cell>
          <cell r="J542">
            <v>880781</v>
          </cell>
          <cell r="K542">
            <v>96630</v>
          </cell>
          <cell r="L542">
            <v>962157</v>
          </cell>
        </row>
        <row r="543">
          <cell r="A543" t="str">
            <v>J23976</v>
          </cell>
          <cell r="B543" t="str">
            <v>太田組</v>
          </cell>
          <cell r="E543" t="str">
            <v>業務本部</v>
          </cell>
          <cell r="M543">
            <v>0</v>
          </cell>
          <cell r="N543">
            <v>0</v>
          </cell>
          <cell r="O543">
            <v>0</v>
          </cell>
          <cell r="P543">
            <v>0</v>
          </cell>
        </row>
        <row r="544">
          <cell r="A544" t="str">
            <v>J26338</v>
          </cell>
          <cell r="B544" t="str">
            <v>中野修　　　　　　　　　　　　　　　　　　　　　　　　　　　　　　　　</v>
          </cell>
          <cell r="C544" t="str">
            <v>0Y2</v>
          </cell>
          <cell r="D544" t="str">
            <v>PJ-ｷｶｸｶｲﾊﾂｶ</v>
          </cell>
          <cell r="F544" t="str">
            <v>AB</v>
          </cell>
          <cell r="G544" t="str">
            <v>G</v>
          </cell>
          <cell r="J544">
            <v>11629938</v>
          </cell>
          <cell r="K544">
            <v>0</v>
          </cell>
          <cell r="L544">
            <v>11662107</v>
          </cell>
        </row>
        <row r="545">
          <cell r="A545" t="str">
            <v>J28061</v>
          </cell>
          <cell r="B545" t="str">
            <v>オ－シャンコンチネンタル　　　　　　　　　　　　　　　　　　　　　　　</v>
          </cell>
          <cell r="C545" t="str">
            <v>0Y2</v>
          </cell>
          <cell r="D545" t="str">
            <v>PJ-ｷｶｸｶｲﾊﾂｶ</v>
          </cell>
          <cell r="E545" t="str">
            <v>近畿営本</v>
          </cell>
          <cell r="F545" t="str">
            <v>CB</v>
          </cell>
          <cell r="G545" t="str">
            <v>C</v>
          </cell>
          <cell r="J545">
            <v>0</v>
          </cell>
          <cell r="K545">
            <v>101099165</v>
          </cell>
          <cell r="L545">
            <v>100737365</v>
          </cell>
          <cell r="M545">
            <v>101</v>
          </cell>
          <cell r="N545">
            <v>0</v>
          </cell>
          <cell r="O545">
            <v>101</v>
          </cell>
          <cell r="P545">
            <v>-38</v>
          </cell>
        </row>
        <row r="546">
          <cell r="A546" t="str">
            <v>J32061</v>
          </cell>
          <cell r="B546" t="str">
            <v>フナコシヤ　　　　　　　　　　　　　　　　　　　　　　　　　　　　　　</v>
          </cell>
          <cell r="E546" t="str">
            <v>業務本部</v>
          </cell>
          <cell r="M546">
            <v>317</v>
          </cell>
          <cell r="N546">
            <v>0</v>
          </cell>
          <cell r="O546">
            <v>316</v>
          </cell>
          <cell r="P546">
            <v>0</v>
          </cell>
        </row>
        <row r="547">
          <cell r="A547" t="str">
            <v>J39659</v>
          </cell>
          <cell r="B547" t="str">
            <v>ケイムズ・オー　　　　　　　　　　　　　　　　　　　　　　　　　　　　</v>
          </cell>
          <cell r="C547" t="str">
            <v>053</v>
          </cell>
          <cell r="D547" t="str">
            <v>ｸﾏﾓﾄｼﾃﾝ</v>
          </cell>
          <cell r="E547" t="str">
            <v>業務本部</v>
          </cell>
          <cell r="F547" t="str">
            <v>AB</v>
          </cell>
          <cell r="G547" t="str">
            <v>L</v>
          </cell>
          <cell r="J547">
            <v>80535050</v>
          </cell>
          <cell r="K547">
            <v>0</v>
          </cell>
          <cell r="L547">
            <v>80535050</v>
          </cell>
          <cell r="M547">
            <v>81</v>
          </cell>
          <cell r="N547">
            <v>0</v>
          </cell>
          <cell r="O547">
            <v>82</v>
          </cell>
          <cell r="P547">
            <v>-31</v>
          </cell>
        </row>
        <row r="548">
          <cell r="A548" t="str">
            <v>J43783</v>
          </cell>
          <cell r="B548" t="str">
            <v>金沢　冨美子　　　　　　　　　　　　　　　　　　　　　　　　　　　　　</v>
          </cell>
          <cell r="C548" t="str">
            <v>1TG</v>
          </cell>
          <cell r="D548" t="str">
            <v>ｻｲﾀﾏｼﾃﾝｴｲｷﾞﾖｳJ</v>
          </cell>
          <cell r="E548" t="str">
            <v>東京営本</v>
          </cell>
          <cell r="F548" t="str">
            <v>CB</v>
          </cell>
          <cell r="G548" t="str">
            <v>B</v>
          </cell>
          <cell r="J548">
            <v>807955</v>
          </cell>
          <cell r="K548">
            <v>281834</v>
          </cell>
          <cell r="L548">
            <v>1071725</v>
          </cell>
          <cell r="M548">
            <v>1</v>
          </cell>
          <cell r="N548">
            <v>0</v>
          </cell>
          <cell r="O548">
            <v>1</v>
          </cell>
          <cell r="P548">
            <v>0</v>
          </cell>
        </row>
        <row r="549">
          <cell r="A549" t="str">
            <v>J49294</v>
          </cell>
          <cell r="B549" t="str">
            <v>気仙沼都市商業開発株式会社　　　　　　　　　　　　　　　　　　　　　　</v>
          </cell>
          <cell r="C549" t="str">
            <v>012</v>
          </cell>
          <cell r="D549" t="str">
            <v>ｾﾝﾀﾞｲ1ﾁ-ﾑ</v>
          </cell>
          <cell r="E549" t="str">
            <v>業務本部</v>
          </cell>
          <cell r="F549" t="str">
            <v>AB</v>
          </cell>
          <cell r="G549" t="str">
            <v>C</v>
          </cell>
          <cell r="J549">
            <v>9628328</v>
          </cell>
          <cell r="K549">
            <v>0</v>
          </cell>
          <cell r="L549">
            <v>9628328</v>
          </cell>
          <cell r="M549">
            <v>10</v>
          </cell>
          <cell r="N549">
            <v>0</v>
          </cell>
          <cell r="O549">
            <v>34</v>
          </cell>
          <cell r="P549">
            <v>-13</v>
          </cell>
        </row>
        <row r="550">
          <cell r="A550" t="str">
            <v>J64092</v>
          </cell>
          <cell r="B550" t="str">
            <v>加藤　栄子　　　　　　　　　　　　　　　　　　　　　　　　　　　　　　</v>
          </cell>
          <cell r="C550" t="str">
            <v>1VE</v>
          </cell>
          <cell r="D550" t="str">
            <v>ｴｲｷﾞﾖｳ2-1J</v>
          </cell>
          <cell r="F550" t="str">
            <v>CB</v>
          </cell>
          <cell r="G550" t="str">
            <v>B</v>
          </cell>
          <cell r="J550">
            <v>27367396</v>
          </cell>
          <cell r="K550">
            <v>7697736</v>
          </cell>
          <cell r="L550">
            <v>28707447</v>
          </cell>
        </row>
        <row r="551">
          <cell r="A551" t="str">
            <v>J77446</v>
          </cell>
          <cell r="B551" t="str">
            <v>妻鹿　孝憲　　　　　　　　　　　　　　　　　　　　　　　　　　　　　　</v>
          </cell>
          <cell r="C551" t="str">
            <v>2JM</v>
          </cell>
          <cell r="D551" t="str">
            <v>ﾕｳｼ2ﾌﾞｵｵｻｶJP</v>
          </cell>
          <cell r="F551" t="str">
            <v>CB</v>
          </cell>
          <cell r="G551" t="str">
            <v>J</v>
          </cell>
          <cell r="J551">
            <v>3960763</v>
          </cell>
          <cell r="K551">
            <v>614352</v>
          </cell>
          <cell r="L551">
            <v>2977362</v>
          </cell>
        </row>
        <row r="552">
          <cell r="A552" t="str">
            <v>J78659</v>
          </cell>
          <cell r="B552" t="str">
            <v>クリエイトホ－ム　　　　　　　　　　　　　　　　　　　　　　　　　　　</v>
          </cell>
          <cell r="C552" t="str">
            <v>0Y2</v>
          </cell>
          <cell r="D552" t="str">
            <v>PJ-ｷｶｸｶｲﾊﾂｶ</v>
          </cell>
          <cell r="E552" t="str">
            <v>近畿営本</v>
          </cell>
          <cell r="F552" t="str">
            <v>CB</v>
          </cell>
          <cell r="G552" t="str">
            <v>C</v>
          </cell>
          <cell r="J552">
            <v>15178192</v>
          </cell>
          <cell r="K552">
            <v>3572912</v>
          </cell>
          <cell r="L552">
            <v>13557171</v>
          </cell>
          <cell r="M552">
            <v>14</v>
          </cell>
          <cell r="N552">
            <v>0</v>
          </cell>
          <cell r="O552">
            <v>15</v>
          </cell>
          <cell r="P552">
            <v>-6</v>
          </cell>
        </row>
        <row r="553">
          <cell r="A553" t="str">
            <v>J87098</v>
          </cell>
          <cell r="B553" t="str">
            <v>東洋リゾート　　　　　　　　　　　　　　　　　　　　　　　　　　　　　</v>
          </cell>
          <cell r="C553" t="str">
            <v>0JS</v>
          </cell>
          <cell r="D553" t="str">
            <v>ﾄﾔﾏｼﾃﾝ</v>
          </cell>
          <cell r="E553" t="str">
            <v>業務本部</v>
          </cell>
          <cell r="F553" t="str">
            <v>CA</v>
          </cell>
          <cell r="G553" t="str">
            <v>L</v>
          </cell>
          <cell r="J553">
            <v>0</v>
          </cell>
          <cell r="K553">
            <v>1744959275</v>
          </cell>
          <cell r="L553">
            <v>1700691051</v>
          </cell>
          <cell r="M553">
            <v>1701</v>
          </cell>
          <cell r="N553">
            <v>0</v>
          </cell>
          <cell r="O553">
            <v>1701</v>
          </cell>
          <cell r="P553">
            <v>-419</v>
          </cell>
        </row>
        <row r="554">
          <cell r="A554" t="str">
            <v>J89595</v>
          </cell>
          <cell r="B554" t="str">
            <v>入宇田　則次　　　　　　　　　　　　　　　　　　　　　　　　　　　　　</v>
          </cell>
          <cell r="C554" t="str">
            <v>1TG</v>
          </cell>
          <cell r="D554" t="str">
            <v>ｻｲﾀﾏｼﾃﾝｴｲｷﾞﾖｳJ</v>
          </cell>
          <cell r="F554" t="str">
            <v>CB</v>
          </cell>
          <cell r="G554" t="str">
            <v>B</v>
          </cell>
          <cell r="J554">
            <v>1057518</v>
          </cell>
          <cell r="K554">
            <v>482101</v>
          </cell>
          <cell r="L554">
            <v>1509897</v>
          </cell>
        </row>
        <row r="555">
          <cell r="A555" t="str">
            <v>K15692</v>
          </cell>
          <cell r="B555" t="str">
            <v>菅原広隆　　　　　　　　　　　　　　　　　　　　　　　　　　　　　　　</v>
          </cell>
          <cell r="C555" t="str">
            <v>1H6</v>
          </cell>
          <cell r="D555" t="str">
            <v>ｲｹﾌﾞｸﾛｼﾃﾝ1ﾁｰﾑ</v>
          </cell>
          <cell r="E555" t="str">
            <v>東京営本</v>
          </cell>
          <cell r="F555" t="str">
            <v>CB</v>
          </cell>
          <cell r="G555" t="str">
            <v>B</v>
          </cell>
          <cell r="J555">
            <v>94429549</v>
          </cell>
          <cell r="K555">
            <v>994096</v>
          </cell>
          <cell r="L555">
            <v>95514711</v>
          </cell>
          <cell r="M555">
            <v>95</v>
          </cell>
          <cell r="P555">
            <v>0</v>
          </cell>
        </row>
        <row r="556">
          <cell r="A556" t="str">
            <v>K18503</v>
          </cell>
          <cell r="B556" t="str">
            <v>アイテクノ　　　　　　　　　　　　　　　　　　　　　　　　　　　　　　</v>
          </cell>
          <cell r="C556" t="str">
            <v>1H6</v>
          </cell>
          <cell r="D556" t="str">
            <v>ｲｹﾌﾞｸﾛｼﾃﾝ1ﾁｰﾑ</v>
          </cell>
          <cell r="E556" t="str">
            <v>東京営本</v>
          </cell>
          <cell r="F556" t="str">
            <v>AB</v>
          </cell>
          <cell r="G556" t="str">
            <v>E</v>
          </cell>
          <cell r="J556">
            <v>253347740</v>
          </cell>
          <cell r="K556">
            <v>0</v>
          </cell>
          <cell r="L556">
            <v>247162116</v>
          </cell>
          <cell r="M556">
            <v>253</v>
          </cell>
          <cell r="N556">
            <v>0</v>
          </cell>
          <cell r="O556">
            <v>262</v>
          </cell>
          <cell r="P556">
            <v>-97</v>
          </cell>
        </row>
        <row r="557">
          <cell r="A557" t="str">
            <v>K19485</v>
          </cell>
          <cell r="B557" t="str">
            <v>大創　　　　　　　　　　　　　　　　　　　　　　　　　　　　　　　　　</v>
          </cell>
          <cell r="C557" t="str">
            <v>0Y2</v>
          </cell>
          <cell r="D557" t="str">
            <v>PJ-ｷｶｸｶｲﾊﾂｶ</v>
          </cell>
          <cell r="E557" t="str">
            <v>近畿営本</v>
          </cell>
          <cell r="F557" t="str">
            <v>CB</v>
          </cell>
          <cell r="G557" t="str">
            <v>C</v>
          </cell>
          <cell r="J557">
            <v>35119876</v>
          </cell>
          <cell r="K557">
            <v>1110439</v>
          </cell>
          <cell r="L557">
            <v>35585656</v>
          </cell>
          <cell r="M557">
            <v>40</v>
          </cell>
          <cell r="N557">
            <v>0</v>
          </cell>
          <cell r="O557">
            <v>44</v>
          </cell>
          <cell r="P557">
            <v>-16</v>
          </cell>
        </row>
        <row r="558">
          <cell r="A558" t="str">
            <v>K20319</v>
          </cell>
          <cell r="B558" t="str">
            <v>モスト　　　　　　　　　　　　　　　　　　　　　　　　　　　　　　　　</v>
          </cell>
          <cell r="E558" t="str">
            <v>業務本部</v>
          </cell>
          <cell r="M558">
            <v>0</v>
          </cell>
          <cell r="N558">
            <v>0</v>
          </cell>
          <cell r="O558">
            <v>35</v>
          </cell>
          <cell r="P558">
            <v>-13</v>
          </cell>
        </row>
        <row r="559">
          <cell r="A559" t="str">
            <v>K29463</v>
          </cell>
          <cell r="B559" t="str">
            <v>有限会社クボカンパニ－　　　　　　　　　　　　　　　　　　　　　　　　</v>
          </cell>
          <cell r="C559" t="str">
            <v>001</v>
          </cell>
          <cell r="D559" t="str">
            <v>ｵｵｻｶｴｲｷﾞﾖｳ1-1</v>
          </cell>
          <cell r="E559" t="str">
            <v>近畿営本</v>
          </cell>
          <cell r="F559" t="str">
            <v>CB</v>
          </cell>
          <cell r="G559" t="str">
            <v>K</v>
          </cell>
          <cell r="J559">
            <v>11190485</v>
          </cell>
          <cell r="K559">
            <v>284200</v>
          </cell>
          <cell r="L559">
            <v>11411682</v>
          </cell>
          <cell r="M559">
            <v>12</v>
          </cell>
          <cell r="N559">
            <v>0</v>
          </cell>
          <cell r="O559">
            <v>12</v>
          </cell>
          <cell r="P559">
            <v>-4</v>
          </cell>
        </row>
        <row r="560">
          <cell r="A560" t="str">
            <v>K41103</v>
          </cell>
          <cell r="B560" t="str">
            <v>南泰有限公司　　　　　　　　　　　　　　　　　　　　　　　　　　　　　</v>
          </cell>
          <cell r="C560" t="str">
            <v>0Y2</v>
          </cell>
          <cell r="D560" t="str">
            <v>PJ-ｷｶｸｶｲﾊﾂｶ</v>
          </cell>
          <cell r="E560" t="str">
            <v>近畿営本</v>
          </cell>
          <cell r="F560" t="str">
            <v>CA</v>
          </cell>
          <cell r="G560" t="str">
            <v>G</v>
          </cell>
          <cell r="J560">
            <v>1578587149</v>
          </cell>
          <cell r="K560">
            <v>232274948</v>
          </cell>
          <cell r="L560">
            <v>1775866204</v>
          </cell>
          <cell r="M560">
            <v>1769</v>
          </cell>
          <cell r="N560">
            <v>0</v>
          </cell>
          <cell r="O560">
            <v>1769</v>
          </cell>
          <cell r="P560">
            <v>-592</v>
          </cell>
        </row>
        <row r="561">
          <cell r="A561" t="str">
            <v>K41668</v>
          </cell>
          <cell r="B561" t="str">
            <v>新井富春　　　　　　　　　　　　　　　　　　　　　　　　　　　　　　　</v>
          </cell>
          <cell r="C561" t="str">
            <v>021</v>
          </cell>
          <cell r="D561" t="str">
            <v>ﾆｲｶﾞﾀｼﾃﾝ</v>
          </cell>
          <cell r="F561" t="str">
            <v>CB</v>
          </cell>
          <cell r="G561" t="str">
            <v>B</v>
          </cell>
          <cell r="J561">
            <v>0</v>
          </cell>
          <cell r="K561">
            <v>40237219</v>
          </cell>
          <cell r="L561">
            <v>35128896</v>
          </cell>
        </row>
        <row r="562">
          <cell r="A562" t="str">
            <v>K42370</v>
          </cell>
          <cell r="B562" t="str">
            <v>大野木順子　　　　　　　　　　　　　　　　　　　　　　　　　　　　　　</v>
          </cell>
          <cell r="C562" t="str">
            <v>1SM</v>
          </cell>
          <cell r="D562" t="str">
            <v>ﾕｳｼ2-1ｷﾕｳｷｶｸ</v>
          </cell>
          <cell r="F562" t="str">
            <v>AB</v>
          </cell>
          <cell r="G562" t="str">
            <v>B</v>
          </cell>
          <cell r="J562">
            <v>4300000</v>
          </cell>
          <cell r="K562">
            <v>0</v>
          </cell>
          <cell r="L562">
            <v>4289634</v>
          </cell>
        </row>
        <row r="563">
          <cell r="A563" t="str">
            <v>K45133</v>
          </cell>
          <cell r="B563" t="str">
            <v>アフタヌ－ン　　　　　　　　　　　　　　　　　　　　　　　　　　　　　</v>
          </cell>
          <cell r="C563" t="str">
            <v>0Y2</v>
          </cell>
          <cell r="D563" t="str">
            <v>PJ-ｷｶｸｶｲﾊﾂｶ</v>
          </cell>
          <cell r="E563" t="str">
            <v>近畿営本</v>
          </cell>
          <cell r="F563" t="str">
            <v>CB</v>
          </cell>
          <cell r="G563" t="str">
            <v>G</v>
          </cell>
          <cell r="J563">
            <v>11452419</v>
          </cell>
          <cell r="K563">
            <v>4500795</v>
          </cell>
          <cell r="L563">
            <v>15607452</v>
          </cell>
          <cell r="M563">
            <v>16</v>
          </cell>
          <cell r="N563">
            <v>0</v>
          </cell>
          <cell r="O563">
            <v>16</v>
          </cell>
          <cell r="P563">
            <v>-6</v>
          </cell>
        </row>
        <row r="564">
          <cell r="A564" t="str">
            <v>K49014</v>
          </cell>
          <cell r="B564" t="str">
            <v>安田明夫　　　　　　　　　　　　　　　　　　　　　　　　　　　　　　　</v>
          </cell>
          <cell r="C564" t="str">
            <v>090</v>
          </cell>
          <cell r="D564" t="str">
            <v>ﾅｶﾞｻｷｼﾃﾝ</v>
          </cell>
          <cell r="F564" t="str">
            <v>CB</v>
          </cell>
          <cell r="G564" t="str">
            <v>B</v>
          </cell>
          <cell r="J564">
            <v>795416</v>
          </cell>
          <cell r="K564">
            <v>942167</v>
          </cell>
          <cell r="L564">
            <v>1686759</v>
          </cell>
        </row>
        <row r="565">
          <cell r="A565" t="str">
            <v>K55135</v>
          </cell>
          <cell r="B565" t="str">
            <v>環境アシスト株式会社　　　　　　　　　　　　　　　　　　　　　　　　　</v>
          </cell>
          <cell r="E565" t="str">
            <v>業務本部</v>
          </cell>
          <cell r="M565">
            <v>14</v>
          </cell>
          <cell r="N565">
            <v>0</v>
          </cell>
          <cell r="O565">
            <v>14</v>
          </cell>
          <cell r="P565">
            <v>-5</v>
          </cell>
        </row>
        <row r="566">
          <cell r="A566" t="str">
            <v>K88079</v>
          </cell>
          <cell r="B566" t="str">
            <v>シンセンフーズ株式会社　　　　　　　　　　　　　　　　　　　　　　　　</v>
          </cell>
          <cell r="C566" t="str">
            <v>014</v>
          </cell>
          <cell r="D566" t="str">
            <v>ｼｽﾞｵｶｼﾃﾝ</v>
          </cell>
          <cell r="E566" t="str">
            <v>業務本部</v>
          </cell>
          <cell r="F566" t="str">
            <v>CB</v>
          </cell>
          <cell r="G566" t="str">
            <v>G</v>
          </cell>
          <cell r="J566">
            <v>31531208</v>
          </cell>
          <cell r="K566">
            <v>2110722</v>
          </cell>
          <cell r="L566">
            <v>33484644</v>
          </cell>
          <cell r="M566">
            <v>33</v>
          </cell>
          <cell r="N566">
            <v>0</v>
          </cell>
          <cell r="O566">
            <v>33</v>
          </cell>
          <cell r="P566">
            <v>-12</v>
          </cell>
        </row>
        <row r="567">
          <cell r="A567" t="str">
            <v>L017A0</v>
          </cell>
          <cell r="B567" t="str">
            <v>ユメックス　　　　　　　　　　　　　　　　　　　　　　　　　　　　　　</v>
          </cell>
          <cell r="C567" t="str">
            <v>0Y2</v>
          </cell>
          <cell r="D567" t="str">
            <v>PJ-ｷｶｸｶｲﾊﾂｶ</v>
          </cell>
          <cell r="E567" t="str">
            <v>近畿営本</v>
          </cell>
          <cell r="F567" t="str">
            <v>AB</v>
          </cell>
          <cell r="G567" t="str">
            <v>G</v>
          </cell>
          <cell r="J567">
            <v>89955051</v>
          </cell>
          <cell r="K567">
            <v>0</v>
          </cell>
          <cell r="L567">
            <v>89955051</v>
          </cell>
          <cell r="M567">
            <v>91</v>
          </cell>
          <cell r="N567">
            <v>0</v>
          </cell>
          <cell r="O567">
            <v>92</v>
          </cell>
          <cell r="P567">
            <v>-34</v>
          </cell>
        </row>
        <row r="568">
          <cell r="A568" t="str">
            <v>L22414</v>
          </cell>
          <cell r="B568" t="str">
            <v>優曇華　　　　　　　　　　　　　　　　　　　　　　　　　　　　　　　　</v>
          </cell>
          <cell r="E568" t="str">
            <v>業務本部</v>
          </cell>
          <cell r="M568">
            <v>0</v>
          </cell>
          <cell r="N568">
            <v>0</v>
          </cell>
          <cell r="O568">
            <v>4</v>
          </cell>
          <cell r="P568">
            <v>-1</v>
          </cell>
        </row>
        <row r="569">
          <cell r="A569" t="str">
            <v>M10118</v>
          </cell>
          <cell r="B569" t="str">
            <v>武藤商会　（ホテルビバリーヒルズ）　　　　　　　　　　　　　　　　　　</v>
          </cell>
          <cell r="C569" t="str">
            <v>1E5</v>
          </cell>
          <cell r="D569" t="str">
            <v>ｱﾂｷﾞｼﾃﾝﾀﾞｲ1ﾁｰﾑ</v>
          </cell>
          <cell r="E569" t="str">
            <v>東京営本</v>
          </cell>
          <cell r="F569" t="str">
            <v>AB</v>
          </cell>
          <cell r="G569" t="str">
            <v>K</v>
          </cell>
          <cell r="J569">
            <v>137285465</v>
          </cell>
          <cell r="K569">
            <v>0</v>
          </cell>
          <cell r="L569">
            <v>135825922</v>
          </cell>
          <cell r="M569">
            <v>139</v>
          </cell>
          <cell r="N569">
            <v>0</v>
          </cell>
          <cell r="O569">
            <v>146</v>
          </cell>
          <cell r="P569">
            <v>-54</v>
          </cell>
        </row>
        <row r="570">
          <cell r="A570" t="str">
            <v>MO5697</v>
          </cell>
          <cell r="B570" t="str">
            <v>朝日冷暖房株式会社　　　　　　　　　　　　　　　　　　　　　　　　　　</v>
          </cell>
          <cell r="C570" t="str">
            <v>1AG</v>
          </cell>
          <cell r="D570" t="str">
            <v>ｶﾈﾏﾂｿｳｺｳﾌｱｲﾅﾝｽ1</v>
          </cell>
          <cell r="E570" t="str">
            <v>東京営本</v>
          </cell>
          <cell r="F570" t="str">
            <v>CB</v>
          </cell>
          <cell r="G570" t="str">
            <v>N</v>
          </cell>
          <cell r="J570">
            <v>4233347</v>
          </cell>
          <cell r="K570">
            <v>641832</v>
          </cell>
          <cell r="L570">
            <v>4018241</v>
          </cell>
          <cell r="M570">
            <v>5</v>
          </cell>
          <cell r="N570">
            <v>0</v>
          </cell>
          <cell r="O570">
            <v>5</v>
          </cell>
          <cell r="P570">
            <v>-2</v>
          </cell>
        </row>
        <row r="571">
          <cell r="A571" t="str">
            <v>MO5811</v>
          </cell>
          <cell r="B571" t="str">
            <v>山崎　弘道　　　　　　　　　　　　　　　　　　　　　　　　　　　　　　</v>
          </cell>
          <cell r="C571" t="str">
            <v>1AG</v>
          </cell>
          <cell r="D571" t="str">
            <v>ｶﾈﾏﾂｿｳｺｳﾌｱｲﾅﾝｽ1</v>
          </cell>
          <cell r="F571" t="str">
            <v>CB</v>
          </cell>
          <cell r="G571" t="str">
            <v>B</v>
          </cell>
          <cell r="J571">
            <v>0</v>
          </cell>
          <cell r="K571">
            <v>4544049</v>
          </cell>
          <cell r="L571">
            <v>4512322</v>
          </cell>
        </row>
        <row r="572">
          <cell r="A572" t="str">
            <v>MO5956</v>
          </cell>
          <cell r="B572" t="str">
            <v>昌立研究所　　　　　　　　　　　　　　　　　　　　　　　　　　　　　　</v>
          </cell>
          <cell r="C572" t="str">
            <v>1AG</v>
          </cell>
          <cell r="D572" t="str">
            <v>ｶﾈﾏﾂｿｳｺｳﾌｱｲﾅﾝｽ1</v>
          </cell>
          <cell r="E572" t="str">
            <v>東京営本</v>
          </cell>
          <cell r="F572" t="str">
            <v>CB</v>
          </cell>
          <cell r="G572" t="str">
            <v>Ｆ</v>
          </cell>
          <cell r="J572">
            <v>0</v>
          </cell>
          <cell r="K572">
            <v>14495650</v>
          </cell>
          <cell r="L572">
            <v>14475038</v>
          </cell>
          <cell r="M572">
            <v>14</v>
          </cell>
          <cell r="N572">
            <v>0</v>
          </cell>
          <cell r="O572">
            <v>14</v>
          </cell>
          <cell r="P572">
            <v>-5</v>
          </cell>
        </row>
        <row r="573">
          <cell r="A573" t="str">
            <v>MO6339</v>
          </cell>
          <cell r="B573" t="str">
            <v>北村　典之　　　　　　　　　　　　　　　　　　　　　　　　　　　　　　</v>
          </cell>
          <cell r="C573" t="str">
            <v>1AG</v>
          </cell>
          <cell r="D573" t="str">
            <v>ｶﾈﾏﾂｿｳｺｳﾌｱｲﾅﾝｽ1</v>
          </cell>
          <cell r="F573" t="str">
            <v>CB</v>
          </cell>
          <cell r="G573" t="str">
            <v>B</v>
          </cell>
          <cell r="J573">
            <v>0</v>
          </cell>
          <cell r="K573">
            <v>5877451</v>
          </cell>
          <cell r="L573">
            <v>5728804</v>
          </cell>
        </row>
        <row r="574">
          <cell r="A574" t="str">
            <v>P02909</v>
          </cell>
          <cell r="B574" t="str">
            <v>松本　勲　　　　　　　　　　　　　　　　　　　　　　　　　　　　　　　</v>
          </cell>
          <cell r="C574" t="str">
            <v>0Y2</v>
          </cell>
          <cell r="D574" t="str">
            <v>PJ-ｷｶｸｶｲﾊﾂｶ</v>
          </cell>
          <cell r="F574" t="str">
            <v>AB</v>
          </cell>
          <cell r="G574" t="str">
            <v>C</v>
          </cell>
          <cell r="J574">
            <v>2517699</v>
          </cell>
          <cell r="K574">
            <v>0</v>
          </cell>
          <cell r="L574">
            <v>2517699</v>
          </cell>
        </row>
        <row r="575">
          <cell r="A575" t="str">
            <v>P07280</v>
          </cell>
          <cell r="B575" t="str">
            <v>日新住販株式会社　　　　　　　　　　　　　　　　　　　　　　　　　　　</v>
          </cell>
          <cell r="C575" t="str">
            <v>1D1</v>
          </cell>
          <cell r="D575" t="str">
            <v>ﾁﾊﾞｼﾃﾝﾀﾞｲ1ﾁｰﾑ</v>
          </cell>
          <cell r="E575" t="str">
            <v>東京営本</v>
          </cell>
          <cell r="F575" t="str">
            <v>CB</v>
          </cell>
          <cell r="G575" t="str">
            <v>C</v>
          </cell>
          <cell r="J575">
            <v>9500000</v>
          </cell>
          <cell r="K575">
            <v>17241694</v>
          </cell>
          <cell r="L575">
            <v>26662483</v>
          </cell>
          <cell r="M575">
            <v>27</v>
          </cell>
          <cell r="P575">
            <v>0</v>
          </cell>
        </row>
        <row r="576">
          <cell r="A576" t="str">
            <v>P072A0</v>
          </cell>
          <cell r="B576" t="str">
            <v>千葉通信工業　　　　　　　　　　　　　　　　　　　　　　　　　　　　　</v>
          </cell>
          <cell r="E576" t="str">
            <v>業務本部</v>
          </cell>
          <cell r="M576">
            <v>0</v>
          </cell>
          <cell r="N576">
            <v>0</v>
          </cell>
          <cell r="O576">
            <v>9</v>
          </cell>
          <cell r="P576">
            <v>-3</v>
          </cell>
        </row>
        <row r="577">
          <cell r="A577" t="str">
            <v>P39843</v>
          </cell>
          <cell r="B577" t="str">
            <v>美澄　和人　　　　　　　　　　　　　　　　　　　　　　　　　　　　　　</v>
          </cell>
          <cell r="C577" t="str">
            <v>1D3</v>
          </cell>
          <cell r="D577" t="str">
            <v>ｳｴﾉｼﾃﾝﾀﾞ1ﾁ-ﾑ</v>
          </cell>
          <cell r="E577" t="str">
            <v>東京営本</v>
          </cell>
          <cell r="F577" t="str">
            <v>CB</v>
          </cell>
          <cell r="G577" t="str">
            <v>B</v>
          </cell>
          <cell r="J577">
            <v>6941283</v>
          </cell>
          <cell r="K577">
            <v>902752</v>
          </cell>
          <cell r="L577">
            <v>7751001</v>
          </cell>
          <cell r="M577">
            <v>8</v>
          </cell>
          <cell r="N577">
            <v>0</v>
          </cell>
          <cell r="O577">
            <v>8</v>
          </cell>
          <cell r="P577">
            <v>-3</v>
          </cell>
        </row>
        <row r="578">
          <cell r="A578" t="str">
            <v>P41561</v>
          </cell>
          <cell r="B578" t="str">
            <v>エフ・ディ・エム株式会社　　　　　　　　　　　　　　　　　　　　　　　</v>
          </cell>
          <cell r="C578" t="str">
            <v>1A6</v>
          </cell>
          <cell r="D578" t="str">
            <v>Eﾀﾞｲ2ﾌﾞﾀﾞｲ3ﾁｰﾑ</v>
          </cell>
          <cell r="E578" t="str">
            <v>東京営本</v>
          </cell>
          <cell r="F578" t="str">
            <v>CB</v>
          </cell>
          <cell r="G578" t="str">
            <v>Ｆ</v>
          </cell>
          <cell r="J578">
            <v>0</v>
          </cell>
          <cell r="K578">
            <v>33000000</v>
          </cell>
          <cell r="L578">
            <v>33000000</v>
          </cell>
          <cell r="M578">
            <v>33</v>
          </cell>
          <cell r="P578">
            <v>0</v>
          </cell>
        </row>
        <row r="579">
          <cell r="A579" t="str">
            <v>P46709</v>
          </cell>
          <cell r="B579" t="str">
            <v>東栄商事株式会社　　　　　　　　　　　　　　　　　　　　　　　　　　　</v>
          </cell>
          <cell r="C579" t="str">
            <v>1H6</v>
          </cell>
          <cell r="D579" t="str">
            <v>ｲｹﾌﾞｸﾛｼﾃﾝ1ﾁｰﾑ</v>
          </cell>
          <cell r="E579" t="str">
            <v>東京営本</v>
          </cell>
          <cell r="F579" t="str">
            <v>AB</v>
          </cell>
          <cell r="G579" t="str">
            <v>L</v>
          </cell>
          <cell r="J579">
            <v>140029663</v>
          </cell>
          <cell r="K579">
            <v>0</v>
          </cell>
          <cell r="L579">
            <v>138647402</v>
          </cell>
          <cell r="M579">
            <v>143</v>
          </cell>
          <cell r="N579">
            <v>0</v>
          </cell>
          <cell r="O579">
            <v>148</v>
          </cell>
          <cell r="P579">
            <v>-55</v>
          </cell>
        </row>
        <row r="580">
          <cell r="A580" t="str">
            <v>P48684</v>
          </cell>
          <cell r="B580" t="str">
            <v>神甲舗装</v>
          </cell>
          <cell r="E580" t="str">
            <v>業務本部</v>
          </cell>
          <cell r="M580">
            <v>0</v>
          </cell>
          <cell r="N580">
            <v>0</v>
          </cell>
          <cell r="O580">
            <v>0</v>
          </cell>
          <cell r="P580">
            <v>0</v>
          </cell>
        </row>
        <row r="581">
          <cell r="A581" t="str">
            <v>P50643</v>
          </cell>
          <cell r="B581" t="str">
            <v>石井　裕</v>
          </cell>
          <cell r="E581" t="str">
            <v>業務本部</v>
          </cell>
          <cell r="M581">
            <v>0</v>
          </cell>
          <cell r="N581">
            <v>0</v>
          </cell>
          <cell r="O581">
            <v>0</v>
          </cell>
          <cell r="P581">
            <v>0</v>
          </cell>
        </row>
        <row r="582">
          <cell r="A582" t="str">
            <v>P59897</v>
          </cell>
          <cell r="B582" t="str">
            <v>神戸不動産信用株式会社　　　　　　　　　　　　　　　　　　　　　　　　</v>
          </cell>
          <cell r="C582" t="str">
            <v>0MR</v>
          </cell>
          <cell r="D582" t="str">
            <v>ｺｳﾍﾞｼﾃﾝ2ｶ</v>
          </cell>
          <cell r="F582" t="str">
            <v>AB</v>
          </cell>
          <cell r="G582" t="str">
            <v>C</v>
          </cell>
          <cell r="J582">
            <v>429194000</v>
          </cell>
          <cell r="K582">
            <v>0</v>
          </cell>
          <cell r="L582">
            <v>428467574</v>
          </cell>
        </row>
        <row r="583">
          <cell r="A583" t="str">
            <v>P73109</v>
          </cell>
          <cell r="B583" t="str">
            <v>シンエイ　　　　　　　　　　　　　　　　　　　　　　　　　　　　　　　</v>
          </cell>
          <cell r="C583" t="str">
            <v>0L0</v>
          </cell>
          <cell r="D583" t="str">
            <v>ｻﾂﾎﾟﾛ4ﾁ-ﾑ</v>
          </cell>
          <cell r="E583" t="str">
            <v>業務本部</v>
          </cell>
          <cell r="F583" t="str">
            <v>CB</v>
          </cell>
          <cell r="G583" t="str">
            <v>E</v>
          </cell>
          <cell r="J583">
            <v>3000000</v>
          </cell>
          <cell r="K583">
            <v>4000000</v>
          </cell>
          <cell r="L583">
            <v>6989660</v>
          </cell>
          <cell r="M583">
            <v>7</v>
          </cell>
          <cell r="P583">
            <v>0</v>
          </cell>
        </row>
        <row r="584">
          <cell r="A584" t="str">
            <v>P74038</v>
          </cell>
          <cell r="B584" t="str">
            <v>近代システム　　　　　　　　　　　　　　　　　　　　　　　　　　　　　</v>
          </cell>
          <cell r="C584" t="str">
            <v>054</v>
          </cell>
          <cell r="D584" t="str">
            <v>ﾓﾘｵｶｼﾃﾝ</v>
          </cell>
          <cell r="E584" t="str">
            <v>業務本部</v>
          </cell>
          <cell r="F584" t="str">
            <v>DB</v>
          </cell>
          <cell r="G584" t="str">
            <v>K</v>
          </cell>
          <cell r="J584">
            <v>115604178</v>
          </cell>
          <cell r="K584">
            <v>0</v>
          </cell>
          <cell r="L584">
            <v>115382462</v>
          </cell>
          <cell r="M584">
            <v>119</v>
          </cell>
          <cell r="N584">
            <v>0</v>
          </cell>
          <cell r="O584">
            <v>124</v>
          </cell>
          <cell r="P584">
            <v>-46</v>
          </cell>
        </row>
        <row r="585">
          <cell r="A585" t="str">
            <v>P78178</v>
          </cell>
          <cell r="B585" t="str">
            <v>エムケイ　　　　　　　　　　　　　　　　　　　　　　　　　　　　　　　</v>
          </cell>
          <cell r="C585" t="str">
            <v>2HF</v>
          </cell>
          <cell r="D585" t="str">
            <v>ｻﾂﾎﾟﾛﾄﾞｳﾄｳK</v>
          </cell>
          <cell r="F585" t="str">
            <v>CB</v>
          </cell>
          <cell r="G585" t="str">
            <v>G</v>
          </cell>
          <cell r="J585">
            <v>6000000</v>
          </cell>
          <cell r="K585">
            <v>3000000</v>
          </cell>
          <cell r="L585">
            <v>8969107</v>
          </cell>
        </row>
        <row r="586">
          <cell r="A586" t="str">
            <v>P80663</v>
          </cell>
          <cell r="B586" t="str">
            <v>伊藤　徹　　　　　　　　　　　　　　　　　　　　　　　　　　　　　　　</v>
          </cell>
          <cell r="C586" t="str">
            <v>021</v>
          </cell>
          <cell r="D586" t="str">
            <v>ﾆｲｶﾞﾀｼﾃﾝ</v>
          </cell>
          <cell r="F586" t="str">
            <v>CB</v>
          </cell>
          <cell r="G586" t="str">
            <v>B</v>
          </cell>
          <cell r="J586">
            <v>7000000</v>
          </cell>
          <cell r="K586">
            <v>986036</v>
          </cell>
          <cell r="L586">
            <v>7888746</v>
          </cell>
        </row>
        <row r="587">
          <cell r="A587" t="str">
            <v>Q06287</v>
          </cell>
          <cell r="B587" t="str">
            <v>諫早建設株式会社　　　　　　　　　　　　　　　　　　　　　　　　　　　</v>
          </cell>
          <cell r="C587" t="str">
            <v>05W</v>
          </cell>
          <cell r="D587" t="str">
            <v>ｵｵｻｶｴｲｷﾞﾖｳ1-2</v>
          </cell>
          <cell r="E587" t="str">
            <v>近畿営本</v>
          </cell>
          <cell r="F587" t="str">
            <v>CB</v>
          </cell>
          <cell r="G587" t="str">
            <v>C</v>
          </cell>
          <cell r="J587">
            <v>0</v>
          </cell>
          <cell r="K587">
            <v>68322191</v>
          </cell>
          <cell r="L587">
            <v>68322191</v>
          </cell>
          <cell r="M587">
            <v>68</v>
          </cell>
          <cell r="N587">
            <v>0</v>
          </cell>
          <cell r="O587">
            <v>70</v>
          </cell>
          <cell r="P587">
            <v>-26</v>
          </cell>
        </row>
        <row r="588">
          <cell r="A588" t="str">
            <v>Q13041</v>
          </cell>
          <cell r="B588" t="str">
            <v>パパーズ</v>
          </cell>
          <cell r="E588" t="str">
            <v>業務本部</v>
          </cell>
          <cell r="M588">
            <v>0</v>
          </cell>
          <cell r="N588">
            <v>0</v>
          </cell>
          <cell r="O588">
            <v>0</v>
          </cell>
          <cell r="P588">
            <v>0</v>
          </cell>
        </row>
        <row r="589">
          <cell r="A589" t="str">
            <v>Q15002</v>
          </cell>
          <cell r="B589" t="str">
            <v>パリス観光　　　　　　　　　　　　　　　　　　　　　　　　　　　　　　</v>
          </cell>
          <cell r="C589" t="str">
            <v>16H</v>
          </cell>
          <cell r="D589" t="str">
            <v>SITﾌｸｵｶ</v>
          </cell>
          <cell r="F589" t="str">
            <v>BA</v>
          </cell>
          <cell r="G589" t="str">
            <v>L</v>
          </cell>
          <cell r="J589">
            <v>3017675</v>
          </cell>
          <cell r="K589">
            <v>1618027908</v>
          </cell>
          <cell r="L589">
            <v>1288215347</v>
          </cell>
        </row>
        <row r="590">
          <cell r="A590" t="str">
            <v>Q24788</v>
          </cell>
          <cell r="B590" t="str">
            <v>株式会社ユゥ・シー　　　　　　　　　　　　　　　　　　　　　　　　　　</v>
          </cell>
          <cell r="E590" t="str">
            <v>近畿営本</v>
          </cell>
          <cell r="M590">
            <v>4</v>
          </cell>
          <cell r="N590">
            <v>0</v>
          </cell>
          <cell r="O590">
            <v>3</v>
          </cell>
          <cell r="P590">
            <v>-1</v>
          </cell>
        </row>
        <row r="591">
          <cell r="A591" t="str">
            <v>Q29030</v>
          </cell>
          <cell r="B591" t="str">
            <v>ビッグナイン　　　　　　　　　　　　　　　　　　　　　　　　　　　　　</v>
          </cell>
          <cell r="C591" t="str">
            <v>001</v>
          </cell>
          <cell r="D591" t="str">
            <v>ｵｵｻｶｴｲｷﾞﾖｳ1-1</v>
          </cell>
          <cell r="E591" t="str">
            <v>近畿営本</v>
          </cell>
          <cell r="F591" t="str">
            <v>CB</v>
          </cell>
          <cell r="G591" t="str">
            <v>C</v>
          </cell>
          <cell r="J591">
            <v>17523824</v>
          </cell>
          <cell r="K591">
            <v>447101</v>
          </cell>
          <cell r="L591">
            <v>17874135</v>
          </cell>
          <cell r="M591">
            <v>19</v>
          </cell>
          <cell r="N591">
            <v>0</v>
          </cell>
          <cell r="O591">
            <v>19</v>
          </cell>
          <cell r="P591">
            <v>-7</v>
          </cell>
        </row>
        <row r="592">
          <cell r="A592" t="str">
            <v>Q29071</v>
          </cell>
          <cell r="B592" t="str">
            <v>七宝興産株式会社　　　　　　　　　　　　　　　　　　　　　　　　　　　</v>
          </cell>
          <cell r="C592" t="str">
            <v>0QE</v>
          </cell>
          <cell r="D592" t="str">
            <v>ｵｵｻｶｴｲｷﾞﾖｳ1-4</v>
          </cell>
          <cell r="E592" t="str">
            <v>近畿営本</v>
          </cell>
          <cell r="F592" t="str">
            <v>CB</v>
          </cell>
          <cell r="G592" t="str">
            <v>K</v>
          </cell>
          <cell r="J592">
            <v>30060467</v>
          </cell>
          <cell r="K592">
            <v>697446</v>
          </cell>
          <cell r="L592">
            <v>29959452</v>
          </cell>
          <cell r="M592">
            <v>31</v>
          </cell>
          <cell r="N592">
            <v>0</v>
          </cell>
          <cell r="O592">
            <v>34</v>
          </cell>
          <cell r="P592">
            <v>-13</v>
          </cell>
        </row>
        <row r="593">
          <cell r="A593" t="str">
            <v>Q31539</v>
          </cell>
          <cell r="B593" t="str">
            <v>田村　　　　　　　　　　　　　　　　　　　　　　　　　　　　　　　　　</v>
          </cell>
          <cell r="C593" t="str">
            <v>0Y2</v>
          </cell>
          <cell r="D593" t="str">
            <v>PJ-ｷｶｸｶｲﾊﾂｶ</v>
          </cell>
          <cell r="E593" t="str">
            <v>近畿営本</v>
          </cell>
          <cell r="F593" t="str">
            <v>CB</v>
          </cell>
          <cell r="G593" t="str">
            <v>C</v>
          </cell>
          <cell r="J593">
            <v>0</v>
          </cell>
          <cell r="K593">
            <v>18000000</v>
          </cell>
          <cell r="L593">
            <v>18000000</v>
          </cell>
          <cell r="M593">
            <v>23</v>
          </cell>
          <cell r="N593">
            <v>0</v>
          </cell>
          <cell r="O593">
            <v>23</v>
          </cell>
          <cell r="P593">
            <v>-9</v>
          </cell>
        </row>
        <row r="594">
          <cell r="A594" t="str">
            <v>Q50200</v>
          </cell>
          <cell r="B594" t="str">
            <v>荒　渉　　　　　　　　　　　　　　　　　　　　　　　　　　　　　　　　</v>
          </cell>
          <cell r="C594" t="str">
            <v>0JN</v>
          </cell>
          <cell r="D594" t="str">
            <v>ｾﾝﾀﾞｲｼﾃﾝ2ﾁ-ﾑ</v>
          </cell>
          <cell r="F594" t="str">
            <v>CB</v>
          </cell>
          <cell r="G594" t="str">
            <v>B</v>
          </cell>
          <cell r="J594">
            <v>25239975</v>
          </cell>
          <cell r="K594">
            <v>6235885</v>
          </cell>
          <cell r="L594">
            <v>29613196</v>
          </cell>
        </row>
        <row r="595">
          <cell r="A595" t="str">
            <v>Q50835</v>
          </cell>
          <cell r="B595" t="str">
            <v>庄子　正勝　　　　　　　　　　　　　　　　　　　　　　　　　　　　　　</v>
          </cell>
          <cell r="C595" t="str">
            <v>012</v>
          </cell>
          <cell r="D595" t="str">
            <v>ｾﾝﾀﾞｲ1ﾁ-ﾑ</v>
          </cell>
          <cell r="F595" t="str">
            <v>CB</v>
          </cell>
          <cell r="G595" t="str">
            <v>B</v>
          </cell>
          <cell r="J595">
            <v>34223076</v>
          </cell>
          <cell r="K595">
            <v>4350690</v>
          </cell>
          <cell r="L595">
            <v>37880825</v>
          </cell>
        </row>
        <row r="596">
          <cell r="A596" t="str">
            <v>Q59700</v>
          </cell>
          <cell r="B596" t="str">
            <v>長谷川　浩　　　　　　　　　　　　　　　　　　　　　　　　　　　　　　</v>
          </cell>
          <cell r="C596" t="str">
            <v>1TC</v>
          </cell>
          <cell r="D596" t="str">
            <v>ｲｹﾌﾞｸﾛｴｲｷﾞﾖｳ1J</v>
          </cell>
          <cell r="F596" t="str">
            <v>CB</v>
          </cell>
          <cell r="G596" t="str">
            <v>B</v>
          </cell>
          <cell r="J596">
            <v>65216523</v>
          </cell>
          <cell r="K596">
            <v>36220774</v>
          </cell>
          <cell r="L596">
            <v>98738160</v>
          </cell>
        </row>
        <row r="597">
          <cell r="A597" t="str">
            <v>Q62281</v>
          </cell>
          <cell r="B597" t="str">
            <v>木村　武彦　　　　　　　　　　　　　　　　　　　　　　　　　　　　　　</v>
          </cell>
          <cell r="C597" t="str">
            <v>012</v>
          </cell>
          <cell r="D597" t="str">
            <v>ｾﾝﾀﾞｲ1ﾁ-ﾑ</v>
          </cell>
          <cell r="F597" t="str">
            <v>AB</v>
          </cell>
          <cell r="G597" t="str">
            <v>B</v>
          </cell>
          <cell r="J597">
            <v>11260658</v>
          </cell>
          <cell r="K597">
            <v>0</v>
          </cell>
          <cell r="L597">
            <v>11260658</v>
          </cell>
        </row>
        <row r="598">
          <cell r="A598" t="str">
            <v>Q63751</v>
          </cell>
          <cell r="B598" t="str">
            <v>第一コンテク株式会社　　　　　　　　　　　　　　　　　　　　　　　　　</v>
          </cell>
          <cell r="C598" t="str">
            <v>0YV</v>
          </cell>
          <cell r="D598" t="str">
            <v>ﾋﾛｼﾏｼﾃﾝ2ﾁ-ﾑ</v>
          </cell>
          <cell r="E598" t="str">
            <v>業務本部</v>
          </cell>
          <cell r="F598" t="str">
            <v>CB</v>
          </cell>
          <cell r="G598" t="str">
            <v>J</v>
          </cell>
          <cell r="J598">
            <v>0</v>
          </cell>
          <cell r="K598">
            <v>1500000</v>
          </cell>
          <cell r="L598">
            <v>1500000</v>
          </cell>
          <cell r="M598">
            <v>10</v>
          </cell>
          <cell r="N598">
            <v>0</v>
          </cell>
          <cell r="O598">
            <v>10</v>
          </cell>
          <cell r="P598">
            <v>-4</v>
          </cell>
        </row>
        <row r="599">
          <cell r="A599" t="str">
            <v>Q69726</v>
          </cell>
          <cell r="B599" t="str">
            <v>グリンヒル　　　　　　　　　　　　　　　　　　　　　　　　　　　　　　</v>
          </cell>
          <cell r="E599" t="str">
            <v>近畿営本</v>
          </cell>
          <cell r="M599">
            <v>0</v>
          </cell>
          <cell r="N599">
            <v>0</v>
          </cell>
          <cell r="O599">
            <v>16</v>
          </cell>
          <cell r="P599">
            <v>-6</v>
          </cell>
        </row>
        <row r="600">
          <cell r="A600" t="str">
            <v>Q73790</v>
          </cell>
          <cell r="B600" t="str">
            <v>福田定由　　　　　　　　　　　　　　　　　　　　　　　　　　　　　　　</v>
          </cell>
          <cell r="C600" t="str">
            <v>1H9</v>
          </cell>
          <cell r="D600" t="str">
            <v>ｲｹﾌﾞｸﾛｼﾃﾝ2ﾁｰﾑ</v>
          </cell>
          <cell r="F600" t="str">
            <v>AB</v>
          </cell>
          <cell r="G600" t="str">
            <v>C</v>
          </cell>
          <cell r="J600">
            <v>37131456</v>
          </cell>
          <cell r="K600">
            <v>0</v>
          </cell>
          <cell r="L600">
            <v>37131456</v>
          </cell>
        </row>
        <row r="601">
          <cell r="A601" t="str">
            <v>Q84016</v>
          </cell>
          <cell r="B601" t="str">
            <v>大場　小百合　　　　　　　　　　　　　　　　　　　　　　　　　　　　　</v>
          </cell>
          <cell r="C601" t="str">
            <v>1AG</v>
          </cell>
          <cell r="D601" t="str">
            <v>ｶﾈﾏﾂｿｳｺｳﾌｱｲﾅﾝｽ1</v>
          </cell>
          <cell r="F601" t="str">
            <v>CB</v>
          </cell>
          <cell r="G601" t="str">
            <v>B</v>
          </cell>
          <cell r="J601">
            <v>21929812</v>
          </cell>
          <cell r="K601">
            <v>2527942</v>
          </cell>
          <cell r="L601">
            <v>22994369</v>
          </cell>
        </row>
        <row r="602">
          <cell r="A602" t="str">
            <v>Q84181</v>
          </cell>
          <cell r="B602" t="str">
            <v>栗原次男　　　　　　　　　　　　　　　　　　　　　　　　　　　　　　　</v>
          </cell>
          <cell r="C602" t="str">
            <v>1TB</v>
          </cell>
          <cell r="D602" t="str">
            <v>ﾖﾂﾔｴｲｷﾞﾖｳﾁ-ﾑJ</v>
          </cell>
          <cell r="F602" t="str">
            <v>AB</v>
          </cell>
          <cell r="G602" t="str">
            <v>B</v>
          </cell>
          <cell r="J602">
            <v>26033943</v>
          </cell>
          <cell r="K602">
            <v>0</v>
          </cell>
          <cell r="L602">
            <v>26033943</v>
          </cell>
        </row>
        <row r="603">
          <cell r="A603" t="str">
            <v>Q88036</v>
          </cell>
          <cell r="B603" t="str">
            <v>南西信販株式会社　　　　　　　　　　　　　　　　　　　　　　　　　　　</v>
          </cell>
          <cell r="E603" t="str">
            <v>業務本部</v>
          </cell>
          <cell r="M603">
            <v>0</v>
          </cell>
          <cell r="N603">
            <v>0</v>
          </cell>
          <cell r="O603">
            <v>3</v>
          </cell>
          <cell r="P603">
            <v>-1</v>
          </cell>
        </row>
        <row r="604">
          <cell r="A604" t="str">
            <v>R01168</v>
          </cell>
          <cell r="B604" t="str">
            <v>東　幸司　　　　　　　　　　　　　　　　　　　　　　　　　　　　　　　</v>
          </cell>
          <cell r="C604" t="str">
            <v>2JM</v>
          </cell>
          <cell r="D604" t="str">
            <v>ﾕｳｼ2ﾌﾞｵｵｻｶJP</v>
          </cell>
          <cell r="F604" t="str">
            <v>CB</v>
          </cell>
          <cell r="G604" t="str">
            <v>B</v>
          </cell>
          <cell r="J604">
            <v>1550977</v>
          </cell>
          <cell r="K604">
            <v>59645</v>
          </cell>
          <cell r="L604">
            <v>875811</v>
          </cell>
        </row>
        <row r="605">
          <cell r="A605" t="str">
            <v>R01202</v>
          </cell>
          <cell r="B605" t="str">
            <v>田中義博　　　　　　　　　　　　　　　　　　　　　　　　　　　　　　　</v>
          </cell>
          <cell r="C605" t="str">
            <v>2JM</v>
          </cell>
          <cell r="D605" t="str">
            <v>ﾕｳｼ2ﾌﾞｵｵｻｶJP</v>
          </cell>
          <cell r="F605" t="str">
            <v>CB</v>
          </cell>
          <cell r="G605" t="str">
            <v>B</v>
          </cell>
          <cell r="J605">
            <v>5954467</v>
          </cell>
          <cell r="K605">
            <v>377166</v>
          </cell>
          <cell r="L605">
            <v>3487821</v>
          </cell>
        </row>
        <row r="606">
          <cell r="A606" t="str">
            <v>R03502</v>
          </cell>
          <cell r="B606" t="str">
            <v>高戸谷建設株式会社</v>
          </cell>
          <cell r="E606" t="str">
            <v>業務本部</v>
          </cell>
          <cell r="M606">
            <v>0</v>
          </cell>
          <cell r="N606">
            <v>0</v>
          </cell>
          <cell r="O606">
            <v>0</v>
          </cell>
          <cell r="P606">
            <v>0</v>
          </cell>
        </row>
        <row r="607">
          <cell r="A607" t="str">
            <v>R04657</v>
          </cell>
          <cell r="B607" t="str">
            <v>山口勝彦　　　　　　　　　　　　　　　　　　　　　　　　　　　　　　　</v>
          </cell>
          <cell r="C607" t="str">
            <v>2JM</v>
          </cell>
          <cell r="D607" t="str">
            <v>ﾕｳｼ2ﾌﾞｵｵｻｶJP</v>
          </cell>
          <cell r="F607" t="str">
            <v>AB</v>
          </cell>
          <cell r="G607" t="str">
            <v>B</v>
          </cell>
          <cell r="J607">
            <v>9431295</v>
          </cell>
          <cell r="K607">
            <v>0</v>
          </cell>
          <cell r="L607">
            <v>3433218</v>
          </cell>
        </row>
        <row r="608">
          <cell r="A608" t="str">
            <v>R05705</v>
          </cell>
          <cell r="B608" t="str">
            <v>黒木昭吉　　　　　　　　　　　　　　　　　　　　　　　　　　　　　　　</v>
          </cell>
          <cell r="C608" t="str">
            <v>2JM</v>
          </cell>
          <cell r="D608" t="str">
            <v>ﾕｳｼ2ﾌﾞｵｵｻｶJP</v>
          </cell>
          <cell r="F608" t="str">
            <v>CB</v>
          </cell>
          <cell r="G608" t="str">
            <v>B</v>
          </cell>
          <cell r="J608">
            <v>21165098</v>
          </cell>
          <cell r="K608">
            <v>2015630</v>
          </cell>
          <cell r="L608">
            <v>15362451</v>
          </cell>
        </row>
        <row r="609">
          <cell r="A609" t="str">
            <v>R25283</v>
          </cell>
          <cell r="B609" t="str">
            <v>後庵　究　　　　　　　　　　　　　　　　　　　　　　　　　　　　　　　</v>
          </cell>
          <cell r="C609" t="str">
            <v>034</v>
          </cell>
          <cell r="D609" t="str">
            <v>ｶｺﾞｼﾏｼﾃﾝ</v>
          </cell>
          <cell r="F609" t="str">
            <v>CB</v>
          </cell>
          <cell r="G609" t="str">
            <v>B</v>
          </cell>
          <cell r="J609">
            <v>0</v>
          </cell>
          <cell r="K609">
            <v>34154981</v>
          </cell>
          <cell r="L609">
            <v>34055693</v>
          </cell>
        </row>
        <row r="610">
          <cell r="A610" t="str">
            <v>R28961</v>
          </cell>
          <cell r="B610" t="str">
            <v>ロンスター　　　　　　　　　　　　　　　　　　　　　　　　　　　　　　</v>
          </cell>
          <cell r="C610" t="str">
            <v>023</v>
          </cell>
          <cell r="D610" t="str">
            <v>ﾎｸﾘｸｼﾃﾝｴｲｷﾞﾖｳ</v>
          </cell>
          <cell r="E610" t="str">
            <v>業務本部</v>
          </cell>
          <cell r="F610" t="str">
            <v>CB</v>
          </cell>
          <cell r="G610" t="str">
            <v>G</v>
          </cell>
          <cell r="J610">
            <v>3300833</v>
          </cell>
          <cell r="K610">
            <v>1133983</v>
          </cell>
          <cell r="L610">
            <v>4390782</v>
          </cell>
          <cell r="M610">
            <v>35</v>
          </cell>
          <cell r="N610">
            <v>0</v>
          </cell>
          <cell r="O610">
            <v>35</v>
          </cell>
          <cell r="P610">
            <v>-13</v>
          </cell>
        </row>
        <row r="611">
          <cell r="A611" t="str">
            <v>R62983</v>
          </cell>
          <cell r="B611" t="str">
            <v>川上　平八郎　　　　　　　　　　　　　　　　　　　　　　　　　　　　　</v>
          </cell>
          <cell r="C611" t="str">
            <v>003</v>
          </cell>
          <cell r="D611" t="str">
            <v>ｵｵｻｶｴｲｷﾞﾖｳ4-2</v>
          </cell>
          <cell r="E611" t="str">
            <v>近畿営本</v>
          </cell>
          <cell r="F611" t="str">
            <v>BF</v>
          </cell>
          <cell r="G611" t="str">
            <v>Ｆ</v>
          </cell>
          <cell r="J611">
            <v>18146782</v>
          </cell>
          <cell r="K611">
            <v>2020827</v>
          </cell>
          <cell r="L611">
            <v>19997458</v>
          </cell>
          <cell r="M611">
            <v>21</v>
          </cell>
          <cell r="N611">
            <v>0</v>
          </cell>
          <cell r="O611">
            <v>24</v>
          </cell>
          <cell r="P611">
            <v>-9</v>
          </cell>
        </row>
        <row r="612">
          <cell r="A612" t="str">
            <v>R72785</v>
          </cell>
          <cell r="B612" t="str">
            <v>佐藤　三次男　　　　　　　　　　　　　　　　　　　　　　　　　　　　　</v>
          </cell>
          <cell r="E612" t="str">
            <v>東京営本</v>
          </cell>
          <cell r="M612">
            <v>0</v>
          </cell>
          <cell r="N612">
            <v>0</v>
          </cell>
          <cell r="O612">
            <v>2</v>
          </cell>
          <cell r="P612">
            <v>-1</v>
          </cell>
        </row>
        <row r="613">
          <cell r="A613" t="str">
            <v>R72857</v>
          </cell>
          <cell r="B613" t="str">
            <v>チャータードジャパン　　　　　　　　　　　　　　　　　　　　　　　　　</v>
          </cell>
          <cell r="C613" t="str">
            <v>0Y2</v>
          </cell>
          <cell r="D613" t="str">
            <v>PJ-ｷｶｸｶｲﾊﾂｶ</v>
          </cell>
          <cell r="E613" t="str">
            <v>近畿営本</v>
          </cell>
          <cell r="F613" t="str">
            <v>CB</v>
          </cell>
          <cell r="G613" t="str">
            <v>J</v>
          </cell>
          <cell r="J613">
            <v>1273079</v>
          </cell>
          <cell r="K613">
            <v>1024833</v>
          </cell>
          <cell r="L613">
            <v>2288846</v>
          </cell>
          <cell r="M613">
            <v>3</v>
          </cell>
          <cell r="N613">
            <v>0</v>
          </cell>
          <cell r="O613">
            <v>3</v>
          </cell>
          <cell r="P613">
            <v>-1</v>
          </cell>
        </row>
        <row r="614">
          <cell r="A614" t="str">
            <v>R76199</v>
          </cell>
          <cell r="B614" t="str">
            <v>ピ－・スクウェア　　　　　　　　　　　　　　　　　　　　　　　　　　　</v>
          </cell>
          <cell r="C614" t="str">
            <v>1D3</v>
          </cell>
          <cell r="D614" t="str">
            <v>ｳｴﾉｼﾃﾝﾀﾞ1ﾁ-ﾑ</v>
          </cell>
          <cell r="E614" t="str">
            <v>東京営本</v>
          </cell>
          <cell r="F614" t="str">
            <v>CB</v>
          </cell>
          <cell r="G614" t="str">
            <v>J</v>
          </cell>
          <cell r="J614">
            <v>1731221</v>
          </cell>
          <cell r="K614">
            <v>6920151</v>
          </cell>
          <cell r="L614">
            <v>8622716</v>
          </cell>
          <cell r="M614">
            <v>9</v>
          </cell>
          <cell r="P614">
            <v>0</v>
          </cell>
        </row>
        <row r="615">
          <cell r="A615" t="str">
            <v>S05801</v>
          </cell>
          <cell r="B615" t="str">
            <v>三角マーケット協同組合　　　　　　　　　　　　　　　　　　　　　　　　</v>
          </cell>
          <cell r="C615" t="str">
            <v>0Y2</v>
          </cell>
          <cell r="D615" t="str">
            <v>PJ-ｷｶｸｶｲﾊﾂｶ</v>
          </cell>
          <cell r="E615" t="str">
            <v>近畿営本</v>
          </cell>
          <cell r="F615" t="str">
            <v>AB</v>
          </cell>
          <cell r="G615" t="str">
            <v>C</v>
          </cell>
          <cell r="J615">
            <v>14250000</v>
          </cell>
          <cell r="K615">
            <v>0</v>
          </cell>
          <cell r="L615">
            <v>14250000</v>
          </cell>
          <cell r="M615">
            <v>15</v>
          </cell>
          <cell r="N615">
            <v>0</v>
          </cell>
          <cell r="O615">
            <v>15</v>
          </cell>
          <cell r="P615">
            <v>-6</v>
          </cell>
        </row>
        <row r="616">
          <cell r="A616" t="str">
            <v>S09230</v>
          </cell>
          <cell r="B616" t="str">
            <v>森　福二　　　　　　　　　　　　　　　　　　　　　　　　　　　　　　　</v>
          </cell>
          <cell r="E616" t="str">
            <v>業務本部</v>
          </cell>
          <cell r="M616">
            <v>27</v>
          </cell>
          <cell r="P616">
            <v>0</v>
          </cell>
        </row>
        <row r="617">
          <cell r="A617" t="str">
            <v>S11381</v>
          </cell>
          <cell r="B617" t="str">
            <v>信和電材管業株式会社　　　　　　　　　　　　　　　　　　　　　　　　　</v>
          </cell>
          <cell r="C617" t="str">
            <v>093</v>
          </cell>
          <cell r="D617" t="str">
            <v>ﾅｶﾞﾉｼﾃﾝ</v>
          </cell>
          <cell r="E617" t="str">
            <v>業務本部</v>
          </cell>
          <cell r="F617" t="str">
            <v>CB</v>
          </cell>
          <cell r="G617" t="str">
            <v>G</v>
          </cell>
          <cell r="J617">
            <v>30000000</v>
          </cell>
          <cell r="K617">
            <v>15000000</v>
          </cell>
          <cell r="L617">
            <v>44782170</v>
          </cell>
          <cell r="M617">
            <v>52</v>
          </cell>
          <cell r="P617">
            <v>0</v>
          </cell>
        </row>
        <row r="618">
          <cell r="A618" t="str">
            <v>S26549</v>
          </cell>
          <cell r="B618" t="str">
            <v>高橋　正則　　　　　　　　　　　　　　　　　　　　　　　　　　　　　　</v>
          </cell>
          <cell r="E618" t="str">
            <v>業務本部</v>
          </cell>
          <cell r="M618">
            <v>15</v>
          </cell>
          <cell r="P618">
            <v>0</v>
          </cell>
        </row>
        <row r="619">
          <cell r="A619" t="str">
            <v>S27705</v>
          </cell>
          <cell r="B619" t="str">
            <v>セザール　　　　　　　　　　　　　　　　　　　　　　　　　　　　　　　</v>
          </cell>
          <cell r="E619" t="str">
            <v>東京営本</v>
          </cell>
          <cell r="M619">
            <v>0</v>
          </cell>
          <cell r="N619">
            <v>0</v>
          </cell>
          <cell r="O619">
            <v>991</v>
          </cell>
          <cell r="P619">
            <v>0</v>
          </cell>
        </row>
        <row r="620">
          <cell r="A620" t="str">
            <v>S32844</v>
          </cell>
          <cell r="B620" t="str">
            <v>アイエフプロジェクト　　　　　　　　　　　　　　　　　　　　　　　　　</v>
          </cell>
          <cell r="E620" t="str">
            <v>東京営本</v>
          </cell>
          <cell r="M620">
            <v>0</v>
          </cell>
          <cell r="N620">
            <v>0</v>
          </cell>
          <cell r="O620">
            <v>73</v>
          </cell>
          <cell r="P620">
            <v>-27</v>
          </cell>
        </row>
        <row r="621">
          <cell r="A621" t="str">
            <v>S70491</v>
          </cell>
          <cell r="B621" t="str">
            <v>マックスビジョン　　　　　　　　　　　　　　　　　　　　　　　　　　　</v>
          </cell>
          <cell r="C621" t="str">
            <v>1H6</v>
          </cell>
          <cell r="D621" t="str">
            <v>ｲｹﾌﾞｸﾛｼﾃﾝ1ﾁｰﾑ</v>
          </cell>
          <cell r="F621" t="str">
            <v>AB</v>
          </cell>
          <cell r="G621" t="str">
            <v>L</v>
          </cell>
          <cell r="J621">
            <v>358055000</v>
          </cell>
          <cell r="K621">
            <v>0</v>
          </cell>
          <cell r="L621">
            <v>356464973</v>
          </cell>
        </row>
        <row r="622">
          <cell r="A622" t="str">
            <v>S77467</v>
          </cell>
          <cell r="B622" t="str">
            <v>三愛観光　　　　　　　　　　　　　　　　　　　　　　　　　　　　　　　</v>
          </cell>
          <cell r="C622" t="str">
            <v>16H</v>
          </cell>
          <cell r="D622" t="str">
            <v>SITﾌｸｵｶ</v>
          </cell>
          <cell r="F622" t="str">
            <v>BA</v>
          </cell>
          <cell r="G622" t="str">
            <v>L</v>
          </cell>
          <cell r="J622">
            <v>0</v>
          </cell>
          <cell r="K622">
            <v>503737880</v>
          </cell>
          <cell r="L622">
            <v>263266882</v>
          </cell>
        </row>
        <row r="623">
          <cell r="A623" t="str">
            <v>S80592</v>
          </cell>
          <cell r="B623" t="str">
            <v>ワールドフードサ－ビス　　　　　　　　　　　　　　　　　　　　　　　　</v>
          </cell>
          <cell r="C623" t="str">
            <v>07R</v>
          </cell>
          <cell r="D623" t="str">
            <v>ｷﾀｵｵｻｶｼﾃﾝ</v>
          </cell>
          <cell r="E623" t="str">
            <v>近畿営本</v>
          </cell>
          <cell r="F623" t="str">
            <v>CB</v>
          </cell>
          <cell r="G623" t="str">
            <v>G</v>
          </cell>
          <cell r="J623">
            <v>5897207</v>
          </cell>
          <cell r="K623">
            <v>2936156</v>
          </cell>
          <cell r="L623">
            <v>8610510</v>
          </cell>
          <cell r="M623">
            <v>9</v>
          </cell>
          <cell r="N623">
            <v>0</v>
          </cell>
          <cell r="O623">
            <v>9</v>
          </cell>
          <cell r="P623">
            <v>-3</v>
          </cell>
        </row>
        <row r="624">
          <cell r="A624" t="str">
            <v>S89792</v>
          </cell>
          <cell r="B624" t="str">
            <v>藤井鉱業株式会社　　　　　　　　　　　　　　　　　　　　　　　　　　　</v>
          </cell>
          <cell r="C624" t="str">
            <v>09H</v>
          </cell>
          <cell r="D624" t="str">
            <v>ﾌｸｲｼﾃﾝ</v>
          </cell>
          <cell r="E624" t="str">
            <v>業務本部</v>
          </cell>
          <cell r="F624" t="str">
            <v>CB</v>
          </cell>
          <cell r="G624" t="str">
            <v>D</v>
          </cell>
          <cell r="J624">
            <v>6000000</v>
          </cell>
          <cell r="K624">
            <v>6000000</v>
          </cell>
          <cell r="L624">
            <v>11988058</v>
          </cell>
          <cell r="M624">
            <v>12</v>
          </cell>
          <cell r="P624">
            <v>0</v>
          </cell>
        </row>
        <row r="625">
          <cell r="A625" t="str">
            <v>T00904</v>
          </cell>
          <cell r="B625" t="str">
            <v>徳寿　　　　　　　　　　　　　　　　　　　　　　　　　　　　　　　　　</v>
          </cell>
          <cell r="E625" t="str">
            <v>不動産Ｆ</v>
          </cell>
          <cell r="M625">
            <v>0</v>
          </cell>
          <cell r="N625">
            <v>0</v>
          </cell>
          <cell r="O625">
            <v>1573</v>
          </cell>
          <cell r="P625">
            <v>-342</v>
          </cell>
        </row>
        <row r="626">
          <cell r="A626" t="str">
            <v>T12868</v>
          </cell>
          <cell r="B626" t="str">
            <v>溝邊旭　　　　　　　　　　　　　　　　　　　　　　　　　　　　　　　　</v>
          </cell>
          <cell r="C626" t="str">
            <v>3EB</v>
          </cell>
          <cell r="D626" t="str">
            <v>ｸﾏﾓﾄｼﾃﾝﾆｼﾆﾎﾝﾘ-ｽ</v>
          </cell>
          <cell r="F626" t="str">
            <v>CB</v>
          </cell>
          <cell r="G626" t="str">
            <v>B</v>
          </cell>
          <cell r="J626">
            <v>645586</v>
          </cell>
          <cell r="K626">
            <v>37890</v>
          </cell>
          <cell r="L626">
            <v>664202</v>
          </cell>
        </row>
        <row r="627">
          <cell r="A627" t="str">
            <v>T13496</v>
          </cell>
          <cell r="B627" t="str">
            <v>株式会社ユゥ・シー　　　　　　　　　　　　　　　　　　　　　　　　　　</v>
          </cell>
          <cell r="C627" t="str">
            <v>0Y2</v>
          </cell>
          <cell r="D627" t="str">
            <v>PJ-ｷｶｸｶｲﾊﾂｶ</v>
          </cell>
          <cell r="E627" t="str">
            <v>近畿営本</v>
          </cell>
          <cell r="F627" t="str">
            <v>CB</v>
          </cell>
          <cell r="G627" t="str">
            <v>J</v>
          </cell>
          <cell r="J627">
            <v>25423290</v>
          </cell>
          <cell r="K627">
            <v>4711799</v>
          </cell>
          <cell r="L627">
            <v>29221699</v>
          </cell>
          <cell r="M627">
            <v>29</v>
          </cell>
          <cell r="N627">
            <v>0</v>
          </cell>
          <cell r="O627">
            <v>99</v>
          </cell>
          <cell r="P627">
            <v>-37</v>
          </cell>
        </row>
        <row r="628">
          <cell r="A628" t="str">
            <v>T29253</v>
          </cell>
          <cell r="B628" t="str">
            <v>企業組合関東中高年雇用福祉事業団　　　　　　　　　　　　　　　　　　　</v>
          </cell>
          <cell r="C628" t="str">
            <v>1A4</v>
          </cell>
          <cell r="D628" t="str">
            <v>Eﾀﾞｲ2ﾌﾞﾍﾙｽｹｱﾁ-ﾑ</v>
          </cell>
          <cell r="E628" t="str">
            <v>東京営本</v>
          </cell>
          <cell r="F628" t="str">
            <v>AB</v>
          </cell>
          <cell r="G628" t="str">
            <v>M</v>
          </cell>
          <cell r="J628">
            <v>4352943</v>
          </cell>
          <cell r="K628">
            <v>0</v>
          </cell>
          <cell r="L628">
            <v>4326310</v>
          </cell>
          <cell r="M628">
            <v>6</v>
          </cell>
          <cell r="N628">
            <v>0</v>
          </cell>
          <cell r="O628">
            <v>7</v>
          </cell>
          <cell r="P628">
            <v>-3</v>
          </cell>
        </row>
        <row r="629">
          <cell r="A629" t="str">
            <v>T29689</v>
          </cell>
          <cell r="B629" t="str">
            <v>中村組　　　　　　　　　　　　　　　　　　　　　　　　　　　　　　　　</v>
          </cell>
          <cell r="E629" t="str">
            <v>業務本部</v>
          </cell>
          <cell r="M629">
            <v>0</v>
          </cell>
          <cell r="N629">
            <v>0</v>
          </cell>
          <cell r="O629">
            <v>5</v>
          </cell>
          <cell r="P629">
            <v>-2</v>
          </cell>
        </row>
        <row r="630">
          <cell r="A630" t="str">
            <v>T36181</v>
          </cell>
          <cell r="B630" t="str">
            <v>鈴木　廣義　　　　　　　　　　　　　　　　　　　　　　　　　　　　　　</v>
          </cell>
          <cell r="C630" t="str">
            <v>3JD</v>
          </cell>
          <cell r="D630" t="str">
            <v>ｾﾝﾀﾞｲ2ﾁ-ﾑｳﾁｷﾘ</v>
          </cell>
          <cell r="F630" t="str">
            <v>CB</v>
          </cell>
          <cell r="G630" t="str">
            <v>B</v>
          </cell>
          <cell r="J630">
            <v>0</v>
          </cell>
          <cell r="K630">
            <v>32966</v>
          </cell>
          <cell r="L630">
            <v>1920</v>
          </cell>
          <cell r="Q630">
            <v>614890</v>
          </cell>
        </row>
        <row r="631">
          <cell r="A631" t="str">
            <v>T49430</v>
          </cell>
          <cell r="B631" t="str">
            <v>日高　誠　　　　　　　　　　　　　　　　　　　　　　　　　　　　　　　</v>
          </cell>
          <cell r="C631" t="str">
            <v>0PV</v>
          </cell>
          <cell r="D631" t="str">
            <v>ﾐﾔｻﾞｷｼﾃﾝ</v>
          </cell>
          <cell r="F631" t="str">
            <v>CB</v>
          </cell>
          <cell r="G631" t="str">
            <v>Ｆ</v>
          </cell>
          <cell r="J631">
            <v>26908373</v>
          </cell>
          <cell r="K631">
            <v>5224245</v>
          </cell>
          <cell r="L631">
            <v>30821652</v>
          </cell>
        </row>
        <row r="632">
          <cell r="A632" t="str">
            <v>T49668</v>
          </cell>
          <cell r="B632" t="str">
            <v>イレブン　　　　　　　　　　　　　　　　　　　　　　　　　　　　　　　</v>
          </cell>
          <cell r="C632" t="str">
            <v>1D3</v>
          </cell>
          <cell r="D632" t="str">
            <v>ｳｴﾉｼﾃﾝﾀﾞ1ﾁ-ﾑ</v>
          </cell>
          <cell r="E632" t="str">
            <v>東京営本</v>
          </cell>
          <cell r="F632" t="str">
            <v>CB</v>
          </cell>
          <cell r="G632" t="str">
            <v>Ｆ</v>
          </cell>
          <cell r="J632">
            <v>37603992</v>
          </cell>
          <cell r="K632">
            <v>1127025</v>
          </cell>
          <cell r="L632">
            <v>37603992</v>
          </cell>
          <cell r="M632">
            <v>40</v>
          </cell>
          <cell r="P632">
            <v>0</v>
          </cell>
        </row>
        <row r="633">
          <cell r="A633" t="str">
            <v>T56326</v>
          </cell>
          <cell r="B633" t="str">
            <v>農事組合法人資生園早田牧場　　　　　　　　　　　　　　　　　　　　　　</v>
          </cell>
          <cell r="C633" t="str">
            <v>0PH</v>
          </cell>
          <cell r="D633" t="str">
            <v>ｺｵﾘﾔﾏｼﾃﾝ2ﾁ-ﾑ</v>
          </cell>
          <cell r="E633" t="str">
            <v>業務本部</v>
          </cell>
          <cell r="F633" t="str">
            <v>CB</v>
          </cell>
          <cell r="G633" t="str">
            <v>D</v>
          </cell>
          <cell r="J633">
            <v>18000000</v>
          </cell>
          <cell r="K633">
            <v>5137722</v>
          </cell>
          <cell r="L633">
            <v>22780200</v>
          </cell>
          <cell r="M633">
            <v>23</v>
          </cell>
          <cell r="N633">
            <v>0</v>
          </cell>
          <cell r="O633">
            <v>23</v>
          </cell>
          <cell r="P633">
            <v>-9</v>
          </cell>
        </row>
        <row r="634">
          <cell r="A634" t="str">
            <v>T57235</v>
          </cell>
          <cell r="B634" t="str">
            <v>ナオス外語学院　　　　　　　　　　　　　　　　　　　　　　　　　　　　</v>
          </cell>
          <cell r="C634" t="str">
            <v>1H9</v>
          </cell>
          <cell r="D634" t="str">
            <v>ｲｹﾌﾞｸﾛｼﾃﾝ2ﾁｰﾑ</v>
          </cell>
          <cell r="E634" t="str">
            <v>東京営本</v>
          </cell>
          <cell r="F634" t="str">
            <v>CB</v>
          </cell>
          <cell r="G634" t="str">
            <v>K</v>
          </cell>
          <cell r="J634">
            <v>104128586</v>
          </cell>
          <cell r="K634">
            <v>26495982</v>
          </cell>
          <cell r="L634">
            <v>127619449</v>
          </cell>
          <cell r="M634">
            <v>127</v>
          </cell>
          <cell r="N634">
            <v>0</v>
          </cell>
          <cell r="O634">
            <v>127</v>
          </cell>
          <cell r="P634">
            <v>-47</v>
          </cell>
        </row>
        <row r="635">
          <cell r="A635" t="str">
            <v>T58150</v>
          </cell>
          <cell r="B635" t="str">
            <v>高橋繁喜　　　　　　　　　　　　　　　　　　　　　　　　　　　　　　　</v>
          </cell>
          <cell r="C635" t="str">
            <v>007</v>
          </cell>
          <cell r="D635" t="str">
            <v>ｱｷﾀｼﾃﾝ</v>
          </cell>
          <cell r="F635" t="str">
            <v>CB</v>
          </cell>
          <cell r="G635" t="str">
            <v>B</v>
          </cell>
          <cell r="J635">
            <v>0</v>
          </cell>
          <cell r="K635">
            <v>494699</v>
          </cell>
          <cell r="L635">
            <v>476025</v>
          </cell>
        </row>
        <row r="636">
          <cell r="A636" t="str">
            <v>T59322</v>
          </cell>
          <cell r="B636" t="str">
            <v>農事組合法人資生園早田牧場　　　　　　　　　　　　　　　　　　　　　　</v>
          </cell>
          <cell r="C636" t="str">
            <v>036</v>
          </cell>
          <cell r="D636" t="str">
            <v>ｺｵﾘﾔﾏｼﾃﾝ1ﾁ-ﾑ</v>
          </cell>
          <cell r="E636" t="str">
            <v>業務本部</v>
          </cell>
          <cell r="F636" t="str">
            <v>CB</v>
          </cell>
          <cell r="G636" t="str">
            <v>D</v>
          </cell>
          <cell r="J636">
            <v>0</v>
          </cell>
          <cell r="K636">
            <v>22500000</v>
          </cell>
          <cell r="L636">
            <v>22500000</v>
          </cell>
          <cell r="M636">
            <v>23</v>
          </cell>
          <cell r="N636">
            <v>0</v>
          </cell>
          <cell r="O636">
            <v>22</v>
          </cell>
          <cell r="P636">
            <v>-8</v>
          </cell>
        </row>
        <row r="637">
          <cell r="A637" t="str">
            <v>T83334</v>
          </cell>
          <cell r="B637" t="str">
            <v>米沢　成充　　　　　　　　　　　　　　　　　　　　　　　　　　　　　　</v>
          </cell>
          <cell r="C637" t="str">
            <v>1M1</v>
          </cell>
          <cell r="D637" t="str">
            <v>Eﾀﾞｲ2ﾌﾞﾀﾞｲ2ﾁｰﾑ</v>
          </cell>
          <cell r="E637" t="str">
            <v>東京営本</v>
          </cell>
          <cell r="F637" t="str">
            <v>CB</v>
          </cell>
          <cell r="G637" t="str">
            <v>B</v>
          </cell>
          <cell r="J637">
            <v>48817254</v>
          </cell>
          <cell r="K637">
            <v>549352</v>
          </cell>
          <cell r="L637">
            <v>49366606</v>
          </cell>
          <cell r="M637">
            <v>50</v>
          </cell>
          <cell r="P637">
            <v>0</v>
          </cell>
        </row>
        <row r="638">
          <cell r="A638" t="str">
            <v>T87986</v>
          </cell>
          <cell r="B638" t="str">
            <v>鈴正工務店株式会社　　　　　　　　　　　　　　　　　　　　　　　　　　</v>
          </cell>
          <cell r="C638" t="str">
            <v>1D1</v>
          </cell>
          <cell r="D638" t="str">
            <v>ﾁﾊﾞｼﾃﾝﾀﾞｲ1ﾁｰﾑ</v>
          </cell>
          <cell r="F638" t="str">
            <v>CA</v>
          </cell>
          <cell r="G638" t="str">
            <v>E</v>
          </cell>
          <cell r="J638">
            <v>742534139</v>
          </cell>
          <cell r="K638">
            <v>39591239</v>
          </cell>
          <cell r="L638">
            <v>772815028</v>
          </cell>
        </row>
        <row r="639">
          <cell r="A639" t="str">
            <v>TA095</v>
          </cell>
          <cell r="B639" t="str">
            <v>高本産業　株式会社　　　　　　　　　　　　　　　　　　　　　　　　　　</v>
          </cell>
          <cell r="C639" t="str">
            <v>09C</v>
          </cell>
          <cell r="D639" t="str">
            <v>ﾕｳｼｼﾞｷﾞﾖｳ2ﾎｳｼﾞﾝ</v>
          </cell>
          <cell r="E639" t="str">
            <v>東京営本</v>
          </cell>
          <cell r="F639" t="str">
            <v>AB</v>
          </cell>
          <cell r="G639" t="str">
            <v>C</v>
          </cell>
          <cell r="J639">
            <v>108107309</v>
          </cell>
          <cell r="K639">
            <v>0</v>
          </cell>
          <cell r="L639">
            <v>108147268</v>
          </cell>
          <cell r="M639">
            <v>109</v>
          </cell>
          <cell r="N639">
            <v>0</v>
          </cell>
          <cell r="O639">
            <v>111</v>
          </cell>
          <cell r="P639">
            <v>-41</v>
          </cell>
        </row>
        <row r="640">
          <cell r="A640" t="str">
            <v>TA279</v>
          </cell>
          <cell r="B640" t="str">
            <v>幸新　　　　　　　　　　　　　　　　　　　　　　　　　　　　　　　　　</v>
          </cell>
          <cell r="C640" t="str">
            <v>09N</v>
          </cell>
          <cell r="D640" t="str">
            <v>ﾕｳｼｼﾞｷﾞﾖｳ2-2</v>
          </cell>
          <cell r="E640" t="str">
            <v>不動産Ｆ</v>
          </cell>
          <cell r="F640" t="str">
            <v>CB</v>
          </cell>
          <cell r="G640" t="str">
            <v>C</v>
          </cell>
          <cell r="H640" t="str">
            <v>1</v>
          </cell>
          <cell r="J640">
            <v>17587343</v>
          </cell>
          <cell r="K640">
            <v>1485903</v>
          </cell>
          <cell r="L640">
            <v>17679983</v>
          </cell>
          <cell r="M640">
            <v>18</v>
          </cell>
          <cell r="N640">
            <v>0</v>
          </cell>
          <cell r="O640">
            <v>19</v>
          </cell>
          <cell r="P640">
            <v>-7</v>
          </cell>
        </row>
        <row r="641">
          <cell r="A641" t="str">
            <v>TA507</v>
          </cell>
          <cell r="B641" t="str">
            <v>サンバ－ドシステム　　　　　　　　　　　　　　　　　　　　　　　　　　</v>
          </cell>
          <cell r="C641" t="str">
            <v>1SF</v>
          </cell>
          <cell r="D641" t="str">
            <v>ﾕｳｼ2ﾌﾞﾎｳｼﾞﾝｲﾝﾃﾘ</v>
          </cell>
          <cell r="E641" t="str">
            <v>不動産Ｆ</v>
          </cell>
          <cell r="F641" t="str">
            <v>CB</v>
          </cell>
          <cell r="G641" t="str">
            <v>C</v>
          </cell>
          <cell r="J641">
            <v>0</v>
          </cell>
          <cell r="K641">
            <v>391183122</v>
          </cell>
          <cell r="L641">
            <v>183122</v>
          </cell>
          <cell r="M641">
            <v>0</v>
          </cell>
          <cell r="N641">
            <v>-391</v>
          </cell>
          <cell r="O641">
            <v>0</v>
          </cell>
          <cell r="P641">
            <v>0</v>
          </cell>
        </row>
        <row r="642">
          <cell r="A642" t="str">
            <v>TA775</v>
          </cell>
          <cell r="B642" t="str">
            <v>コスモテン　　　　　　　　　　　　　　　　　　　　　　　　　　　　　　</v>
          </cell>
          <cell r="C642" t="str">
            <v>1SB</v>
          </cell>
          <cell r="D642" t="str">
            <v>ﾕｳｼｼﾞｷﾞﾖｳ2-2I</v>
          </cell>
          <cell r="E642" t="str">
            <v>不動産Ｆ</v>
          </cell>
          <cell r="F642" t="str">
            <v>CB</v>
          </cell>
          <cell r="G642" t="str">
            <v>C</v>
          </cell>
          <cell r="J642">
            <v>0</v>
          </cell>
          <cell r="K642">
            <v>49970445</v>
          </cell>
          <cell r="L642">
            <v>49970445</v>
          </cell>
          <cell r="M642">
            <v>50</v>
          </cell>
          <cell r="N642">
            <v>0</v>
          </cell>
          <cell r="O642">
            <v>50</v>
          </cell>
          <cell r="P642">
            <v>-19</v>
          </cell>
        </row>
        <row r="643">
          <cell r="A643" t="str">
            <v>TA888</v>
          </cell>
          <cell r="B643" t="str">
            <v>イ－スト企画　　　　　　　　　　　　　　　　　　　　　　　　　　　　　</v>
          </cell>
          <cell r="C643" t="str">
            <v>09C</v>
          </cell>
          <cell r="D643" t="str">
            <v>ﾕｳｼｼﾞｷﾞﾖｳ2ﾎｳｼﾞﾝ</v>
          </cell>
          <cell r="E643" t="str">
            <v>不動産Ｆ</v>
          </cell>
          <cell r="F643" t="str">
            <v>CB</v>
          </cell>
          <cell r="G643" t="str">
            <v>K</v>
          </cell>
          <cell r="J643">
            <v>0</v>
          </cell>
          <cell r="K643">
            <v>454767858</v>
          </cell>
          <cell r="L643">
            <v>454767858</v>
          </cell>
          <cell r="M643">
            <v>456</v>
          </cell>
          <cell r="N643">
            <v>0</v>
          </cell>
          <cell r="O643">
            <v>457</v>
          </cell>
          <cell r="P643">
            <v>-421</v>
          </cell>
        </row>
        <row r="644">
          <cell r="A644" t="str">
            <v>V23726</v>
          </cell>
          <cell r="B644" t="str">
            <v>サンワエンジニアリング株式会社　　　　　　　　　　　　　　　　　　　　</v>
          </cell>
          <cell r="C644" t="str">
            <v>071</v>
          </cell>
          <cell r="D644" t="str">
            <v>ｱｻﾋｶﾜｼﾃﾝ</v>
          </cell>
          <cell r="E644" t="str">
            <v>業務本部</v>
          </cell>
          <cell r="F644" t="str">
            <v>CB</v>
          </cell>
          <cell r="G644" t="str">
            <v>E</v>
          </cell>
          <cell r="J644">
            <v>1500000</v>
          </cell>
          <cell r="K644">
            <v>1500000</v>
          </cell>
          <cell r="L644">
            <v>2994830</v>
          </cell>
          <cell r="M644">
            <v>3</v>
          </cell>
          <cell r="P644">
            <v>0</v>
          </cell>
        </row>
        <row r="645">
          <cell r="A645" t="str">
            <v>V30125</v>
          </cell>
          <cell r="B645" t="str">
            <v>広交タクシー株式会社　　　　　　　　　　　　　　　　　　　　　　　　　</v>
          </cell>
          <cell r="C645" t="str">
            <v>017</v>
          </cell>
          <cell r="D645" t="str">
            <v>ﾋﾛｼﾏ1ﾁ-ﾑ</v>
          </cell>
          <cell r="E645" t="str">
            <v>業務本部</v>
          </cell>
          <cell r="F645" t="str">
            <v>AB</v>
          </cell>
          <cell r="G645" t="str">
            <v>I</v>
          </cell>
          <cell r="J645">
            <v>70000000</v>
          </cell>
          <cell r="K645">
            <v>0</v>
          </cell>
          <cell r="L645">
            <v>69776097</v>
          </cell>
          <cell r="M645">
            <v>80</v>
          </cell>
          <cell r="P645">
            <v>0</v>
          </cell>
        </row>
        <row r="646">
          <cell r="A646" t="str">
            <v>V44556</v>
          </cell>
          <cell r="B646" t="str">
            <v>日名子　喜美子　　　　　　　　　　　　　　　　　　　　　　　　　　　　</v>
          </cell>
          <cell r="C646" t="str">
            <v>008</v>
          </cell>
          <cell r="D646" t="str">
            <v>ｷﾀｷﾕｳｼﾕｳｼﾃﾝ</v>
          </cell>
          <cell r="E646" t="str">
            <v>業務本部</v>
          </cell>
          <cell r="F646" t="str">
            <v>AB</v>
          </cell>
          <cell r="G646" t="str">
            <v>B</v>
          </cell>
          <cell r="J646">
            <v>484164375</v>
          </cell>
          <cell r="K646">
            <v>0</v>
          </cell>
          <cell r="L646">
            <v>484164375</v>
          </cell>
          <cell r="M646">
            <v>490</v>
          </cell>
          <cell r="P646">
            <v>0</v>
          </cell>
        </row>
        <row r="647">
          <cell r="A647" t="str">
            <v>V54952</v>
          </cell>
          <cell r="B647" t="str">
            <v>広島女子商学園　　　　　　　　　　　　　　　　　　　　　　　　　　　　</v>
          </cell>
          <cell r="C647" t="str">
            <v>0Y2</v>
          </cell>
          <cell r="D647" t="str">
            <v>PJ-ｷｶｸｶｲﾊﾂｶ</v>
          </cell>
          <cell r="E647" t="str">
            <v>近畿営本</v>
          </cell>
          <cell r="F647" t="str">
            <v>AB</v>
          </cell>
          <cell r="G647" t="str">
            <v>M</v>
          </cell>
          <cell r="J647">
            <v>160050000</v>
          </cell>
          <cell r="K647">
            <v>0</v>
          </cell>
          <cell r="L647">
            <v>159028045</v>
          </cell>
          <cell r="M647">
            <v>164</v>
          </cell>
          <cell r="N647">
            <v>0</v>
          </cell>
          <cell r="O647">
            <v>171</v>
          </cell>
          <cell r="P647">
            <v>-64</v>
          </cell>
        </row>
        <row r="648">
          <cell r="A648" t="str">
            <v>V60542</v>
          </cell>
          <cell r="B648" t="str">
            <v>ドラッグマート　　　　　　　　　　　　　　　　　　　　　　　　　　　　</v>
          </cell>
          <cell r="C648" t="str">
            <v>007</v>
          </cell>
          <cell r="D648" t="str">
            <v>ｱｷﾀｼﾃﾝ</v>
          </cell>
          <cell r="E648" t="str">
            <v>業務本部</v>
          </cell>
          <cell r="F648" t="str">
            <v>CB</v>
          </cell>
          <cell r="G648" t="str">
            <v>G</v>
          </cell>
          <cell r="J648">
            <v>5000000</v>
          </cell>
          <cell r="K648">
            <v>30000000</v>
          </cell>
          <cell r="L648">
            <v>35000000</v>
          </cell>
          <cell r="M648">
            <v>35</v>
          </cell>
          <cell r="P648">
            <v>0</v>
          </cell>
        </row>
        <row r="649">
          <cell r="A649" t="str">
            <v>V68954</v>
          </cell>
          <cell r="B649" t="str">
            <v>ジャイロ　　　　　　　　　　　　　　　　　　　　　　　　　　　　　　　</v>
          </cell>
          <cell r="E649" t="str">
            <v>業務本部</v>
          </cell>
          <cell r="M649">
            <v>0</v>
          </cell>
          <cell r="N649">
            <v>0</v>
          </cell>
          <cell r="O649">
            <v>275</v>
          </cell>
          <cell r="P649">
            <v>-102</v>
          </cell>
        </row>
        <row r="650">
          <cell r="A650" t="str">
            <v>V73484</v>
          </cell>
          <cell r="B650" t="str">
            <v>新谷　誠　　　　　　　　　　　　　　　　　　　　　　　　　　　　　　　</v>
          </cell>
          <cell r="C650" t="str">
            <v>1J6</v>
          </cell>
          <cell r="D650" t="str">
            <v>ﾀﾁｶﾜｼﾃﾝﾀﾞｲ1ﾁｰﾑ</v>
          </cell>
          <cell r="E650" t="str">
            <v>東京営本</v>
          </cell>
          <cell r="F650" t="str">
            <v>AB</v>
          </cell>
          <cell r="G650" t="str">
            <v>B</v>
          </cell>
          <cell r="J650">
            <v>8080000</v>
          </cell>
          <cell r="K650">
            <v>0</v>
          </cell>
          <cell r="L650">
            <v>8038741</v>
          </cell>
          <cell r="M650">
            <v>8</v>
          </cell>
          <cell r="P650">
            <v>0</v>
          </cell>
        </row>
        <row r="651">
          <cell r="A651" t="str">
            <v>V87639</v>
          </cell>
          <cell r="B651" t="str">
            <v>ジャパン・キャピタル　　　　　　　　　　　　　　　　　　　　　　　　　</v>
          </cell>
          <cell r="C651" t="str">
            <v>0C0</v>
          </cell>
          <cell r="D651" t="str">
            <v>ｽﾄﾗｸﾁｬ-ﾄﾞﾌｱｲﾅﾝｽ</v>
          </cell>
          <cell r="E651" t="str">
            <v>不動産Ｆ</v>
          </cell>
          <cell r="F651" t="str">
            <v>AA</v>
          </cell>
          <cell r="G651" t="str">
            <v>N</v>
          </cell>
          <cell r="J651">
            <v>3465000000</v>
          </cell>
          <cell r="K651">
            <v>0</v>
          </cell>
          <cell r="L651">
            <v>3469333148</v>
          </cell>
          <cell r="M651">
            <v>3500</v>
          </cell>
          <cell r="P651">
            <v>0</v>
          </cell>
        </row>
        <row r="652">
          <cell r="A652" t="str">
            <v>W02355</v>
          </cell>
          <cell r="B652" t="str">
            <v>原田運送株式会社　　　　　　　　　　　　　　　　　　　　　　　　　　　</v>
          </cell>
          <cell r="C652" t="str">
            <v>030</v>
          </cell>
          <cell r="D652" t="str">
            <v>ﾊﾏﾏﾂｼﾃﾝ</v>
          </cell>
          <cell r="E652" t="str">
            <v>業務本部</v>
          </cell>
          <cell r="F652" t="str">
            <v>AB</v>
          </cell>
          <cell r="G652" t="str">
            <v>I</v>
          </cell>
          <cell r="J652">
            <v>5000000</v>
          </cell>
          <cell r="K652">
            <v>0</v>
          </cell>
          <cell r="L652">
            <v>5000000</v>
          </cell>
          <cell r="M652">
            <v>15</v>
          </cell>
          <cell r="N652">
            <v>0</v>
          </cell>
          <cell r="O652">
            <v>30</v>
          </cell>
          <cell r="P652">
            <v>-11</v>
          </cell>
        </row>
        <row r="653">
          <cell r="A653" t="str">
            <v>W03025</v>
          </cell>
          <cell r="B653" t="str">
            <v>荒屋鋪孝　　　　　　　　　　　　　　　　　　　　　　　　　　　　　　　</v>
          </cell>
          <cell r="C653" t="str">
            <v>1D1</v>
          </cell>
          <cell r="D653" t="str">
            <v>ﾁﾊﾞｼﾃﾝﾀﾞｲ1ﾁｰﾑ</v>
          </cell>
          <cell r="E653" t="str">
            <v>東京営本</v>
          </cell>
          <cell r="F653" t="str">
            <v>CB</v>
          </cell>
          <cell r="G653" t="str">
            <v>B</v>
          </cell>
          <cell r="J653">
            <v>13606603</v>
          </cell>
          <cell r="K653">
            <v>134243</v>
          </cell>
          <cell r="L653">
            <v>13775027</v>
          </cell>
          <cell r="M653">
            <v>14</v>
          </cell>
          <cell r="N653">
            <v>0</v>
          </cell>
          <cell r="O653">
            <v>14</v>
          </cell>
          <cell r="P653">
            <v>-5</v>
          </cell>
        </row>
        <row r="654">
          <cell r="A654" t="str">
            <v>W39860</v>
          </cell>
          <cell r="B654" t="str">
            <v>今泉博通　　　　　　　　　　　　　　　　　　　　　　　　　　　　　　　</v>
          </cell>
          <cell r="C654" t="str">
            <v>036</v>
          </cell>
          <cell r="D654" t="str">
            <v>ｺｵﾘﾔﾏｼﾃﾝ1ﾁ-ﾑ</v>
          </cell>
          <cell r="F654" t="str">
            <v>CB</v>
          </cell>
          <cell r="G654" t="str">
            <v>B</v>
          </cell>
          <cell r="J654">
            <v>18400000</v>
          </cell>
          <cell r="K654">
            <v>2000881</v>
          </cell>
          <cell r="L654">
            <v>20141935</v>
          </cell>
        </row>
        <row r="655">
          <cell r="A655" t="str">
            <v>W61617</v>
          </cell>
          <cell r="B655" t="str">
            <v>平生興業株式会社　　　　　　　　　　　　　　　　　　　　　　　　　　　</v>
          </cell>
          <cell r="E655" t="str">
            <v>業務本部</v>
          </cell>
          <cell r="M655">
            <v>21</v>
          </cell>
          <cell r="N655">
            <v>0</v>
          </cell>
          <cell r="O655">
            <v>21</v>
          </cell>
          <cell r="P655">
            <v>-8</v>
          </cell>
        </row>
        <row r="656">
          <cell r="A656" t="str">
            <v>W66442</v>
          </cell>
          <cell r="B656" t="str">
            <v>森　久彦　　　　　　　　　　　　　　　　　　　　　　　　　　　　　　　</v>
          </cell>
          <cell r="E656" t="str">
            <v>業務本部</v>
          </cell>
          <cell r="M656">
            <v>0</v>
          </cell>
          <cell r="P656">
            <v>0</v>
          </cell>
        </row>
        <row r="657">
          <cell r="A657" t="str">
            <v>W82717</v>
          </cell>
          <cell r="B657" t="str">
            <v>カワノ技研株式会社　　　　　　　　　　　　　　　　　　　　　　　　　　</v>
          </cell>
          <cell r="C657" t="str">
            <v>3GD</v>
          </cell>
          <cell r="D657" t="str">
            <v>ﾄｸｼﾏ</v>
          </cell>
          <cell r="E657" t="str">
            <v>業務本部</v>
          </cell>
          <cell r="F657" t="str">
            <v>CB</v>
          </cell>
          <cell r="G657" t="str">
            <v>Ｆ</v>
          </cell>
          <cell r="J657">
            <v>12000000</v>
          </cell>
          <cell r="K657">
            <v>9000000</v>
          </cell>
          <cell r="L657">
            <v>20938214</v>
          </cell>
          <cell r="M657">
            <v>23</v>
          </cell>
          <cell r="P657">
            <v>0</v>
          </cell>
        </row>
        <row r="658">
          <cell r="A658" t="str">
            <v>X36813</v>
          </cell>
          <cell r="B658" t="str">
            <v>ひもろぎ　　　　　　　　　　　　　　　　　　　　　　　　　　　　　　　</v>
          </cell>
          <cell r="C658" t="str">
            <v>09Q</v>
          </cell>
          <cell r="D658" t="str">
            <v>ﾇﾏﾂﾞｼﾃﾝ</v>
          </cell>
          <cell r="E658" t="str">
            <v>業務本部</v>
          </cell>
          <cell r="F658" t="str">
            <v>CB</v>
          </cell>
          <cell r="G658" t="str">
            <v>E</v>
          </cell>
          <cell r="J658">
            <v>40000000</v>
          </cell>
          <cell r="K658">
            <v>1166793</v>
          </cell>
          <cell r="L658">
            <v>40440441</v>
          </cell>
          <cell r="M658">
            <v>40</v>
          </cell>
          <cell r="N658">
            <v>0</v>
          </cell>
          <cell r="O658">
            <v>40</v>
          </cell>
          <cell r="P658">
            <v>-15</v>
          </cell>
        </row>
        <row r="659">
          <cell r="A659" t="str">
            <v>Y08724</v>
          </cell>
          <cell r="B659" t="str">
            <v>成田　清孝　　　　　　　　　　　　　　　　　　　　　　　　　　　　　　</v>
          </cell>
          <cell r="C659" t="str">
            <v>096</v>
          </cell>
          <cell r="D659" t="str">
            <v>ｱｵﾓﾘｼﾃﾝ</v>
          </cell>
          <cell r="E659" t="str">
            <v>業務本部</v>
          </cell>
          <cell r="F659" t="str">
            <v>AB</v>
          </cell>
          <cell r="G659" t="str">
            <v>K</v>
          </cell>
          <cell r="J659">
            <v>43333336</v>
          </cell>
          <cell r="K659">
            <v>0</v>
          </cell>
          <cell r="L659">
            <v>42959027</v>
          </cell>
          <cell r="M659">
            <v>45</v>
          </cell>
          <cell r="N659">
            <v>0</v>
          </cell>
          <cell r="O659">
            <v>47</v>
          </cell>
          <cell r="P659">
            <v>-17</v>
          </cell>
        </row>
        <row r="660">
          <cell r="A660" t="str">
            <v>Y11004</v>
          </cell>
          <cell r="B660" t="str">
            <v>エステート建設　　　　　　　　　　　　　　　　　　　　　　　　　　　　</v>
          </cell>
          <cell r="C660" t="str">
            <v>0Y2</v>
          </cell>
          <cell r="D660" t="str">
            <v>PJ-ｷｶｸｶｲﾊﾂｶ</v>
          </cell>
          <cell r="E660" t="str">
            <v>近畿営本</v>
          </cell>
          <cell r="F660" t="str">
            <v>CB</v>
          </cell>
          <cell r="G660" t="str">
            <v>E</v>
          </cell>
          <cell r="J660">
            <v>54030284</v>
          </cell>
          <cell r="K660">
            <v>7850319</v>
          </cell>
          <cell r="L660">
            <v>61016907</v>
          </cell>
          <cell r="M660">
            <v>61</v>
          </cell>
          <cell r="P660">
            <v>0</v>
          </cell>
        </row>
        <row r="661">
          <cell r="A661" t="str">
            <v>Y245A0</v>
          </cell>
          <cell r="B661" t="str">
            <v>日本化鉱株式会社本社　　　　　　　　　　　　　　　　　　　　　　　　　</v>
          </cell>
          <cell r="C661" t="str">
            <v>1TL</v>
          </cell>
          <cell r="D661" t="str">
            <v>ﾖｺﾊﾏｴｲｷﾞﾖｳJ</v>
          </cell>
          <cell r="E661" t="str">
            <v>東京営本</v>
          </cell>
          <cell r="F661" t="str">
            <v>CB</v>
          </cell>
          <cell r="G661" t="str">
            <v>Ｆ</v>
          </cell>
          <cell r="J661">
            <v>0</v>
          </cell>
          <cell r="K661">
            <v>16048716</v>
          </cell>
          <cell r="L661">
            <v>15729115</v>
          </cell>
          <cell r="M661">
            <v>16</v>
          </cell>
          <cell r="N661">
            <v>0</v>
          </cell>
          <cell r="O661">
            <v>16</v>
          </cell>
          <cell r="P661">
            <v>-6</v>
          </cell>
        </row>
        <row r="662">
          <cell r="A662" t="str">
            <v>Y25273</v>
          </cell>
          <cell r="B662" t="str">
            <v>アップライト　　　　　　　　　　　　　　　　　　　　　　　　　　　　　</v>
          </cell>
          <cell r="C662" t="str">
            <v>090</v>
          </cell>
          <cell r="D662" t="str">
            <v>ﾅｶﾞｻｷｼﾃﾝ</v>
          </cell>
          <cell r="E662" t="str">
            <v>業務本部</v>
          </cell>
          <cell r="F662" t="str">
            <v>CB</v>
          </cell>
          <cell r="G662" t="str">
            <v>J</v>
          </cell>
          <cell r="J662">
            <v>2000000</v>
          </cell>
          <cell r="K662">
            <v>2500000</v>
          </cell>
          <cell r="L662">
            <v>4489702</v>
          </cell>
          <cell r="M662">
            <v>4</v>
          </cell>
          <cell r="P662">
            <v>0</v>
          </cell>
        </row>
        <row r="663">
          <cell r="A663" t="str">
            <v>Y28892</v>
          </cell>
          <cell r="B663" t="str">
            <v>北　寛治　　　　　　　　　　　　　　　　　　　　　　　　　　　　　　　</v>
          </cell>
          <cell r="C663" t="str">
            <v>0QJ</v>
          </cell>
          <cell r="D663" t="str">
            <v>ｵｵｻｶｴｲｷﾞﾖｳ2-4</v>
          </cell>
          <cell r="F663" t="str">
            <v>CB</v>
          </cell>
          <cell r="G663" t="str">
            <v>B</v>
          </cell>
          <cell r="J663">
            <v>18880647</v>
          </cell>
          <cell r="K663">
            <v>197412</v>
          </cell>
          <cell r="L663">
            <v>19078059</v>
          </cell>
        </row>
        <row r="664">
          <cell r="A664" t="str">
            <v>Y77358</v>
          </cell>
          <cell r="B664" t="str">
            <v>佐々木勝義　　　　　　　　　　　　　　　　　　　　　　　　　　　　　　</v>
          </cell>
          <cell r="C664" t="str">
            <v>0PY</v>
          </cell>
          <cell r="D664" t="str">
            <v>ｻﾂﾎﾟﾛ1ﾁ-ﾑ</v>
          </cell>
          <cell r="F664" t="str">
            <v>AB</v>
          </cell>
          <cell r="G664" t="str">
            <v>B</v>
          </cell>
          <cell r="J664">
            <v>34745753</v>
          </cell>
          <cell r="K664">
            <v>0</v>
          </cell>
          <cell r="L664">
            <v>34745753</v>
          </cell>
        </row>
        <row r="665">
          <cell r="A665" t="str">
            <v>Y87284</v>
          </cell>
          <cell r="B665" t="str">
            <v>増田　雅司　　　　　　　　　　　　　　　　　　　　　　　　　　　　　　</v>
          </cell>
          <cell r="C665" t="str">
            <v>030</v>
          </cell>
          <cell r="D665" t="str">
            <v>ﾊﾏﾏﾂｼﾃﾝ</v>
          </cell>
          <cell r="E665" t="str">
            <v>業務本部</v>
          </cell>
          <cell r="F665" t="str">
            <v>BD</v>
          </cell>
          <cell r="G665" t="str">
            <v>B</v>
          </cell>
          <cell r="J665">
            <v>0</v>
          </cell>
          <cell r="K665">
            <v>44183726</v>
          </cell>
          <cell r="L665">
            <v>-241530</v>
          </cell>
          <cell r="M665">
            <v>0</v>
          </cell>
          <cell r="N665">
            <v>0</v>
          </cell>
          <cell r="O665">
            <v>0</v>
          </cell>
          <cell r="P665">
            <v>0</v>
          </cell>
        </row>
        <row r="666">
          <cell r="A666" t="str">
            <v>ｱ104C</v>
          </cell>
          <cell r="B666" t="str">
            <v>アクト　　　　　　　　　　　　　　　　　　　　　　　　　　　　　　　　</v>
          </cell>
          <cell r="C666" t="str">
            <v>1SY</v>
          </cell>
          <cell r="D666" t="str">
            <v>ﾕｳｼ2ﾌﾞｷｶｸｶﾝﾘﾁ-ﾑ</v>
          </cell>
          <cell r="E666" t="str">
            <v>不動産Ｆ</v>
          </cell>
          <cell r="F666" t="str">
            <v>CB</v>
          </cell>
          <cell r="G666" t="str">
            <v>N</v>
          </cell>
          <cell r="J666">
            <v>0</v>
          </cell>
          <cell r="K666">
            <v>22482887</v>
          </cell>
          <cell r="L666">
            <v>18490746</v>
          </cell>
          <cell r="M666">
            <v>19</v>
          </cell>
          <cell r="N666">
            <v>0</v>
          </cell>
          <cell r="O666">
            <v>19</v>
          </cell>
          <cell r="P666">
            <v>-7</v>
          </cell>
        </row>
        <row r="667">
          <cell r="A667" t="str">
            <v>ｱ157C</v>
          </cell>
          <cell r="B667" t="str">
            <v>明日香産業株式会社　　　　　　　　　　　　　　　　　　　　　　　　　　</v>
          </cell>
          <cell r="C667" t="str">
            <v>0XP</v>
          </cell>
          <cell r="D667" t="str">
            <v>ﾕｳｼｼﾞｷﾞﾖｳ2-5</v>
          </cell>
          <cell r="E667" t="str">
            <v>不動産Ｆ</v>
          </cell>
          <cell r="F667" t="str">
            <v>CB</v>
          </cell>
          <cell r="G667" t="str">
            <v>C</v>
          </cell>
          <cell r="H667" t="str">
            <v>1</v>
          </cell>
          <cell r="J667">
            <v>4051754</v>
          </cell>
          <cell r="K667">
            <v>1814656</v>
          </cell>
          <cell r="L667">
            <v>5151668</v>
          </cell>
          <cell r="M667">
            <v>5</v>
          </cell>
          <cell r="N667">
            <v>0</v>
          </cell>
          <cell r="O667">
            <v>5</v>
          </cell>
          <cell r="P667">
            <v>-2</v>
          </cell>
        </row>
        <row r="668">
          <cell r="A668" t="str">
            <v>ｱ3500</v>
          </cell>
          <cell r="B668" t="str">
            <v>青山開発株式会社　　　　　　　　　　　　　　　　　　　　　　　　　　　</v>
          </cell>
          <cell r="C668" t="str">
            <v>0Y2</v>
          </cell>
          <cell r="D668" t="str">
            <v>PJ-ｷｶｸｶｲﾊﾂｶ</v>
          </cell>
          <cell r="E668" t="str">
            <v>業務本部</v>
          </cell>
          <cell r="F668" t="str">
            <v>CA</v>
          </cell>
          <cell r="G668" t="str">
            <v>K</v>
          </cell>
          <cell r="J668">
            <v>755450125</v>
          </cell>
          <cell r="K668">
            <v>3001992</v>
          </cell>
          <cell r="L668">
            <v>758452117</v>
          </cell>
          <cell r="M668">
            <v>758</v>
          </cell>
          <cell r="N668">
            <v>0</v>
          </cell>
          <cell r="O668">
            <v>762</v>
          </cell>
          <cell r="P668">
            <v>0</v>
          </cell>
        </row>
        <row r="669">
          <cell r="A669" t="str">
            <v>ｱ426C</v>
          </cell>
          <cell r="B669" t="str">
            <v>浅田茂雄　　　　　　　　　　　　　　　　　　　　　　　　　　　　　　　</v>
          </cell>
          <cell r="C669" t="str">
            <v>0Y2</v>
          </cell>
          <cell r="D669" t="str">
            <v>PJ-ｷｶｸｶｲﾊﾂｶ</v>
          </cell>
          <cell r="E669" t="str">
            <v>不動産Ｆ</v>
          </cell>
          <cell r="F669" t="str">
            <v>AB</v>
          </cell>
          <cell r="G669" t="str">
            <v>B</v>
          </cell>
          <cell r="J669">
            <v>20507240</v>
          </cell>
          <cell r="K669">
            <v>0</v>
          </cell>
          <cell r="L669">
            <v>20516797</v>
          </cell>
          <cell r="M669">
            <v>21</v>
          </cell>
          <cell r="N669">
            <v>0</v>
          </cell>
          <cell r="O669">
            <v>0</v>
          </cell>
          <cell r="P669">
            <v>0</v>
          </cell>
        </row>
        <row r="670">
          <cell r="A670" t="str">
            <v>ｱ564C</v>
          </cell>
          <cell r="B670" t="str">
            <v>秋山融　　　　　　　　　　　　　　　　　　　　　　　　　　　　　　　　</v>
          </cell>
          <cell r="C670" t="str">
            <v>1SY</v>
          </cell>
          <cell r="D670" t="str">
            <v>ﾕｳｼ2ﾌﾞｷｶｸｶﾝﾘﾁ-ﾑ</v>
          </cell>
          <cell r="E670" t="str">
            <v>不動産Ｆ</v>
          </cell>
          <cell r="F670" t="str">
            <v>AB</v>
          </cell>
          <cell r="G670" t="str">
            <v>B</v>
          </cell>
          <cell r="J670">
            <v>2774767</v>
          </cell>
          <cell r="K670">
            <v>0</v>
          </cell>
          <cell r="L670">
            <v>2777834</v>
          </cell>
          <cell r="M670">
            <v>3</v>
          </cell>
          <cell r="N670">
            <v>0</v>
          </cell>
          <cell r="O670">
            <v>0</v>
          </cell>
          <cell r="P670">
            <v>0</v>
          </cell>
        </row>
        <row r="671">
          <cell r="A671" t="str">
            <v>ｱ768C</v>
          </cell>
          <cell r="B671" t="str">
            <v>アマギ　　　　　　　　　　　　　　　　　　　　　　　　　　　　　　　　</v>
          </cell>
          <cell r="C671" t="str">
            <v>1E5</v>
          </cell>
          <cell r="D671" t="str">
            <v>ｱﾂｷﾞｼﾃﾝﾀﾞｲ1ﾁｰﾑ</v>
          </cell>
          <cell r="E671" t="str">
            <v>東京営本</v>
          </cell>
          <cell r="F671" t="str">
            <v>CB</v>
          </cell>
          <cell r="G671" t="str">
            <v>J</v>
          </cell>
          <cell r="J671">
            <v>27100000</v>
          </cell>
          <cell r="K671">
            <v>2860816</v>
          </cell>
          <cell r="L671">
            <v>28568917</v>
          </cell>
          <cell r="M671">
            <v>29</v>
          </cell>
          <cell r="N671">
            <v>0</v>
          </cell>
          <cell r="O671">
            <v>29</v>
          </cell>
          <cell r="P671">
            <v>-11</v>
          </cell>
        </row>
        <row r="672">
          <cell r="A672" t="str">
            <v>ｲ016E</v>
          </cell>
          <cell r="B672" t="str">
            <v>石川保険事務所　　　　　　　　　　　　　　　　　　　　　　　　　　　　</v>
          </cell>
          <cell r="C672" t="str">
            <v>09N</v>
          </cell>
          <cell r="E672" t="str">
            <v>不動産Ｆ</v>
          </cell>
          <cell r="G672" t="str">
            <v>D</v>
          </cell>
          <cell r="L672">
            <v>-11415331</v>
          </cell>
          <cell r="M672">
            <v>43</v>
          </cell>
          <cell r="N672">
            <v>0</v>
          </cell>
          <cell r="O672">
            <v>43</v>
          </cell>
          <cell r="P672">
            <v>-16</v>
          </cell>
          <cell r="Q672">
            <v>59261905</v>
          </cell>
        </row>
        <row r="673">
          <cell r="A673" t="str">
            <v>ｲ1578</v>
          </cell>
          <cell r="B673" t="str">
            <v>イトー　　　　　　　　　　　　　　　　　　　　　　　　　　　　　　　　</v>
          </cell>
          <cell r="C673" t="str">
            <v>09Q</v>
          </cell>
          <cell r="D673" t="str">
            <v>ﾇﾏﾂﾞｼﾃﾝ</v>
          </cell>
          <cell r="E673" t="str">
            <v>業務本部</v>
          </cell>
          <cell r="F673" t="str">
            <v>CB</v>
          </cell>
          <cell r="G673" t="str">
            <v>E</v>
          </cell>
          <cell r="J673">
            <v>0</v>
          </cell>
          <cell r="K673">
            <v>380538</v>
          </cell>
          <cell r="L673">
            <v>375738</v>
          </cell>
          <cell r="M673">
            <v>0</v>
          </cell>
          <cell r="N673">
            <v>0</v>
          </cell>
          <cell r="O673">
            <v>0</v>
          </cell>
          <cell r="P673">
            <v>0</v>
          </cell>
        </row>
        <row r="674">
          <cell r="A674" t="str">
            <v>ｲ1803</v>
          </cell>
          <cell r="B674" t="str">
            <v>いわもと　　　　　　　　　　　　　　　　　　　　　　　　　　　　　　　</v>
          </cell>
          <cell r="E674" t="str">
            <v>業務本部</v>
          </cell>
          <cell r="M674">
            <v>0</v>
          </cell>
          <cell r="N674">
            <v>0</v>
          </cell>
          <cell r="O674">
            <v>0</v>
          </cell>
          <cell r="P674">
            <v>0</v>
          </cell>
        </row>
        <row r="675">
          <cell r="A675" t="str">
            <v>ｲ1824</v>
          </cell>
          <cell r="B675" t="str">
            <v>市橋会　　　　　　　　　　　　　　　　　　　　　　　　　　　　　　　　</v>
          </cell>
          <cell r="C675" t="str">
            <v>1A4</v>
          </cell>
          <cell r="D675" t="str">
            <v>Eﾀﾞｲ2ﾌﾞﾍﾙｽｹｱﾁ-ﾑ</v>
          </cell>
          <cell r="E675" t="str">
            <v>東京営本</v>
          </cell>
          <cell r="F675" t="str">
            <v>AB</v>
          </cell>
          <cell r="G675" t="str">
            <v>K</v>
          </cell>
          <cell r="J675">
            <v>942824</v>
          </cell>
          <cell r="K675">
            <v>0</v>
          </cell>
          <cell r="L675">
            <v>940495</v>
          </cell>
          <cell r="M675">
            <v>2</v>
          </cell>
          <cell r="N675">
            <v>0</v>
          </cell>
          <cell r="O675">
            <v>4</v>
          </cell>
          <cell r="P675">
            <v>-1</v>
          </cell>
        </row>
        <row r="676">
          <cell r="A676" t="str">
            <v>ｲ560E</v>
          </cell>
          <cell r="B676" t="str">
            <v>イー・エム・アイ　　　　　　　　　　　　　　　　　　　　　　　　　　　</v>
          </cell>
          <cell r="C676" t="str">
            <v>084</v>
          </cell>
          <cell r="D676" t="str">
            <v>ﾕｳｼｼﾞｷﾞﾖｳ2ｵｵｻｶ</v>
          </cell>
          <cell r="E676" t="str">
            <v>不動産Ｆ</v>
          </cell>
          <cell r="F676" t="str">
            <v>AB</v>
          </cell>
          <cell r="G676" t="str">
            <v>A</v>
          </cell>
          <cell r="H676" t="str">
            <v>1</v>
          </cell>
          <cell r="I676" t="str">
            <v>H</v>
          </cell>
          <cell r="J676">
            <v>48042974</v>
          </cell>
          <cell r="K676">
            <v>0</v>
          </cell>
          <cell r="L676">
            <v>48042974</v>
          </cell>
          <cell r="M676">
            <v>48</v>
          </cell>
          <cell r="N676">
            <v>0</v>
          </cell>
          <cell r="O676">
            <v>49</v>
          </cell>
          <cell r="P676">
            <v>-18</v>
          </cell>
        </row>
        <row r="677">
          <cell r="A677" t="str">
            <v>ｲ733E</v>
          </cell>
          <cell r="B677" t="str">
            <v>石塚秀廣　　　　　　　　　　　　　　　　　　　　　　　　　　　　　　　</v>
          </cell>
          <cell r="C677" t="str">
            <v>1SY</v>
          </cell>
          <cell r="D677" t="str">
            <v>ﾕｳｼ2ﾌﾞｷｶｸｶﾝﾘﾁ-ﾑ</v>
          </cell>
          <cell r="E677" t="str">
            <v>不動産Ｆ</v>
          </cell>
          <cell r="F677" t="str">
            <v>AB</v>
          </cell>
          <cell r="G677" t="str">
            <v>B</v>
          </cell>
          <cell r="J677">
            <v>1257304</v>
          </cell>
          <cell r="K677">
            <v>0</v>
          </cell>
          <cell r="L677">
            <v>1257304</v>
          </cell>
          <cell r="M677">
            <v>1</v>
          </cell>
          <cell r="N677">
            <v>0</v>
          </cell>
          <cell r="O677">
            <v>0</v>
          </cell>
          <cell r="P677">
            <v>0</v>
          </cell>
        </row>
        <row r="678">
          <cell r="A678" t="str">
            <v>ｲ818E</v>
          </cell>
          <cell r="B678" t="str">
            <v>伊藤顕　　　　　　　　　　　　　　　　　　　　　　　　　　　　　　　　</v>
          </cell>
          <cell r="C678" t="str">
            <v>0Y2</v>
          </cell>
          <cell r="D678" t="str">
            <v>PJ-ｷｶｸｶｲﾊﾂｶ</v>
          </cell>
          <cell r="E678" t="str">
            <v>近畿営本</v>
          </cell>
          <cell r="F678" t="str">
            <v>AB</v>
          </cell>
          <cell r="G678" t="str">
            <v>B</v>
          </cell>
          <cell r="J678">
            <v>2102938</v>
          </cell>
          <cell r="K678">
            <v>0</v>
          </cell>
          <cell r="L678">
            <v>2102938</v>
          </cell>
          <cell r="M678">
            <v>2</v>
          </cell>
          <cell r="N678">
            <v>0</v>
          </cell>
          <cell r="O678">
            <v>0</v>
          </cell>
          <cell r="P678">
            <v>0</v>
          </cell>
        </row>
        <row r="679">
          <cell r="A679" t="str">
            <v>ｲ821E</v>
          </cell>
          <cell r="B679" t="str">
            <v>伊藤美智代　　　　　　　　　　　　　　　　　　　　　　　　　　　　　　</v>
          </cell>
          <cell r="C679" t="str">
            <v>0Y2</v>
          </cell>
          <cell r="D679" t="str">
            <v>PJ-ｷｶｸｶｲﾊﾂｶ</v>
          </cell>
          <cell r="E679" t="str">
            <v>近畿営本</v>
          </cell>
          <cell r="F679" t="str">
            <v>AB</v>
          </cell>
          <cell r="G679" t="str">
            <v>B</v>
          </cell>
          <cell r="J679">
            <v>1657927</v>
          </cell>
          <cell r="K679">
            <v>0</v>
          </cell>
          <cell r="L679">
            <v>1657927</v>
          </cell>
          <cell r="M679">
            <v>2</v>
          </cell>
          <cell r="N679">
            <v>0</v>
          </cell>
          <cell r="O679">
            <v>0</v>
          </cell>
          <cell r="P679">
            <v>0</v>
          </cell>
        </row>
        <row r="680">
          <cell r="A680" t="str">
            <v>ｳ424B</v>
          </cell>
          <cell r="B680" t="str">
            <v>ウインズ　　　　　　　　　　　　　　　　　　　　　　　　　　　　　　　</v>
          </cell>
          <cell r="C680" t="str">
            <v>1SY</v>
          </cell>
          <cell r="D680" t="str">
            <v>ﾕｳｼ2ﾌﾞｷｶｸｶﾝﾘﾁ-ﾑ</v>
          </cell>
          <cell r="E680" t="str">
            <v>不動産Ｆ</v>
          </cell>
          <cell r="F680" t="str">
            <v>AB</v>
          </cell>
          <cell r="G680" t="str">
            <v>C</v>
          </cell>
          <cell r="J680">
            <v>44145487</v>
          </cell>
          <cell r="K680">
            <v>0</v>
          </cell>
          <cell r="L680">
            <v>44179607</v>
          </cell>
          <cell r="M680">
            <v>45</v>
          </cell>
          <cell r="N680">
            <v>0</v>
          </cell>
          <cell r="O680">
            <v>0</v>
          </cell>
          <cell r="P680">
            <v>0</v>
          </cell>
        </row>
        <row r="681">
          <cell r="A681" t="str">
            <v>ｴ584A</v>
          </cell>
          <cell r="B681" t="str">
            <v>イーソル株式会社　　　　　　　　　　　　　　　　　　　　　　　　　　　</v>
          </cell>
          <cell r="C681" t="str">
            <v>1SY</v>
          </cell>
          <cell r="D681" t="str">
            <v>ﾕｳｼ2ﾌﾞｷｶｸｶﾝﾘﾁ-ﾑ</v>
          </cell>
          <cell r="E681" t="str">
            <v>不動産Ｆ</v>
          </cell>
          <cell r="F681" t="str">
            <v>AB</v>
          </cell>
          <cell r="G681" t="str">
            <v>J</v>
          </cell>
          <cell r="J681">
            <v>44778250</v>
          </cell>
          <cell r="K681">
            <v>0</v>
          </cell>
          <cell r="L681">
            <v>44803528</v>
          </cell>
          <cell r="M681">
            <v>45</v>
          </cell>
          <cell r="N681">
            <v>0</v>
          </cell>
          <cell r="O681">
            <v>0</v>
          </cell>
          <cell r="P681">
            <v>0</v>
          </cell>
        </row>
        <row r="682">
          <cell r="A682" t="str">
            <v>ｴ631A</v>
          </cell>
          <cell r="B682" t="str">
            <v>エス．ケイ．ケイ株式会社　　　　　　　　　　　　　　　　　　　　　　　</v>
          </cell>
          <cell r="C682" t="str">
            <v>0Y2</v>
          </cell>
          <cell r="D682" t="str">
            <v>PJ-ｷｶｸｶｲﾊﾂｶ</v>
          </cell>
          <cell r="E682" t="str">
            <v>近畿営本</v>
          </cell>
          <cell r="F682" t="str">
            <v>CB</v>
          </cell>
          <cell r="G682" t="str">
            <v>C</v>
          </cell>
          <cell r="J682">
            <v>26902848</v>
          </cell>
          <cell r="K682">
            <v>23893681</v>
          </cell>
          <cell r="L682">
            <v>44740546</v>
          </cell>
          <cell r="M682">
            <v>44</v>
          </cell>
          <cell r="N682">
            <v>0</v>
          </cell>
          <cell r="O682">
            <v>44</v>
          </cell>
          <cell r="P682">
            <v>-16</v>
          </cell>
        </row>
        <row r="683">
          <cell r="A683" t="str">
            <v>ｴ648A</v>
          </cell>
          <cell r="B683" t="str">
            <v>エルカクエイ　　　　　　　　　　　　　　　　　　　　　　　　　　　　　</v>
          </cell>
          <cell r="C683" t="str">
            <v>09S</v>
          </cell>
          <cell r="D683" t="str">
            <v>PJﾌｱｲﾅﾝｽﾌﾞ3ﾁ-ﾑ</v>
          </cell>
          <cell r="F683" t="str">
            <v>CA</v>
          </cell>
          <cell r="G683" t="str">
            <v>C</v>
          </cell>
          <cell r="J683">
            <v>1200000000</v>
          </cell>
          <cell r="K683">
            <v>10816438</v>
          </cell>
          <cell r="L683">
            <v>1165626860</v>
          </cell>
        </row>
        <row r="684">
          <cell r="A684" t="str">
            <v>ｴ669A</v>
          </cell>
          <cell r="B684" t="str">
            <v>遠藤文雄　　　　　　　　　　　　　　　　　　　　　　　　　　　　　　　</v>
          </cell>
          <cell r="C684" t="str">
            <v>0TF</v>
          </cell>
          <cell r="D684" t="str">
            <v>ﾕｳｼ2ﾌﾞｶｲｶﾞｲIQ</v>
          </cell>
          <cell r="F684" t="str">
            <v>CB</v>
          </cell>
          <cell r="G684" t="str">
            <v>B</v>
          </cell>
          <cell r="J684">
            <v>0</v>
          </cell>
          <cell r="K684">
            <v>322499</v>
          </cell>
          <cell r="L684">
            <v>318916</v>
          </cell>
        </row>
        <row r="685">
          <cell r="A685" t="str">
            <v>ｵ326E</v>
          </cell>
          <cell r="B685" t="str">
            <v>オーシャン建築設計事務所　　　　　　　　　　　　　　　　　　　　　　　</v>
          </cell>
          <cell r="E685" t="str">
            <v>近畿営本</v>
          </cell>
          <cell r="M685">
            <v>0</v>
          </cell>
          <cell r="N685">
            <v>0</v>
          </cell>
          <cell r="O685">
            <v>24</v>
          </cell>
          <cell r="P685">
            <v>-9</v>
          </cell>
          <cell r="Q685">
            <v>25607747</v>
          </cell>
        </row>
        <row r="686">
          <cell r="A686" t="str">
            <v>ｶ114A</v>
          </cell>
          <cell r="B686" t="str">
            <v>大志　　　　　　　　　　　　　　　　　　　　　　　　　　　　　　　　　</v>
          </cell>
          <cell r="C686" t="str">
            <v>09C</v>
          </cell>
          <cell r="D686" t="str">
            <v>ﾕｳｼｼﾞｷﾞﾖｳ2ﾎｳｼﾞﾝ</v>
          </cell>
          <cell r="E686" t="str">
            <v>不動産Ｆ</v>
          </cell>
          <cell r="F686" t="str">
            <v>CB</v>
          </cell>
          <cell r="G686" t="str">
            <v>C</v>
          </cell>
          <cell r="J686">
            <v>0</v>
          </cell>
          <cell r="K686">
            <v>435579597</v>
          </cell>
          <cell r="L686">
            <v>-476407</v>
          </cell>
          <cell r="M686">
            <v>0</v>
          </cell>
          <cell r="N686">
            <v>-364</v>
          </cell>
          <cell r="O686">
            <v>0</v>
          </cell>
          <cell r="P686">
            <v>0</v>
          </cell>
        </row>
        <row r="687">
          <cell r="A687" t="str">
            <v>ｶ4236</v>
          </cell>
          <cell r="B687" t="str">
            <v>桂化学株式会社</v>
          </cell>
          <cell r="E687" t="str">
            <v>東京営本</v>
          </cell>
          <cell r="M687">
            <v>0</v>
          </cell>
          <cell r="N687">
            <v>0</v>
          </cell>
          <cell r="O687">
            <v>0</v>
          </cell>
          <cell r="P687">
            <v>0</v>
          </cell>
        </row>
        <row r="688">
          <cell r="A688" t="str">
            <v>ｶ4387</v>
          </cell>
          <cell r="B688" t="str">
            <v>カネイチ　　　　　　　　　　　　　　　　　　　　　　　　　　　　　　　</v>
          </cell>
          <cell r="C688" t="str">
            <v>1G3</v>
          </cell>
          <cell r="D688" t="str">
            <v>Qﾆﾎﾝﾊﾞｼｴｲｷﾞﾖｳ1</v>
          </cell>
          <cell r="E688" t="str">
            <v>東京営本</v>
          </cell>
          <cell r="F688" t="str">
            <v>CB</v>
          </cell>
          <cell r="G688" t="str">
            <v>K</v>
          </cell>
          <cell r="J688">
            <v>0</v>
          </cell>
          <cell r="K688">
            <v>95885383</v>
          </cell>
          <cell r="L688">
            <v>77621845</v>
          </cell>
          <cell r="M688">
            <v>78</v>
          </cell>
          <cell r="N688">
            <v>0</v>
          </cell>
          <cell r="O688">
            <v>78</v>
          </cell>
          <cell r="P688">
            <v>-29</v>
          </cell>
        </row>
        <row r="689">
          <cell r="A689" t="str">
            <v>ｶ638D</v>
          </cell>
          <cell r="B689" t="str">
            <v>関西建物　　　　　　　　　　　　　　　　　　　　　　　　　　　　　　　</v>
          </cell>
          <cell r="C689" t="str">
            <v>0Y2</v>
          </cell>
          <cell r="D689" t="str">
            <v>PJ-ｷｶｸｶｲﾊﾂｶ</v>
          </cell>
          <cell r="E689" t="str">
            <v>近畿営本</v>
          </cell>
          <cell r="F689" t="str">
            <v>CB</v>
          </cell>
          <cell r="G689" t="str">
            <v>C</v>
          </cell>
          <cell r="J689">
            <v>19007101</v>
          </cell>
          <cell r="K689">
            <v>92596268</v>
          </cell>
          <cell r="L689">
            <v>106156405</v>
          </cell>
          <cell r="M689">
            <v>106</v>
          </cell>
          <cell r="N689">
            <v>0</v>
          </cell>
          <cell r="O689">
            <v>106</v>
          </cell>
          <cell r="P689">
            <v>-39</v>
          </cell>
        </row>
        <row r="690">
          <cell r="A690" t="str">
            <v>ｶ869D</v>
          </cell>
          <cell r="B690" t="str">
            <v>川原田寛一　　　　　　　　　　　　　　　　　　　　　　　　　　　　　　</v>
          </cell>
          <cell r="C690" t="str">
            <v>1TD</v>
          </cell>
          <cell r="D690" t="str">
            <v>ﾀﾁｶﾜｴｲｷﾞﾖｳﾁ-ﾑJ</v>
          </cell>
          <cell r="E690" t="str">
            <v>東京営本</v>
          </cell>
          <cell r="F690" t="str">
            <v>AB</v>
          </cell>
          <cell r="G690" t="str">
            <v>B</v>
          </cell>
          <cell r="J690">
            <v>5333548</v>
          </cell>
          <cell r="K690">
            <v>0</v>
          </cell>
          <cell r="L690">
            <v>5335913</v>
          </cell>
          <cell r="M690">
            <v>5</v>
          </cell>
          <cell r="N690">
            <v>0</v>
          </cell>
          <cell r="O690">
            <v>0</v>
          </cell>
          <cell r="P690">
            <v>0</v>
          </cell>
        </row>
        <row r="691">
          <cell r="A691" t="str">
            <v>ｶ875D</v>
          </cell>
          <cell r="B691" t="str">
            <v>柿栖和子　　　　　　　　　　　　　　　　　　　　　　　　　　　　　　　</v>
          </cell>
          <cell r="C691" t="str">
            <v>1P4</v>
          </cell>
          <cell r="D691" t="str">
            <v>ﾄｳｷﾖｳｻｲｹﾝｶﾝﾘｼﾂ</v>
          </cell>
          <cell r="E691" t="str">
            <v>東京営本</v>
          </cell>
          <cell r="F691" t="str">
            <v>AB</v>
          </cell>
          <cell r="G691" t="str">
            <v>B</v>
          </cell>
          <cell r="J691">
            <v>5347188</v>
          </cell>
          <cell r="K691">
            <v>0</v>
          </cell>
          <cell r="L691">
            <v>5349559</v>
          </cell>
          <cell r="M691">
            <v>6</v>
          </cell>
          <cell r="N691">
            <v>0</v>
          </cell>
          <cell r="O691">
            <v>0</v>
          </cell>
          <cell r="P691">
            <v>0</v>
          </cell>
        </row>
        <row r="692">
          <cell r="A692" t="str">
            <v>ｶ965D</v>
          </cell>
          <cell r="B692" t="str">
            <v>川鍋工務店　　　　　　　　　　　　　　　　　　　　　　　　　　　　　　</v>
          </cell>
          <cell r="C692" t="str">
            <v>0TF</v>
          </cell>
          <cell r="D692" t="str">
            <v>ﾕｳｼ2ﾌﾞｶｲｶﾞｲIQ</v>
          </cell>
          <cell r="E692" t="str">
            <v>国際本部</v>
          </cell>
          <cell r="F692" t="str">
            <v>CB</v>
          </cell>
          <cell r="G692" t="str">
            <v>E</v>
          </cell>
          <cell r="J692">
            <v>4083041</v>
          </cell>
          <cell r="K692">
            <v>2621206</v>
          </cell>
          <cell r="L692">
            <v>6239093</v>
          </cell>
          <cell r="M692">
            <v>6</v>
          </cell>
          <cell r="N692">
            <v>0</v>
          </cell>
          <cell r="O692">
            <v>6</v>
          </cell>
          <cell r="P692">
            <v>-2</v>
          </cell>
        </row>
        <row r="693">
          <cell r="A693" t="str">
            <v>ｶ971D</v>
          </cell>
          <cell r="B693" t="str">
            <v>鎌田俊一郎　　　　　　　　　　　　　　　　　　　　　　　　　　　　　　</v>
          </cell>
          <cell r="C693" t="str">
            <v>1SM</v>
          </cell>
          <cell r="D693" t="str">
            <v>ﾕｳｼ2-1ｷﾕｳｷｶｸ</v>
          </cell>
          <cell r="E693" t="str">
            <v>不動産Ｆ</v>
          </cell>
          <cell r="F693" t="str">
            <v>AB</v>
          </cell>
          <cell r="G693" t="str">
            <v>B</v>
          </cell>
          <cell r="J693">
            <v>5912000</v>
          </cell>
          <cell r="K693">
            <v>0</v>
          </cell>
          <cell r="L693">
            <v>5912000</v>
          </cell>
          <cell r="M693">
            <v>6</v>
          </cell>
          <cell r="N693">
            <v>0</v>
          </cell>
          <cell r="O693">
            <v>0</v>
          </cell>
          <cell r="P693">
            <v>0</v>
          </cell>
        </row>
        <row r="694">
          <cell r="A694" t="str">
            <v>ｶ989D</v>
          </cell>
          <cell r="B694" t="str">
            <v>加治澄廣　　　　　　　　　　　　　　　　　　　　　　　　　　　　　　　</v>
          </cell>
          <cell r="C694" t="str">
            <v>0TF</v>
          </cell>
          <cell r="D694" t="str">
            <v>ﾕｳｼ2ﾌﾞｶｲｶﾞｲIQ</v>
          </cell>
          <cell r="E694" t="str">
            <v>不動産Ｆ</v>
          </cell>
          <cell r="F694" t="str">
            <v>AB</v>
          </cell>
          <cell r="G694" t="str">
            <v>B</v>
          </cell>
          <cell r="J694">
            <v>84160</v>
          </cell>
          <cell r="K694">
            <v>0</v>
          </cell>
          <cell r="L694">
            <v>84160</v>
          </cell>
          <cell r="M694">
            <v>0</v>
          </cell>
          <cell r="N694">
            <v>0</v>
          </cell>
          <cell r="O694">
            <v>0</v>
          </cell>
          <cell r="P694">
            <v>0</v>
          </cell>
        </row>
        <row r="695">
          <cell r="A695" t="str">
            <v>ｷ3079</v>
          </cell>
          <cell r="B695" t="str">
            <v>共栄建設株式会社　　　　　　　　　　　　　　　　　　　　　　　　　　　</v>
          </cell>
          <cell r="C695" t="str">
            <v>0Y2</v>
          </cell>
          <cell r="D695" t="str">
            <v>PJ-ｷｶｸｶｲﾊﾂｶ</v>
          </cell>
          <cell r="E695" t="str">
            <v>近畿営本</v>
          </cell>
          <cell r="F695" t="str">
            <v>CB</v>
          </cell>
          <cell r="G695" t="str">
            <v>C</v>
          </cell>
          <cell r="J695">
            <v>293382908</v>
          </cell>
          <cell r="K695">
            <v>146975521</v>
          </cell>
          <cell r="L695">
            <v>439546023</v>
          </cell>
          <cell r="M695">
            <v>445</v>
          </cell>
          <cell r="N695">
            <v>0</v>
          </cell>
          <cell r="O695">
            <v>455</v>
          </cell>
          <cell r="P695">
            <v>-190</v>
          </cell>
        </row>
        <row r="696">
          <cell r="A696" t="str">
            <v>ｷ523B</v>
          </cell>
          <cell r="B696" t="str">
            <v>金融研修センター　　　　　　　　　　　　　　　　　　　　　　　　　　　</v>
          </cell>
          <cell r="C696" t="str">
            <v>1SY</v>
          </cell>
          <cell r="D696" t="str">
            <v>ﾕｳｼ2ﾌﾞｷｶｸｶﾝﾘﾁ-ﾑ</v>
          </cell>
          <cell r="E696" t="str">
            <v>不動産Ｆ</v>
          </cell>
          <cell r="F696" t="str">
            <v>CB</v>
          </cell>
          <cell r="G696" t="str">
            <v>J</v>
          </cell>
          <cell r="J696">
            <v>0</v>
          </cell>
          <cell r="K696">
            <v>22479523</v>
          </cell>
          <cell r="L696">
            <v>19262581</v>
          </cell>
          <cell r="M696">
            <v>19</v>
          </cell>
          <cell r="N696">
            <v>0</v>
          </cell>
          <cell r="O696">
            <v>19</v>
          </cell>
          <cell r="P696">
            <v>-7</v>
          </cell>
        </row>
        <row r="697">
          <cell r="A697" t="str">
            <v>ｷ632B</v>
          </cell>
          <cell r="B697" t="str">
            <v>北川明　　　　　　　　　　　　　　　　　　　　　　　　　　　　　　　　</v>
          </cell>
          <cell r="C697" t="str">
            <v>0Y2</v>
          </cell>
          <cell r="D697" t="str">
            <v>PJ-ｷｶｸｶｲﾊﾂｶ</v>
          </cell>
          <cell r="F697" t="str">
            <v>AB</v>
          </cell>
          <cell r="G697" t="str">
            <v>G</v>
          </cell>
          <cell r="J697">
            <v>7693203</v>
          </cell>
          <cell r="K697">
            <v>0</v>
          </cell>
          <cell r="L697">
            <v>7696615</v>
          </cell>
        </row>
        <row r="698">
          <cell r="A698" t="str">
            <v>ｷ633B</v>
          </cell>
          <cell r="B698" t="str">
            <v>北川脩　　　　　　　　　　　　　　　　　　　　　　　　　　　　　　　　</v>
          </cell>
          <cell r="C698" t="str">
            <v>0Y2</v>
          </cell>
          <cell r="D698" t="str">
            <v>PJ-ｷｶｸｶｲﾊﾂｶ</v>
          </cell>
          <cell r="E698" t="str">
            <v>近畿営本</v>
          </cell>
          <cell r="F698" t="str">
            <v>CB</v>
          </cell>
          <cell r="G698" t="str">
            <v>G</v>
          </cell>
          <cell r="J698">
            <v>7005141</v>
          </cell>
          <cell r="K698">
            <v>9757</v>
          </cell>
          <cell r="L698">
            <v>7018005</v>
          </cell>
          <cell r="M698">
            <v>7</v>
          </cell>
          <cell r="N698">
            <v>0</v>
          </cell>
          <cell r="O698">
            <v>7</v>
          </cell>
          <cell r="P698">
            <v>-3</v>
          </cell>
        </row>
        <row r="699">
          <cell r="A699" t="str">
            <v>ｷ634B</v>
          </cell>
          <cell r="B699" t="str">
            <v>北川孝　　　　　　　　　　　　　　　　　　　　　　　　　　　　　　　　</v>
          </cell>
          <cell r="C699" t="str">
            <v>0Y2</v>
          </cell>
          <cell r="D699" t="str">
            <v>PJ-ｷｶｸｶｲﾊﾂｶ</v>
          </cell>
          <cell r="E699" t="str">
            <v>近畿営本</v>
          </cell>
          <cell r="F699" t="str">
            <v>AB</v>
          </cell>
          <cell r="G699" t="str">
            <v>G</v>
          </cell>
          <cell r="J699">
            <v>6950084</v>
          </cell>
          <cell r="K699">
            <v>0</v>
          </cell>
          <cell r="L699">
            <v>6953166</v>
          </cell>
          <cell r="M699">
            <v>7</v>
          </cell>
          <cell r="N699">
            <v>0</v>
          </cell>
          <cell r="O699">
            <v>7</v>
          </cell>
          <cell r="P699">
            <v>-3</v>
          </cell>
        </row>
        <row r="700">
          <cell r="A700" t="str">
            <v>ｸ527B</v>
          </cell>
          <cell r="B700" t="str">
            <v>倉貫　　　　　　　　　　　　　　　　　　　　　　　　　　　　　　　　　</v>
          </cell>
          <cell r="C700" t="str">
            <v>0Y2</v>
          </cell>
          <cell r="D700" t="str">
            <v>PJ-ｷｶｸｶｲﾊﾂｶ</v>
          </cell>
          <cell r="E700" t="str">
            <v>近畿営本</v>
          </cell>
          <cell r="F700" t="str">
            <v>CB</v>
          </cell>
          <cell r="G700" t="str">
            <v>G</v>
          </cell>
          <cell r="J700">
            <v>0</v>
          </cell>
          <cell r="K700">
            <v>16998991</v>
          </cell>
          <cell r="L700">
            <v>11778913</v>
          </cell>
          <cell r="M700">
            <v>12</v>
          </cell>
          <cell r="N700">
            <v>0</v>
          </cell>
          <cell r="O700">
            <v>12</v>
          </cell>
          <cell r="P700">
            <v>-4</v>
          </cell>
        </row>
        <row r="701">
          <cell r="A701" t="str">
            <v>ｹ147A</v>
          </cell>
          <cell r="B701" t="str">
            <v>ケイ・アイジャパン　　　　　　　　　　　　　　　　　　　　　　　　　　</v>
          </cell>
          <cell r="C701" t="str">
            <v>09W</v>
          </cell>
          <cell r="D701" t="str">
            <v>ﾕｳｼｼﾞｷﾞﾖｳ2-4</v>
          </cell>
          <cell r="E701" t="str">
            <v>不動産Ｆ</v>
          </cell>
          <cell r="F701" t="str">
            <v>CB</v>
          </cell>
          <cell r="G701" t="str">
            <v>C</v>
          </cell>
          <cell r="H701" t="str">
            <v>1</v>
          </cell>
          <cell r="J701">
            <v>15632440</v>
          </cell>
          <cell r="K701">
            <v>200000</v>
          </cell>
          <cell r="L701">
            <v>15832440</v>
          </cell>
          <cell r="M701">
            <v>16</v>
          </cell>
          <cell r="N701">
            <v>0</v>
          </cell>
          <cell r="O701">
            <v>16</v>
          </cell>
          <cell r="P701">
            <v>-6</v>
          </cell>
        </row>
        <row r="702">
          <cell r="A702" t="str">
            <v>ｺ505C</v>
          </cell>
          <cell r="B702" t="str">
            <v>コーケンホーム株式会社　　　　　　　　　　　　　　　　　　　　　　　　</v>
          </cell>
          <cell r="C702" t="str">
            <v>028</v>
          </cell>
          <cell r="D702" t="str">
            <v>ﾅｺﾞﾔ ｴｲｷﾞﾖｳ1ﾁ-ﾑ</v>
          </cell>
          <cell r="E702" t="str">
            <v>業務本部</v>
          </cell>
          <cell r="F702" t="str">
            <v>AB</v>
          </cell>
          <cell r="G702" t="str">
            <v>E</v>
          </cell>
          <cell r="J702">
            <v>6000195</v>
          </cell>
          <cell r="K702">
            <v>0</v>
          </cell>
          <cell r="L702">
            <v>6002945</v>
          </cell>
          <cell r="M702">
            <v>6</v>
          </cell>
          <cell r="N702">
            <v>0</v>
          </cell>
          <cell r="O702">
            <v>6</v>
          </cell>
          <cell r="P702">
            <v>-2</v>
          </cell>
        </row>
        <row r="703">
          <cell r="A703" t="str">
            <v>ｺ507C</v>
          </cell>
          <cell r="B703" t="str">
            <v>小鶴大助　　　　　　　　　　　　　　　　　　　　　　　　　　　　　　　</v>
          </cell>
          <cell r="C703" t="str">
            <v>028</v>
          </cell>
          <cell r="D703" t="str">
            <v>ﾅｺﾞﾔ ｴｲｷﾞﾖｳ1ﾁ-ﾑ</v>
          </cell>
          <cell r="F703" t="str">
            <v>AB</v>
          </cell>
          <cell r="G703" t="str">
            <v>B</v>
          </cell>
          <cell r="J703">
            <v>3963020</v>
          </cell>
          <cell r="K703">
            <v>0</v>
          </cell>
          <cell r="L703">
            <v>3964836</v>
          </cell>
        </row>
        <row r="704">
          <cell r="A704" t="str">
            <v>ｺ520C</v>
          </cell>
          <cell r="B704" t="str">
            <v>小竹光一　　　　　　　　　　　　　　　　　　　　　　　　　　　　　　　</v>
          </cell>
          <cell r="C704" t="str">
            <v>1SY</v>
          </cell>
          <cell r="D704" t="str">
            <v>ﾕｳｼ2ﾌﾞｷｶｸｶﾝﾘﾁ-ﾑ</v>
          </cell>
          <cell r="F704" t="str">
            <v>CB</v>
          </cell>
          <cell r="G704" t="str">
            <v>B</v>
          </cell>
          <cell r="J704">
            <v>5384267</v>
          </cell>
          <cell r="K704">
            <v>105263</v>
          </cell>
          <cell r="L704">
            <v>5489530</v>
          </cell>
        </row>
        <row r="705">
          <cell r="A705" t="str">
            <v>ｺ579C</v>
          </cell>
          <cell r="B705" t="str">
            <v>小西昭　　　　　　　　　　　　　　　　　　　　　　　　　　　　　　　　</v>
          </cell>
          <cell r="C705" t="str">
            <v>1SY</v>
          </cell>
          <cell r="D705" t="str">
            <v>ﾕｳｼ2ﾌﾞｷｶｸｶﾝﾘﾁ-ﾑ</v>
          </cell>
          <cell r="E705" t="str">
            <v>不動産Ｆ</v>
          </cell>
          <cell r="F705" t="str">
            <v>AB</v>
          </cell>
          <cell r="G705" t="str">
            <v>B</v>
          </cell>
          <cell r="J705">
            <v>862846</v>
          </cell>
          <cell r="K705">
            <v>0</v>
          </cell>
          <cell r="L705">
            <v>863333</v>
          </cell>
          <cell r="M705">
            <v>1</v>
          </cell>
          <cell r="N705">
            <v>0</v>
          </cell>
          <cell r="O705">
            <v>0</v>
          </cell>
          <cell r="P705">
            <v>0</v>
          </cell>
        </row>
        <row r="706">
          <cell r="A706" t="str">
            <v>ｺ803C</v>
          </cell>
          <cell r="B706" t="str">
            <v>広新測量株式会社　　　　　　　　　　　　　　　　　　　　　　　　　　　</v>
          </cell>
          <cell r="C706" t="str">
            <v>0TF</v>
          </cell>
          <cell r="D706" t="str">
            <v>ﾕｳｼ2ﾌﾞｶｲｶﾞｲIQ</v>
          </cell>
          <cell r="E706" t="str">
            <v>国際本部</v>
          </cell>
          <cell r="F706" t="str">
            <v>CB</v>
          </cell>
          <cell r="G706" t="str">
            <v>J</v>
          </cell>
          <cell r="J706">
            <v>17995005</v>
          </cell>
          <cell r="K706">
            <v>19692621</v>
          </cell>
          <cell r="L706">
            <v>32427920</v>
          </cell>
          <cell r="M706">
            <v>32</v>
          </cell>
          <cell r="N706">
            <v>0</v>
          </cell>
          <cell r="O706">
            <v>32</v>
          </cell>
          <cell r="P706">
            <v>-12</v>
          </cell>
        </row>
        <row r="707">
          <cell r="A707" t="str">
            <v>ｺ885C</v>
          </cell>
          <cell r="B707" t="str">
            <v>向陽観光開発株式会社　　　　　　　　　　　　　　　　　　　　　　　　　</v>
          </cell>
          <cell r="C707" t="str">
            <v>0Y2</v>
          </cell>
          <cell r="D707" t="str">
            <v>PJ-ｷｶｸｶｲﾊﾂｶ</v>
          </cell>
          <cell r="E707" t="str">
            <v>近畿営本</v>
          </cell>
          <cell r="F707" t="str">
            <v>AB</v>
          </cell>
          <cell r="G707" t="str">
            <v>C</v>
          </cell>
          <cell r="J707">
            <v>10977243</v>
          </cell>
          <cell r="K707">
            <v>0</v>
          </cell>
          <cell r="L707">
            <v>10977243</v>
          </cell>
          <cell r="M707">
            <v>11</v>
          </cell>
          <cell r="N707">
            <v>0</v>
          </cell>
          <cell r="O707">
            <v>11</v>
          </cell>
          <cell r="P707">
            <v>-4</v>
          </cell>
        </row>
        <row r="708">
          <cell r="A708" t="str">
            <v>ｻ0521</v>
          </cell>
          <cell r="B708" t="str">
            <v>西府建設</v>
          </cell>
          <cell r="E708" t="str">
            <v>業務本部</v>
          </cell>
          <cell r="M708">
            <v>0</v>
          </cell>
          <cell r="N708">
            <v>0</v>
          </cell>
          <cell r="O708">
            <v>0</v>
          </cell>
          <cell r="P708">
            <v>0</v>
          </cell>
        </row>
        <row r="709">
          <cell r="A709" t="str">
            <v>ｻ480D</v>
          </cell>
          <cell r="B709" t="str">
            <v>三瓶　充　　　　　　　　　　　　　　　　　　　　　　　　　　　　　　　</v>
          </cell>
          <cell r="C709" t="str">
            <v>036</v>
          </cell>
          <cell r="D709" t="str">
            <v>ｺｵﾘﾔﾏｼﾃﾝ1ﾁ-ﾑ</v>
          </cell>
          <cell r="F709" t="str">
            <v>AB</v>
          </cell>
          <cell r="G709" t="str">
            <v>B</v>
          </cell>
          <cell r="J709">
            <v>3863457</v>
          </cell>
          <cell r="K709">
            <v>0</v>
          </cell>
          <cell r="L709">
            <v>3936162</v>
          </cell>
        </row>
        <row r="710">
          <cell r="A710" t="str">
            <v>ｼ0978</v>
          </cell>
          <cell r="B710" t="str">
            <v>ジェック　　　　　　　　　　　　　　　　　　　　　　　　　　　　　　　</v>
          </cell>
          <cell r="E710" t="str">
            <v>近畿営本</v>
          </cell>
          <cell r="M710">
            <v>0</v>
          </cell>
          <cell r="N710">
            <v>0</v>
          </cell>
          <cell r="O710">
            <v>100</v>
          </cell>
          <cell r="P710">
            <v>-37</v>
          </cell>
        </row>
        <row r="711">
          <cell r="A711" t="str">
            <v>ｼ1238</v>
          </cell>
          <cell r="B711" t="str">
            <v>昭苑都市開発株式会社　　　　　　　　　　　　　　　　　　　　　　　　　</v>
          </cell>
          <cell r="C711" t="str">
            <v>09C</v>
          </cell>
          <cell r="D711" t="str">
            <v>ﾕｳｼｼﾞｷﾞﾖｳ2ﾎｳｼﾞﾝ</v>
          </cell>
          <cell r="E711" t="str">
            <v>不動産Ｆ</v>
          </cell>
          <cell r="F711" t="str">
            <v>CB</v>
          </cell>
          <cell r="G711" t="str">
            <v>C</v>
          </cell>
          <cell r="J711">
            <v>0</v>
          </cell>
          <cell r="K711">
            <v>233003186</v>
          </cell>
          <cell r="L711">
            <v>60424</v>
          </cell>
          <cell r="M711">
            <v>0</v>
          </cell>
          <cell r="N711">
            <v>-225</v>
          </cell>
          <cell r="O711">
            <v>0</v>
          </cell>
          <cell r="P711">
            <v>0</v>
          </cell>
        </row>
        <row r="712">
          <cell r="A712" t="str">
            <v>ｼ2178</v>
          </cell>
          <cell r="B712" t="str">
            <v>ディエフ松栄　　　　　　　　　　　　　　　　　　　　　　　　　　　　　</v>
          </cell>
          <cell r="E712" t="str">
            <v>東京営本</v>
          </cell>
          <cell r="M712">
            <v>0</v>
          </cell>
          <cell r="N712">
            <v>0</v>
          </cell>
          <cell r="O712">
            <v>40</v>
          </cell>
          <cell r="P712">
            <v>-15</v>
          </cell>
        </row>
        <row r="713">
          <cell r="A713" t="str">
            <v>ｼ251C</v>
          </cell>
          <cell r="B713" t="str">
            <v>城　州司郎　　　　　　　　　　　　　　　　　　　　　　　　　　　　　　</v>
          </cell>
          <cell r="E713" t="str">
            <v>近畿営本</v>
          </cell>
          <cell r="M713">
            <v>0</v>
          </cell>
          <cell r="N713">
            <v>0</v>
          </cell>
          <cell r="O713">
            <v>0</v>
          </cell>
          <cell r="P713">
            <v>0</v>
          </cell>
        </row>
        <row r="714">
          <cell r="A714" t="str">
            <v>ｼ3517</v>
          </cell>
          <cell r="B714" t="str">
            <v>昭和開発株式会社　　　　　　　　　　　　　　　　　　　　　　　　　　　</v>
          </cell>
          <cell r="C714" t="str">
            <v>0QE</v>
          </cell>
          <cell r="D714" t="str">
            <v>ｵｵｻｶｴｲｷﾞﾖｳ1-4</v>
          </cell>
          <cell r="E714" t="str">
            <v>近畿営本</v>
          </cell>
          <cell r="F714" t="str">
            <v>AB</v>
          </cell>
          <cell r="G714" t="str">
            <v>K</v>
          </cell>
          <cell r="J714">
            <v>79444460</v>
          </cell>
          <cell r="K714">
            <v>0</v>
          </cell>
          <cell r="L714">
            <v>79336584</v>
          </cell>
          <cell r="M714">
            <v>95</v>
          </cell>
          <cell r="N714">
            <v>0</v>
          </cell>
          <cell r="O714">
            <v>120</v>
          </cell>
          <cell r="P714">
            <v>0</v>
          </cell>
        </row>
        <row r="715">
          <cell r="A715" t="str">
            <v>ｼ365C</v>
          </cell>
          <cell r="B715" t="str">
            <v>神誠自動車　　　　　　　　　　　　　　　　　　　　　　　　　　　　　　</v>
          </cell>
          <cell r="C715" t="str">
            <v>1SY</v>
          </cell>
          <cell r="D715" t="str">
            <v>ﾕｳｼ2ﾌﾞｷｶｸｶﾝﾘﾁ-ﾑ</v>
          </cell>
          <cell r="E715" t="str">
            <v>不動産Ｆ</v>
          </cell>
          <cell r="F715" t="str">
            <v>CB</v>
          </cell>
          <cell r="G715" t="str">
            <v>J</v>
          </cell>
          <cell r="J715">
            <v>8084249</v>
          </cell>
          <cell r="K715">
            <v>1015660</v>
          </cell>
          <cell r="L715">
            <v>8318024</v>
          </cell>
          <cell r="M715">
            <v>8</v>
          </cell>
          <cell r="N715">
            <v>0</v>
          </cell>
          <cell r="O715">
            <v>8</v>
          </cell>
          <cell r="P715">
            <v>-3</v>
          </cell>
        </row>
        <row r="716">
          <cell r="A716" t="str">
            <v>ｼ656A</v>
          </cell>
          <cell r="B716" t="str">
            <v>重富正三　　　　　　　　　　　　　　　　　　　　　　　　　　　　　　　</v>
          </cell>
          <cell r="C716" t="str">
            <v>084</v>
          </cell>
          <cell r="D716" t="str">
            <v>ﾕｳｼｼﾞｷﾞﾖｳ2ｵｵｻｶ</v>
          </cell>
          <cell r="E716" t="str">
            <v>不動産Ｆ</v>
          </cell>
          <cell r="F716" t="str">
            <v>CA</v>
          </cell>
          <cell r="G716" t="str">
            <v>A</v>
          </cell>
          <cell r="H716" t="str">
            <v>1</v>
          </cell>
          <cell r="I716" t="str">
            <v>H</v>
          </cell>
          <cell r="J716">
            <v>99870224</v>
          </cell>
          <cell r="K716">
            <v>430394770</v>
          </cell>
          <cell r="L716">
            <v>1509152</v>
          </cell>
          <cell r="M716">
            <v>0</v>
          </cell>
          <cell r="N716">
            <v>-293</v>
          </cell>
          <cell r="O716">
            <v>0</v>
          </cell>
          <cell r="P716">
            <v>0</v>
          </cell>
        </row>
        <row r="717">
          <cell r="A717" t="str">
            <v>ｼ735A</v>
          </cell>
          <cell r="B717" t="str">
            <v>志賀　貢　　　　　　　　　　　　　　　　　　　　　　　　　　　　　　　</v>
          </cell>
          <cell r="C717" t="str">
            <v>0GX</v>
          </cell>
          <cell r="D717" t="str">
            <v>ｻﾂﾎﾟﾛｷﾞﾖｳﾑﾁ-ﾑ</v>
          </cell>
          <cell r="F717" t="str">
            <v>CB</v>
          </cell>
          <cell r="G717" t="str">
            <v>K</v>
          </cell>
          <cell r="J717">
            <v>1445465</v>
          </cell>
          <cell r="K717">
            <v>6790000</v>
          </cell>
          <cell r="L717">
            <v>7649622</v>
          </cell>
        </row>
        <row r="718">
          <cell r="A718" t="str">
            <v>ｼ995B</v>
          </cell>
          <cell r="B718" t="str">
            <v>新建商事　　　　　　　　　　　　　　　　　　　　　　　　　　　　　　　</v>
          </cell>
          <cell r="C718" t="str">
            <v>09C</v>
          </cell>
          <cell r="D718" t="str">
            <v>ﾕｳｼｼﾞｷﾞﾖｳ2ﾎｳｼﾞﾝ</v>
          </cell>
          <cell r="E718" t="str">
            <v>不動産Ｆ</v>
          </cell>
          <cell r="F718" t="str">
            <v>CB</v>
          </cell>
          <cell r="G718" t="str">
            <v>C</v>
          </cell>
          <cell r="J718">
            <v>0</v>
          </cell>
          <cell r="K718">
            <v>29105165</v>
          </cell>
          <cell r="L718">
            <v>29105165</v>
          </cell>
          <cell r="M718">
            <v>29</v>
          </cell>
          <cell r="N718">
            <v>0</v>
          </cell>
          <cell r="O718">
            <v>29</v>
          </cell>
          <cell r="P718">
            <v>-11</v>
          </cell>
        </row>
        <row r="719">
          <cell r="A719" t="str">
            <v>ｽ908B</v>
          </cell>
          <cell r="B719" t="str">
            <v>鈴木洋　　　　　　　　　　　　　　　　　　　　　　　　　　　　　　　　</v>
          </cell>
          <cell r="C719" t="str">
            <v>029</v>
          </cell>
          <cell r="D719" t="str">
            <v>Qﾅｺﾞﾔ2ﾁ-ﾑ</v>
          </cell>
          <cell r="F719" t="str">
            <v>AB</v>
          </cell>
          <cell r="G719" t="str">
            <v>B</v>
          </cell>
          <cell r="J719">
            <v>3950406</v>
          </cell>
          <cell r="K719">
            <v>0</v>
          </cell>
          <cell r="L719">
            <v>3950406</v>
          </cell>
        </row>
        <row r="720">
          <cell r="A720" t="str">
            <v>ｽ909B</v>
          </cell>
          <cell r="B720" t="str">
            <v>鈴木喬　　　　　　　　　　　　　　　　　　　　　　　　　　　　　　　　</v>
          </cell>
          <cell r="C720" t="str">
            <v>029</v>
          </cell>
          <cell r="D720" t="str">
            <v>Qﾅｺﾞﾔ2ﾁ-ﾑ</v>
          </cell>
          <cell r="F720" t="str">
            <v>AB</v>
          </cell>
          <cell r="G720" t="str">
            <v>B</v>
          </cell>
          <cell r="J720">
            <v>1580118</v>
          </cell>
          <cell r="K720">
            <v>0</v>
          </cell>
          <cell r="L720">
            <v>1580118</v>
          </cell>
        </row>
        <row r="721">
          <cell r="A721" t="str">
            <v>ｾ470A</v>
          </cell>
          <cell r="B721" t="str">
            <v>西友　　　　　　　　　　　　　　　　　　　　　　　　　　　　　　　　　</v>
          </cell>
          <cell r="C721" t="str">
            <v>0XP</v>
          </cell>
          <cell r="D721" t="str">
            <v>ﾕｳｼｼﾞｷﾞﾖｳ2-5</v>
          </cell>
          <cell r="E721" t="str">
            <v>不動産Ｆ</v>
          </cell>
          <cell r="F721" t="str">
            <v>CB</v>
          </cell>
          <cell r="G721" t="str">
            <v>C</v>
          </cell>
          <cell r="H721" t="str">
            <v>1</v>
          </cell>
          <cell r="J721">
            <v>3915917</v>
          </cell>
          <cell r="K721">
            <v>1953730</v>
          </cell>
          <cell r="L721">
            <v>5385176</v>
          </cell>
          <cell r="M721">
            <v>5</v>
          </cell>
          <cell r="N721">
            <v>0</v>
          </cell>
          <cell r="O721">
            <v>5</v>
          </cell>
          <cell r="P721">
            <v>-2</v>
          </cell>
        </row>
        <row r="722">
          <cell r="A722" t="str">
            <v>ｾ531A</v>
          </cell>
          <cell r="B722" t="str">
            <v>清真株式会社　　　　　　　　　　　　　　　　　　　　　　　　　　　　　</v>
          </cell>
          <cell r="C722" t="str">
            <v>0Y2</v>
          </cell>
          <cell r="D722" t="str">
            <v>PJ-ｷｶｸｶｲﾊﾂｶ</v>
          </cell>
          <cell r="E722" t="str">
            <v>近畿営本</v>
          </cell>
          <cell r="F722" t="str">
            <v>CB</v>
          </cell>
          <cell r="G722" t="str">
            <v>G</v>
          </cell>
          <cell r="J722">
            <v>26730812</v>
          </cell>
          <cell r="K722">
            <v>9757959</v>
          </cell>
          <cell r="L722">
            <v>33424520</v>
          </cell>
          <cell r="M722">
            <v>34</v>
          </cell>
          <cell r="N722">
            <v>0</v>
          </cell>
          <cell r="O722">
            <v>34</v>
          </cell>
          <cell r="P722">
            <v>-13</v>
          </cell>
        </row>
        <row r="723">
          <cell r="A723" t="str">
            <v>ｾ603A</v>
          </cell>
          <cell r="B723" t="str">
            <v>芹沢道江　　　　　　　　　　　　　　　　　　　　　　　　　　　　　　　</v>
          </cell>
          <cell r="C723" t="str">
            <v>1SY</v>
          </cell>
          <cell r="D723" t="str">
            <v>ﾕｳｼ2ﾌﾞｷｶｸｶﾝﾘﾁ-ﾑ</v>
          </cell>
          <cell r="F723" t="str">
            <v>CB</v>
          </cell>
          <cell r="G723" t="str">
            <v>B</v>
          </cell>
          <cell r="J723">
            <v>3405600</v>
          </cell>
          <cell r="K723">
            <v>607163</v>
          </cell>
          <cell r="L723">
            <v>3405600</v>
          </cell>
        </row>
        <row r="724">
          <cell r="A724" t="str">
            <v>ﾀ102A</v>
          </cell>
          <cell r="B724" t="str">
            <v>エフ・アール・イー　　　　　　　　　　　　　　　　　　　　　　　　　　</v>
          </cell>
          <cell r="C724" t="str">
            <v>09C</v>
          </cell>
          <cell r="D724" t="str">
            <v>ﾕｳｼｼﾞｷﾞﾖｳ2ﾎｳｼﾞﾝ</v>
          </cell>
          <cell r="E724" t="str">
            <v>不動産Ｆ</v>
          </cell>
          <cell r="F724" t="str">
            <v>CA</v>
          </cell>
          <cell r="G724" t="str">
            <v>C</v>
          </cell>
          <cell r="J724">
            <v>0</v>
          </cell>
          <cell r="K724">
            <v>3469410846</v>
          </cell>
          <cell r="L724">
            <v>3458967522</v>
          </cell>
          <cell r="M724">
            <v>3472</v>
          </cell>
          <cell r="N724">
            <v>0</v>
          </cell>
          <cell r="O724">
            <v>3473</v>
          </cell>
          <cell r="P724">
            <v>-2192</v>
          </cell>
        </row>
        <row r="725">
          <cell r="A725" t="str">
            <v>ﾀ1443</v>
          </cell>
          <cell r="B725" t="str">
            <v>大紙ケース工業株式会社　　　　　　　　　　　　　　　　　　　　　　　　</v>
          </cell>
          <cell r="C725" t="str">
            <v>09N</v>
          </cell>
          <cell r="E725" t="str">
            <v>近畿営本</v>
          </cell>
          <cell r="G725" t="str">
            <v>D</v>
          </cell>
          <cell r="L725">
            <v>-206594</v>
          </cell>
          <cell r="M725">
            <v>22</v>
          </cell>
          <cell r="N725">
            <v>0</v>
          </cell>
          <cell r="O725">
            <v>29</v>
          </cell>
          <cell r="P725">
            <v>-11</v>
          </cell>
          <cell r="Q725">
            <v>21707912</v>
          </cell>
        </row>
        <row r="726">
          <cell r="A726" t="str">
            <v>ﾀ384E</v>
          </cell>
          <cell r="B726" t="str">
            <v>團株式会社　　　　　　　　　　　　　　　　　　　　　　　　　　　　　　</v>
          </cell>
          <cell r="C726" t="str">
            <v>1SY</v>
          </cell>
          <cell r="D726" t="str">
            <v>ﾕｳｼ2ﾌﾞｷｶｸｶﾝﾘﾁ-ﾑ</v>
          </cell>
          <cell r="E726" t="str">
            <v>不動産Ｆ</v>
          </cell>
          <cell r="F726" t="str">
            <v>CB</v>
          </cell>
          <cell r="G726" t="str">
            <v>J</v>
          </cell>
          <cell r="J726">
            <v>0</v>
          </cell>
          <cell r="K726">
            <v>489832</v>
          </cell>
          <cell r="L726">
            <v>488515</v>
          </cell>
          <cell r="M726">
            <v>0</v>
          </cell>
          <cell r="N726">
            <v>0</v>
          </cell>
          <cell r="O726">
            <v>0</v>
          </cell>
          <cell r="P726">
            <v>0</v>
          </cell>
        </row>
        <row r="727">
          <cell r="A727" t="str">
            <v>ﾀ4424</v>
          </cell>
          <cell r="B727" t="str">
            <v>高山物産株式会社　　　　　　　　　　　　　　　　　　　　　　　　　　　</v>
          </cell>
          <cell r="C727" t="str">
            <v>0N7</v>
          </cell>
          <cell r="D727" t="str">
            <v>ｷﾖｳﾄ 2ｶ</v>
          </cell>
          <cell r="E727" t="str">
            <v>近畿営本</v>
          </cell>
          <cell r="F727" t="str">
            <v>DA</v>
          </cell>
          <cell r="G727" t="str">
            <v>L</v>
          </cell>
          <cell r="J727">
            <v>1752083375</v>
          </cell>
          <cell r="K727">
            <v>0</v>
          </cell>
          <cell r="L727">
            <v>1738628783</v>
          </cell>
          <cell r="M727">
            <v>1777</v>
          </cell>
          <cell r="O727">
            <v>1849</v>
          </cell>
          <cell r="P727">
            <v>0</v>
          </cell>
        </row>
        <row r="728">
          <cell r="A728" t="str">
            <v>ﾀ650E</v>
          </cell>
          <cell r="B728" t="str">
            <v>高橋宏爾　　　　　　　　　　　　　　　　　　　　　　　　　　　　　　　</v>
          </cell>
          <cell r="C728" t="str">
            <v>0Y2</v>
          </cell>
          <cell r="D728" t="str">
            <v>PJ-ｷｶｸｶｲﾊﾂｶ</v>
          </cell>
          <cell r="E728" t="str">
            <v>近畿営本</v>
          </cell>
          <cell r="F728" t="str">
            <v>CB</v>
          </cell>
          <cell r="G728" t="str">
            <v>B</v>
          </cell>
          <cell r="J728">
            <v>21482311</v>
          </cell>
          <cell r="K728">
            <v>20000</v>
          </cell>
          <cell r="L728">
            <v>21502311</v>
          </cell>
          <cell r="M728">
            <v>22</v>
          </cell>
          <cell r="N728">
            <v>0</v>
          </cell>
          <cell r="O728">
            <v>22</v>
          </cell>
          <cell r="P728">
            <v>-8</v>
          </cell>
        </row>
        <row r="729">
          <cell r="A729" t="str">
            <v>ﾀ698E</v>
          </cell>
          <cell r="B729" t="str">
            <v>高橋　勝　　　　　　　　　　　　　　　　　　　　　　　　　　　　　　　</v>
          </cell>
          <cell r="C729" t="str">
            <v>01H</v>
          </cell>
          <cell r="D729" t="str">
            <v>ﾔﾏｶﾞﾀｼﾃﾝ</v>
          </cell>
          <cell r="E729" t="str">
            <v>業務本部</v>
          </cell>
          <cell r="F729" t="str">
            <v>AB</v>
          </cell>
          <cell r="G729" t="str">
            <v>B</v>
          </cell>
          <cell r="J729">
            <v>8536890</v>
          </cell>
          <cell r="K729">
            <v>0</v>
          </cell>
          <cell r="L729">
            <v>8718533</v>
          </cell>
          <cell r="M729">
            <v>9</v>
          </cell>
          <cell r="N729">
            <v>0</v>
          </cell>
          <cell r="O729">
            <v>0</v>
          </cell>
          <cell r="P729">
            <v>0</v>
          </cell>
        </row>
        <row r="730">
          <cell r="A730" t="str">
            <v>ﾀ791D</v>
          </cell>
          <cell r="B730" t="str">
            <v>大建設　　　　　　　　　　　　　　　　　　　　　　　　　　　　　　　　</v>
          </cell>
          <cell r="C730" t="str">
            <v>0XP</v>
          </cell>
          <cell r="D730" t="str">
            <v>ﾕｳｼｼﾞｷﾞﾖｳ2-5</v>
          </cell>
          <cell r="E730" t="str">
            <v>不動産Ｆ</v>
          </cell>
          <cell r="F730" t="str">
            <v>CB</v>
          </cell>
          <cell r="G730" t="str">
            <v>J</v>
          </cell>
          <cell r="H730" t="str">
            <v>1</v>
          </cell>
          <cell r="J730">
            <v>5000887</v>
          </cell>
          <cell r="K730">
            <v>2065458</v>
          </cell>
          <cell r="L730">
            <v>6405947</v>
          </cell>
          <cell r="M730">
            <v>6</v>
          </cell>
          <cell r="N730">
            <v>0</v>
          </cell>
          <cell r="O730">
            <v>6</v>
          </cell>
          <cell r="P730">
            <v>-2</v>
          </cell>
        </row>
        <row r="731">
          <cell r="A731" t="str">
            <v>ﾀ806E</v>
          </cell>
          <cell r="B731" t="str">
            <v>田中　幸男　　　　　　　　　　　　　　　　　　　　　　　　　　　　　　</v>
          </cell>
          <cell r="C731" t="str">
            <v>0TF</v>
          </cell>
          <cell r="D731" t="str">
            <v>ﾕｳｼ2ﾌﾞｶｲｶﾞｲIQ</v>
          </cell>
          <cell r="F731" t="str">
            <v>CB</v>
          </cell>
          <cell r="G731" t="str">
            <v>B</v>
          </cell>
          <cell r="J731">
            <v>0</v>
          </cell>
          <cell r="K731">
            <v>101427</v>
          </cell>
          <cell r="L731">
            <v>101427</v>
          </cell>
        </row>
        <row r="732">
          <cell r="A732" t="str">
            <v>ﾀ810E</v>
          </cell>
          <cell r="B732" t="str">
            <v>竹岡康雄　　　　　　　　　　　　　　　　　　　　　　　　　　　　　　　</v>
          </cell>
          <cell r="C732" t="str">
            <v>0Y2</v>
          </cell>
          <cell r="D732" t="str">
            <v>PJ-ｷｶｸｶｲﾊﾂｶ</v>
          </cell>
          <cell r="F732" t="str">
            <v>CB</v>
          </cell>
          <cell r="G732" t="str">
            <v>B</v>
          </cell>
          <cell r="J732">
            <v>29018745</v>
          </cell>
          <cell r="K732">
            <v>2489231</v>
          </cell>
          <cell r="L732">
            <v>29824955</v>
          </cell>
        </row>
        <row r="733">
          <cell r="A733" t="str">
            <v>ﾀ811E</v>
          </cell>
          <cell r="B733" t="str">
            <v>竹内秀樹　　　　　　　　　　　　　　　　　　　　　　　　　　　　　　　</v>
          </cell>
          <cell r="C733" t="str">
            <v>0YV</v>
          </cell>
          <cell r="D733" t="str">
            <v>ﾋﾛｼﾏｼﾃﾝ2ﾁ-ﾑ</v>
          </cell>
          <cell r="F733" t="str">
            <v>CB</v>
          </cell>
          <cell r="G733" t="str">
            <v>B</v>
          </cell>
          <cell r="J733">
            <v>1936262</v>
          </cell>
          <cell r="K733">
            <v>3767370</v>
          </cell>
          <cell r="L733">
            <v>5293423</v>
          </cell>
        </row>
        <row r="734">
          <cell r="A734" t="str">
            <v>ﾀ814E</v>
          </cell>
          <cell r="B734" t="str">
            <v>高柳鈴子　　　　　　　　　　　　　　　　　　　　　　　　　　　　　　　</v>
          </cell>
          <cell r="C734" t="str">
            <v>029</v>
          </cell>
          <cell r="D734" t="str">
            <v>Qﾅｺﾞﾔ2ﾁ-ﾑ</v>
          </cell>
          <cell r="F734" t="str">
            <v>AB</v>
          </cell>
          <cell r="G734" t="str">
            <v>B</v>
          </cell>
          <cell r="J734">
            <v>721792</v>
          </cell>
          <cell r="K734">
            <v>0</v>
          </cell>
          <cell r="L734">
            <v>721792</v>
          </cell>
        </row>
        <row r="735">
          <cell r="A735" t="str">
            <v>ﾀ906A</v>
          </cell>
          <cell r="B735" t="str">
            <v>高橋ビルデイング株式会社　　　　　　　　　　　　　　　　　　　　　　　</v>
          </cell>
          <cell r="C735" t="str">
            <v>0Y2</v>
          </cell>
          <cell r="D735" t="str">
            <v>PJ-ｷｶｸｶｲﾊﾂｶ</v>
          </cell>
          <cell r="E735" t="str">
            <v>近畿営本</v>
          </cell>
          <cell r="F735" t="str">
            <v>CB</v>
          </cell>
          <cell r="G735" t="str">
            <v>C</v>
          </cell>
          <cell r="J735">
            <v>0</v>
          </cell>
          <cell r="K735">
            <v>9017090</v>
          </cell>
          <cell r="L735">
            <v>8970904</v>
          </cell>
          <cell r="M735">
            <v>9</v>
          </cell>
          <cell r="N735">
            <v>-3380</v>
          </cell>
          <cell r="O735">
            <v>9</v>
          </cell>
          <cell r="P735">
            <v>-9</v>
          </cell>
        </row>
        <row r="736">
          <cell r="A736" t="str">
            <v>ﾀ914A</v>
          </cell>
          <cell r="B736" t="str">
            <v>高橋清良　　　　　　　　　　　　　　　　　　　　　　　　　　　　　　　</v>
          </cell>
          <cell r="C736" t="str">
            <v>0Y2</v>
          </cell>
          <cell r="D736" t="str">
            <v>PJ-ｷｶｸｶｲﾊﾂｶ</v>
          </cell>
          <cell r="E736" t="str">
            <v>近畿営本</v>
          </cell>
          <cell r="F736" t="str">
            <v>CB</v>
          </cell>
          <cell r="G736" t="str">
            <v>C</v>
          </cell>
          <cell r="J736">
            <v>0</v>
          </cell>
          <cell r="K736">
            <v>78898557</v>
          </cell>
          <cell r="L736">
            <v>-480650</v>
          </cell>
          <cell r="M736">
            <v>0</v>
          </cell>
          <cell r="N736">
            <v>-79</v>
          </cell>
          <cell r="O736">
            <v>0</v>
          </cell>
          <cell r="P736">
            <v>0</v>
          </cell>
        </row>
        <row r="737">
          <cell r="A737" t="str">
            <v>ﾁ0733</v>
          </cell>
          <cell r="B737" t="str">
            <v>ちまきや　　　　　　　　　　　　　　　　　　　　　　　　　　　　　　　</v>
          </cell>
          <cell r="C737" t="str">
            <v>0YV</v>
          </cell>
          <cell r="D737" t="str">
            <v>ﾋﾛｼﾏｼﾃﾝ2ﾁ-ﾑ</v>
          </cell>
          <cell r="E737" t="str">
            <v>業務本部</v>
          </cell>
          <cell r="F737" t="str">
            <v>AA</v>
          </cell>
          <cell r="G737" t="str">
            <v>G</v>
          </cell>
          <cell r="J737">
            <v>518027975</v>
          </cell>
          <cell r="K737">
            <v>0</v>
          </cell>
          <cell r="L737">
            <v>518027975</v>
          </cell>
          <cell r="M737">
            <v>513</v>
          </cell>
          <cell r="N737">
            <v>0</v>
          </cell>
          <cell r="O737">
            <v>512</v>
          </cell>
          <cell r="P737">
            <v>0</v>
          </cell>
        </row>
        <row r="738">
          <cell r="A738" t="str">
            <v>ﾂ928A</v>
          </cell>
          <cell r="B738" t="str">
            <v>蔦松男　　　　　　　　　　　　　　　　　　　　　　　　　　　　　　　　</v>
          </cell>
          <cell r="C738" t="str">
            <v>1E5</v>
          </cell>
          <cell r="D738" t="str">
            <v>ｱﾂｷﾞｼﾃﾝﾀﾞｲ1ﾁｰﾑ</v>
          </cell>
          <cell r="E738" t="str">
            <v>東京営本</v>
          </cell>
          <cell r="F738" t="str">
            <v>CB</v>
          </cell>
          <cell r="G738" t="str">
            <v>B</v>
          </cell>
          <cell r="J738">
            <v>82032644</v>
          </cell>
          <cell r="K738">
            <v>10647665</v>
          </cell>
          <cell r="L738">
            <v>84355069</v>
          </cell>
          <cell r="M738">
            <v>85</v>
          </cell>
          <cell r="N738">
            <v>0</v>
          </cell>
          <cell r="O738">
            <v>85</v>
          </cell>
          <cell r="P738">
            <v>-32</v>
          </cell>
        </row>
        <row r="739">
          <cell r="A739" t="str">
            <v>ﾄ008B</v>
          </cell>
          <cell r="B739" t="str">
            <v>登高　　　　　　　　　　　　　　　　　　　　　　　　　　　　　　　　　</v>
          </cell>
          <cell r="C739" t="str">
            <v>1SY</v>
          </cell>
          <cell r="D739" t="str">
            <v>ﾕｳｼ2ﾌﾞｷｶｸｶﾝﾘﾁ-ﾑ</v>
          </cell>
          <cell r="E739" t="str">
            <v>不動産Ｆ</v>
          </cell>
          <cell r="F739" t="str">
            <v>CB</v>
          </cell>
          <cell r="G739" t="str">
            <v>G</v>
          </cell>
          <cell r="J739">
            <v>28529427</v>
          </cell>
          <cell r="K739">
            <v>13573210</v>
          </cell>
          <cell r="L739">
            <v>33426813</v>
          </cell>
          <cell r="M739">
            <v>16</v>
          </cell>
          <cell r="N739">
            <v>0</v>
          </cell>
          <cell r="O739">
            <v>16</v>
          </cell>
          <cell r="P739">
            <v>-6</v>
          </cell>
        </row>
        <row r="740">
          <cell r="A740" t="str">
            <v>ﾄ1256</v>
          </cell>
          <cell r="B740" t="str">
            <v>豊間隆　　　　　　　　　　　　　　　　　　　　　　　　　　　　　　　　</v>
          </cell>
          <cell r="C740" t="str">
            <v>007</v>
          </cell>
          <cell r="D740" t="str">
            <v>ｱｷﾀｼﾃﾝ</v>
          </cell>
          <cell r="F740" t="str">
            <v>CB</v>
          </cell>
          <cell r="G740" t="str">
            <v>K</v>
          </cell>
          <cell r="J740">
            <v>365026</v>
          </cell>
          <cell r="K740">
            <v>1857683</v>
          </cell>
          <cell r="L740">
            <v>1973193</v>
          </cell>
        </row>
        <row r="741">
          <cell r="A741" t="str">
            <v>ﾄ133B</v>
          </cell>
          <cell r="B741" t="str">
            <v>都市開発研究所　　　　　　　　　　　　　　　　　　　　　　　　　　　　</v>
          </cell>
          <cell r="C741" t="str">
            <v>1SY</v>
          </cell>
          <cell r="D741" t="str">
            <v>ﾕｳｼ2ﾌﾞｷｶｸｶﾝﾘﾁ-ﾑ</v>
          </cell>
          <cell r="E741" t="str">
            <v>不動産Ｆ</v>
          </cell>
          <cell r="F741" t="str">
            <v>AB</v>
          </cell>
          <cell r="G741" t="str">
            <v>J</v>
          </cell>
          <cell r="J741">
            <v>58909797</v>
          </cell>
          <cell r="K741">
            <v>0</v>
          </cell>
          <cell r="L741">
            <v>58961748</v>
          </cell>
          <cell r="M741">
            <v>59</v>
          </cell>
          <cell r="N741">
            <v>0</v>
          </cell>
          <cell r="O741">
            <v>0</v>
          </cell>
          <cell r="P741">
            <v>0</v>
          </cell>
        </row>
        <row r="742">
          <cell r="A742" t="str">
            <v>ﾄ151B</v>
          </cell>
          <cell r="B742" t="str">
            <v>東海設備設計事務所　　　　　　　　　　　　　　　　　　　　　　　　　　</v>
          </cell>
          <cell r="C742" t="str">
            <v>1SY</v>
          </cell>
          <cell r="D742" t="str">
            <v>ﾕｳｼ2ﾌﾞｷｶｸｶﾝﾘﾁ-ﾑ</v>
          </cell>
          <cell r="E742" t="str">
            <v>不動産Ｆ</v>
          </cell>
          <cell r="F742" t="str">
            <v>CB</v>
          </cell>
          <cell r="G742" t="str">
            <v>J</v>
          </cell>
          <cell r="J742">
            <v>47735821</v>
          </cell>
          <cell r="K742">
            <v>16631244</v>
          </cell>
          <cell r="L742">
            <v>49960799</v>
          </cell>
          <cell r="M742">
            <v>50</v>
          </cell>
          <cell r="N742">
            <v>0</v>
          </cell>
          <cell r="O742">
            <v>51</v>
          </cell>
          <cell r="P742">
            <v>-19</v>
          </cell>
        </row>
        <row r="743">
          <cell r="A743" t="str">
            <v>ﾅ0006</v>
          </cell>
          <cell r="B743" t="str">
            <v>長澤建設工業株式会社　　　　　　　　　　　　　　　　　　　　　　　　　</v>
          </cell>
          <cell r="E743" t="str">
            <v>業務本部</v>
          </cell>
          <cell r="M743">
            <v>0</v>
          </cell>
          <cell r="N743">
            <v>0</v>
          </cell>
          <cell r="O743">
            <v>27</v>
          </cell>
          <cell r="P743">
            <v>-10</v>
          </cell>
        </row>
        <row r="744">
          <cell r="A744" t="str">
            <v>ﾅ0863</v>
          </cell>
          <cell r="B744" t="str">
            <v>長野鍛工株式会社　　　　　　　　　　　　　　　　　　　　　　　　　　　</v>
          </cell>
          <cell r="C744" t="str">
            <v>093</v>
          </cell>
          <cell r="D744" t="str">
            <v>ﾅｶﾞﾉｼﾃﾝ</v>
          </cell>
          <cell r="E744" t="str">
            <v>業務本部</v>
          </cell>
          <cell r="F744" t="str">
            <v>CB</v>
          </cell>
          <cell r="G744" t="str">
            <v>Ｆ</v>
          </cell>
          <cell r="J744">
            <v>0</v>
          </cell>
          <cell r="K744">
            <v>12000000</v>
          </cell>
          <cell r="L744">
            <v>12000000</v>
          </cell>
          <cell r="M744">
            <v>12</v>
          </cell>
          <cell r="N744">
            <v>0</v>
          </cell>
          <cell r="O744">
            <v>21</v>
          </cell>
          <cell r="P744">
            <v>-8</v>
          </cell>
        </row>
        <row r="745">
          <cell r="A745" t="str">
            <v>ﾅ914C</v>
          </cell>
          <cell r="B745" t="str">
            <v>中本好男　　　　　　　　　　　　　　　　　　　　　　　　　　　　　　　</v>
          </cell>
          <cell r="C745" t="str">
            <v>06D</v>
          </cell>
          <cell r="D745" t="str">
            <v>ﾌｸﾔﾏｼﾃﾝ</v>
          </cell>
          <cell r="F745" t="str">
            <v>CB</v>
          </cell>
          <cell r="G745" t="str">
            <v>B</v>
          </cell>
          <cell r="J745">
            <v>5854561</v>
          </cell>
          <cell r="K745">
            <v>732810</v>
          </cell>
          <cell r="L745">
            <v>6494014</v>
          </cell>
        </row>
        <row r="746">
          <cell r="A746" t="str">
            <v>ﾅ916C</v>
          </cell>
          <cell r="B746" t="str">
            <v>仲甚三　　　　　　　　　　　　　　　　　　　　　　　　　　　　　　　　</v>
          </cell>
          <cell r="C746" t="str">
            <v>0Y2</v>
          </cell>
          <cell r="D746" t="str">
            <v>PJ-ｷｶｸｶｲﾊﾂｶ</v>
          </cell>
          <cell r="E746" t="str">
            <v>近畿営本</v>
          </cell>
          <cell r="F746" t="str">
            <v>AB</v>
          </cell>
          <cell r="G746" t="str">
            <v>B</v>
          </cell>
          <cell r="J746">
            <v>21098738</v>
          </cell>
          <cell r="K746">
            <v>0</v>
          </cell>
          <cell r="L746">
            <v>21108567</v>
          </cell>
          <cell r="M746">
            <v>21</v>
          </cell>
          <cell r="N746">
            <v>0</v>
          </cell>
          <cell r="O746">
            <v>0</v>
          </cell>
          <cell r="P746">
            <v>0</v>
          </cell>
        </row>
        <row r="747">
          <cell r="A747" t="str">
            <v>ﾅ980C</v>
          </cell>
          <cell r="B747" t="str">
            <v>中右和宏　　　　　　　　　　　　　　　　　　　　　　　　　　　　　　　</v>
          </cell>
          <cell r="C747" t="str">
            <v>1E5</v>
          </cell>
          <cell r="D747" t="str">
            <v>ｱﾂｷﾞｼﾃﾝﾀﾞｲ1ﾁｰﾑ</v>
          </cell>
          <cell r="E747" t="str">
            <v>東京営本</v>
          </cell>
          <cell r="F747" t="str">
            <v>AB</v>
          </cell>
          <cell r="G747" t="str">
            <v>B</v>
          </cell>
          <cell r="J747">
            <v>8499467</v>
          </cell>
          <cell r="K747">
            <v>0</v>
          </cell>
          <cell r="L747">
            <v>8503237</v>
          </cell>
          <cell r="M747">
            <v>9</v>
          </cell>
          <cell r="N747">
            <v>0</v>
          </cell>
          <cell r="O747">
            <v>0</v>
          </cell>
          <cell r="P747">
            <v>0</v>
          </cell>
        </row>
        <row r="748">
          <cell r="A748" t="str">
            <v>ﾅ985B</v>
          </cell>
          <cell r="B748" t="str">
            <v>萬翠株式会社　　　　　　　　　　　　　　　　　　　　　　　　　　　　　</v>
          </cell>
          <cell r="C748" t="str">
            <v>1SY</v>
          </cell>
          <cell r="D748" t="str">
            <v>ﾕｳｼ2ﾌﾞｷｶｸｶﾝﾘﾁ-ﾑ</v>
          </cell>
          <cell r="E748" t="str">
            <v>不動産Ｆ</v>
          </cell>
          <cell r="F748" t="str">
            <v>CB</v>
          </cell>
          <cell r="G748" t="str">
            <v>C</v>
          </cell>
          <cell r="J748">
            <v>0</v>
          </cell>
          <cell r="K748">
            <v>21196796</v>
          </cell>
          <cell r="L748">
            <v>21196796</v>
          </cell>
          <cell r="M748">
            <v>21</v>
          </cell>
          <cell r="N748">
            <v>0</v>
          </cell>
          <cell r="O748">
            <v>21</v>
          </cell>
          <cell r="P748">
            <v>-8</v>
          </cell>
        </row>
        <row r="749">
          <cell r="A749" t="str">
            <v>ﾆ017B</v>
          </cell>
          <cell r="B749" t="str">
            <v>日本コンサートビューロー　　　　　　　　　　　　　　　　　　　　　　　</v>
          </cell>
          <cell r="C749" t="str">
            <v>0XP</v>
          </cell>
          <cell r="D749" t="str">
            <v>ﾕｳｼｼﾞｷﾞﾖｳ2-5</v>
          </cell>
          <cell r="E749" t="str">
            <v>不動産Ｆ</v>
          </cell>
          <cell r="F749" t="str">
            <v>CB</v>
          </cell>
          <cell r="G749" t="str">
            <v>N</v>
          </cell>
          <cell r="H749" t="str">
            <v>1</v>
          </cell>
          <cell r="J749">
            <v>10131623</v>
          </cell>
          <cell r="K749">
            <v>2076000</v>
          </cell>
          <cell r="L749">
            <v>11029860</v>
          </cell>
          <cell r="M749">
            <v>11</v>
          </cell>
          <cell r="N749">
            <v>0</v>
          </cell>
          <cell r="O749">
            <v>11</v>
          </cell>
          <cell r="P749">
            <v>-4</v>
          </cell>
        </row>
        <row r="750">
          <cell r="A750" t="str">
            <v>ﾆ018B</v>
          </cell>
          <cell r="B750" t="str">
            <v>日報　　　　　　　　　　　　　　　　　　　　　　　　　　　　　　　　　</v>
          </cell>
          <cell r="C750" t="str">
            <v>1SY</v>
          </cell>
          <cell r="D750" t="str">
            <v>ﾕｳｼ2ﾌﾞｷｶｸｶﾝﾘﾁ-ﾑ</v>
          </cell>
          <cell r="E750" t="str">
            <v>不動産Ｆ</v>
          </cell>
          <cell r="F750" t="str">
            <v>AB</v>
          </cell>
          <cell r="G750" t="str">
            <v>Ｆ</v>
          </cell>
          <cell r="J750">
            <v>140658474</v>
          </cell>
          <cell r="K750">
            <v>0</v>
          </cell>
          <cell r="L750">
            <v>140731314</v>
          </cell>
          <cell r="M750">
            <v>143</v>
          </cell>
          <cell r="N750">
            <v>0</v>
          </cell>
          <cell r="O750">
            <v>0</v>
          </cell>
          <cell r="P750">
            <v>0</v>
          </cell>
        </row>
        <row r="751">
          <cell r="A751" t="str">
            <v>ﾆ885A</v>
          </cell>
          <cell r="B751" t="str">
            <v>ライベスト　　　　　　　　　　　　　　　　　　　　　　　　　　　　　　</v>
          </cell>
          <cell r="C751" t="str">
            <v>09C</v>
          </cell>
          <cell r="D751" t="str">
            <v>ﾕｳｼｼﾞｷﾞﾖｳ2ﾎｳｼﾞﾝ</v>
          </cell>
          <cell r="E751" t="str">
            <v>不動産Ｆ</v>
          </cell>
          <cell r="F751" t="str">
            <v>CB</v>
          </cell>
          <cell r="G751" t="str">
            <v>C</v>
          </cell>
          <cell r="J751">
            <v>0</v>
          </cell>
          <cell r="K751">
            <v>173541839</v>
          </cell>
          <cell r="L751">
            <v>163670848</v>
          </cell>
          <cell r="M751">
            <v>173</v>
          </cell>
          <cell r="N751">
            <v>0</v>
          </cell>
          <cell r="O751">
            <v>173</v>
          </cell>
          <cell r="P751">
            <v>-64</v>
          </cell>
        </row>
        <row r="752">
          <cell r="A752" t="str">
            <v>ﾋ0780</v>
          </cell>
          <cell r="B752" t="str">
            <v>平田育也　　　　　　　　　　　　　　　　　　　　　　　　　　　　　　　</v>
          </cell>
          <cell r="C752" t="str">
            <v>0QJ</v>
          </cell>
          <cell r="D752" t="str">
            <v>ｵｵｻｶｴｲｷﾞﾖｳ2-4</v>
          </cell>
          <cell r="E752" t="str">
            <v>近畿営本</v>
          </cell>
          <cell r="F752" t="str">
            <v>AB</v>
          </cell>
          <cell r="G752" t="str">
            <v>B</v>
          </cell>
          <cell r="J752">
            <v>1097161</v>
          </cell>
          <cell r="K752">
            <v>0</v>
          </cell>
          <cell r="L752">
            <v>1101020</v>
          </cell>
          <cell r="M752">
            <v>1</v>
          </cell>
          <cell r="N752">
            <v>0</v>
          </cell>
          <cell r="O752">
            <v>2</v>
          </cell>
          <cell r="P752">
            <v>-1</v>
          </cell>
        </row>
        <row r="753">
          <cell r="A753" t="str">
            <v>ﾋ1567</v>
          </cell>
          <cell r="B753" t="str">
            <v>ヒメカン　　　　　　　　　　　　　　　　　　　　　　　　　　　　　　　</v>
          </cell>
          <cell r="C753" t="str">
            <v>0J1</v>
          </cell>
          <cell r="D753" t="str">
            <v>ｵｵｻｶｴｲｷﾞﾖｳ3-2</v>
          </cell>
          <cell r="E753" t="str">
            <v>近畿営本</v>
          </cell>
          <cell r="F753" t="str">
            <v>AA</v>
          </cell>
          <cell r="G753" t="str">
            <v>L</v>
          </cell>
          <cell r="J753">
            <v>3466665128</v>
          </cell>
          <cell r="K753">
            <v>0</v>
          </cell>
          <cell r="L753">
            <v>3446022986</v>
          </cell>
          <cell r="M753">
            <v>3064</v>
          </cell>
          <cell r="N753">
            <v>0</v>
          </cell>
          <cell r="O753">
            <v>3209</v>
          </cell>
          <cell r="P753">
            <v>0</v>
          </cell>
        </row>
        <row r="754">
          <cell r="A754" t="str">
            <v>ﾋ1875</v>
          </cell>
          <cell r="B754" t="str">
            <v>ビッグボックス　　　　　　　　　　　　　　　　　　　　　　　　　　　　</v>
          </cell>
          <cell r="C754" t="str">
            <v>0J1</v>
          </cell>
          <cell r="D754" t="str">
            <v>ｵｵｻｶｴｲｷﾞﾖｳ3-2</v>
          </cell>
          <cell r="E754" t="str">
            <v>近畿営本</v>
          </cell>
          <cell r="F754" t="str">
            <v>CA</v>
          </cell>
          <cell r="G754" t="str">
            <v>L</v>
          </cell>
          <cell r="J754">
            <v>1044778020</v>
          </cell>
          <cell r="K754">
            <v>9426744</v>
          </cell>
          <cell r="L754">
            <v>1044755335</v>
          </cell>
          <cell r="M754">
            <v>1064</v>
          </cell>
          <cell r="N754">
            <v>0</v>
          </cell>
          <cell r="O754">
            <v>1115</v>
          </cell>
          <cell r="P754">
            <v>0</v>
          </cell>
        </row>
        <row r="755">
          <cell r="A755" t="str">
            <v>ﾋ378B</v>
          </cell>
          <cell r="B755" t="str">
            <v>ビジヨンクエスト　　　　　　　　　　　　　　　　　　　　　　　　　　　</v>
          </cell>
          <cell r="C755" t="str">
            <v>09C</v>
          </cell>
          <cell r="D755" t="str">
            <v>ﾕｳｼｼﾞｷﾞﾖｳ2ﾎｳｼﾞﾝ</v>
          </cell>
          <cell r="E755" t="str">
            <v>不動産Ｆ</v>
          </cell>
          <cell r="F755" t="str">
            <v>AB</v>
          </cell>
          <cell r="G755" t="str">
            <v>C</v>
          </cell>
          <cell r="J755">
            <v>21536890</v>
          </cell>
          <cell r="K755">
            <v>0</v>
          </cell>
          <cell r="L755">
            <v>21568488</v>
          </cell>
          <cell r="M755">
            <v>23</v>
          </cell>
          <cell r="N755">
            <v>0</v>
          </cell>
          <cell r="O755">
            <v>0</v>
          </cell>
          <cell r="P755">
            <v>0</v>
          </cell>
        </row>
        <row r="756">
          <cell r="A756" t="str">
            <v>ﾋ451B</v>
          </cell>
          <cell r="B756" t="str">
            <v>ビクトリー　　　　　　　　　　　　　　　　　　　　　　　　　　　　　　</v>
          </cell>
          <cell r="C756" t="str">
            <v>0Y2</v>
          </cell>
          <cell r="D756" t="str">
            <v>PJ-ｷｶｸｶｲﾊﾂｶ</v>
          </cell>
          <cell r="E756" t="str">
            <v>国際本部</v>
          </cell>
          <cell r="F756" t="str">
            <v>CB</v>
          </cell>
          <cell r="G756" t="str">
            <v>G</v>
          </cell>
          <cell r="J756">
            <v>6152290</v>
          </cell>
          <cell r="K756">
            <v>9530085</v>
          </cell>
          <cell r="L756">
            <v>12533685</v>
          </cell>
          <cell r="M756">
            <v>12</v>
          </cell>
          <cell r="N756">
            <v>0</v>
          </cell>
          <cell r="O756">
            <v>12</v>
          </cell>
          <cell r="P756">
            <v>-4</v>
          </cell>
        </row>
        <row r="757">
          <cell r="A757" t="str">
            <v>ﾌ0081</v>
          </cell>
          <cell r="B757" t="str">
            <v>藤木工務店</v>
          </cell>
          <cell r="E757" t="str">
            <v>近畿営本</v>
          </cell>
          <cell r="M757">
            <v>0</v>
          </cell>
          <cell r="N757">
            <v>0</v>
          </cell>
          <cell r="O757">
            <v>0</v>
          </cell>
          <cell r="P757">
            <v>0</v>
          </cell>
        </row>
        <row r="758">
          <cell r="A758" t="str">
            <v>ﾌ037C</v>
          </cell>
          <cell r="B758" t="str">
            <v>福原武雄</v>
          </cell>
          <cell r="C758" t="str">
            <v>09N</v>
          </cell>
          <cell r="E758" t="str">
            <v>不動産Ｆ</v>
          </cell>
          <cell r="G758" t="str">
            <v>C</v>
          </cell>
          <cell r="L758">
            <v>9704772</v>
          </cell>
          <cell r="M758">
            <v>10</v>
          </cell>
          <cell r="N758">
            <v>0</v>
          </cell>
          <cell r="O758">
            <v>10</v>
          </cell>
          <cell r="P758">
            <v>-4</v>
          </cell>
        </row>
        <row r="759">
          <cell r="A759" t="str">
            <v>ﾌ180C</v>
          </cell>
          <cell r="B759" t="str">
            <v>ブレインズ　　　　　　　　　　　　　　　　　　　　　　　　　　　　　　</v>
          </cell>
          <cell r="C759" t="str">
            <v>028</v>
          </cell>
          <cell r="D759" t="str">
            <v>ﾅｺﾞﾔ ｴｲｷﾞﾖｳ1ﾁ-ﾑ</v>
          </cell>
          <cell r="E759" t="str">
            <v>業務本部</v>
          </cell>
          <cell r="F759" t="str">
            <v>CB</v>
          </cell>
          <cell r="G759" t="str">
            <v>J</v>
          </cell>
          <cell r="J759">
            <v>4299777</v>
          </cell>
          <cell r="K759">
            <v>797609</v>
          </cell>
          <cell r="L759">
            <v>5045072</v>
          </cell>
          <cell r="M759">
            <v>5</v>
          </cell>
          <cell r="N759">
            <v>0</v>
          </cell>
          <cell r="O759">
            <v>5</v>
          </cell>
          <cell r="P759">
            <v>-2</v>
          </cell>
        </row>
        <row r="760">
          <cell r="A760" t="str">
            <v>ﾌ207C</v>
          </cell>
          <cell r="B760" t="str">
            <v>深谷冠二　　　　　　　　　　　　　　　　　　　　　　　　　　　　　　　</v>
          </cell>
          <cell r="C760" t="str">
            <v>1G3</v>
          </cell>
          <cell r="D760" t="str">
            <v>Qﾆﾎﾝﾊﾞｼｴｲｷﾞﾖｳ1</v>
          </cell>
          <cell r="E760" t="str">
            <v>東京営本</v>
          </cell>
          <cell r="F760" t="str">
            <v>AB</v>
          </cell>
          <cell r="G760" t="str">
            <v>B</v>
          </cell>
          <cell r="J760">
            <v>2407127</v>
          </cell>
          <cell r="K760">
            <v>0</v>
          </cell>
          <cell r="L760">
            <v>2407127</v>
          </cell>
          <cell r="M760">
            <v>3</v>
          </cell>
          <cell r="N760">
            <v>0</v>
          </cell>
          <cell r="O760">
            <v>0</v>
          </cell>
          <cell r="P760">
            <v>0</v>
          </cell>
        </row>
        <row r="761">
          <cell r="A761" t="str">
            <v>ﾌ213C</v>
          </cell>
          <cell r="B761" t="str">
            <v>福洋水産株式会社　　　　　　　　　　　　　　　　　　　　　　　　　　　</v>
          </cell>
          <cell r="C761" t="str">
            <v>012</v>
          </cell>
          <cell r="D761" t="str">
            <v>ｾﾝﾀﾞｲ1ﾁ-ﾑ</v>
          </cell>
          <cell r="E761" t="str">
            <v>業務本部</v>
          </cell>
          <cell r="F761" t="str">
            <v>CB</v>
          </cell>
          <cell r="G761" t="str">
            <v>Ｆ</v>
          </cell>
          <cell r="J761">
            <v>0</v>
          </cell>
          <cell r="K761">
            <v>16277234</v>
          </cell>
          <cell r="L761">
            <v>16277234</v>
          </cell>
          <cell r="M761">
            <v>16</v>
          </cell>
          <cell r="N761">
            <v>0</v>
          </cell>
          <cell r="O761">
            <v>16</v>
          </cell>
          <cell r="P761">
            <v>-6</v>
          </cell>
        </row>
        <row r="762">
          <cell r="A762" t="str">
            <v>ﾌ324C</v>
          </cell>
          <cell r="B762" t="str">
            <v>フロムエ－ジャパン　　　　　　　　　　　　　　　　　　　　　　　　　　</v>
          </cell>
          <cell r="C762" t="str">
            <v>1SY</v>
          </cell>
          <cell r="D762" t="str">
            <v>ﾕｳｼ2ﾌﾞｷｶｸｶﾝﾘﾁ-ﾑ</v>
          </cell>
          <cell r="E762" t="str">
            <v>不動産Ｆ</v>
          </cell>
          <cell r="F762" t="str">
            <v>AB</v>
          </cell>
          <cell r="G762" t="str">
            <v>J</v>
          </cell>
          <cell r="J762">
            <v>7453432</v>
          </cell>
          <cell r="K762">
            <v>0</v>
          </cell>
          <cell r="L762">
            <v>7462637</v>
          </cell>
          <cell r="M762">
            <v>8</v>
          </cell>
          <cell r="N762">
            <v>0</v>
          </cell>
          <cell r="O762">
            <v>0</v>
          </cell>
          <cell r="P762">
            <v>0</v>
          </cell>
        </row>
        <row r="763">
          <cell r="A763" t="str">
            <v>ﾍ161A</v>
          </cell>
          <cell r="B763" t="str">
            <v>戸来勝男　　　　　　　　　　　　　　　　　　　　　　　　　　　　　　　</v>
          </cell>
          <cell r="C763" t="str">
            <v>1D5</v>
          </cell>
          <cell r="D763" t="str">
            <v>ｻｲﾀﾏｼﾃﾝﾀﾞｲ1ﾁｰﾑ</v>
          </cell>
          <cell r="E763" t="str">
            <v>東京営本</v>
          </cell>
          <cell r="F763" t="str">
            <v>AB</v>
          </cell>
          <cell r="G763" t="str">
            <v>B</v>
          </cell>
          <cell r="J763">
            <v>45157742</v>
          </cell>
          <cell r="K763">
            <v>0</v>
          </cell>
          <cell r="L763">
            <v>45157742</v>
          </cell>
          <cell r="M763">
            <v>46</v>
          </cell>
          <cell r="N763">
            <v>0</v>
          </cell>
          <cell r="O763">
            <v>0</v>
          </cell>
          <cell r="P763">
            <v>0</v>
          </cell>
        </row>
        <row r="764">
          <cell r="A764" t="str">
            <v>ﾎ0471</v>
          </cell>
          <cell r="B764" t="str">
            <v>豊和　　　　　　　　　　　　　　　　　　　　　　　　　　　　　　　　　</v>
          </cell>
          <cell r="C764" t="str">
            <v>0Y2</v>
          </cell>
          <cell r="D764" t="str">
            <v>PJ-ｷｶｸｶｲﾊﾂｶ</v>
          </cell>
          <cell r="E764" t="str">
            <v>近畿営本</v>
          </cell>
          <cell r="F764" t="str">
            <v>AB</v>
          </cell>
          <cell r="G764" t="str">
            <v>G</v>
          </cell>
          <cell r="J764">
            <v>15800581</v>
          </cell>
          <cell r="K764">
            <v>0</v>
          </cell>
          <cell r="L764">
            <v>15800581</v>
          </cell>
          <cell r="M764">
            <v>17</v>
          </cell>
          <cell r="N764">
            <v>0</v>
          </cell>
          <cell r="O764">
            <v>18</v>
          </cell>
          <cell r="P764">
            <v>-7</v>
          </cell>
        </row>
        <row r="765">
          <cell r="A765" t="str">
            <v>ﾎ1938</v>
          </cell>
          <cell r="B765" t="str">
            <v>ホワード商事　　　　　　　　　　　　　　　　　　　　　　　　　　　　　</v>
          </cell>
          <cell r="C765" t="str">
            <v>05V</v>
          </cell>
          <cell r="D765" t="str">
            <v>ｵｵｻｶｴｲｷﾞﾖｳ2-3</v>
          </cell>
          <cell r="E765" t="str">
            <v>近畿営本</v>
          </cell>
          <cell r="F765" t="str">
            <v>CB</v>
          </cell>
          <cell r="G765" t="str">
            <v>C</v>
          </cell>
          <cell r="J765">
            <v>0</v>
          </cell>
          <cell r="K765">
            <v>66572533</v>
          </cell>
          <cell r="L765">
            <v>66572533</v>
          </cell>
          <cell r="M765">
            <v>67</v>
          </cell>
          <cell r="N765">
            <v>0</v>
          </cell>
          <cell r="O765">
            <v>67</v>
          </cell>
          <cell r="P765">
            <v>-25</v>
          </cell>
        </row>
        <row r="766">
          <cell r="A766" t="str">
            <v>ﾎ804A</v>
          </cell>
          <cell r="B766" t="str">
            <v>星野清興　　　　　　　　　　　　　　　　　　　　　　　　　　　　　　　</v>
          </cell>
          <cell r="C766" t="str">
            <v>0XP</v>
          </cell>
          <cell r="D766" t="str">
            <v>ﾕｳｼｼﾞｷﾞﾖｳ2-5</v>
          </cell>
          <cell r="E766" t="str">
            <v>不動産Ｆ</v>
          </cell>
          <cell r="F766" t="str">
            <v>CA</v>
          </cell>
          <cell r="G766" t="str">
            <v>A</v>
          </cell>
          <cell r="H766" t="str">
            <v>1</v>
          </cell>
          <cell r="I766" t="str">
            <v>H</v>
          </cell>
          <cell r="J766">
            <v>334139817</v>
          </cell>
          <cell r="K766">
            <v>308234004</v>
          </cell>
          <cell r="L766">
            <v>1617550</v>
          </cell>
          <cell r="M766">
            <v>-3</v>
          </cell>
          <cell r="N766">
            <v>-401</v>
          </cell>
          <cell r="O766">
            <v>0</v>
          </cell>
          <cell r="P766">
            <v>0</v>
          </cell>
        </row>
        <row r="767">
          <cell r="A767" t="str">
            <v>ﾏ0425</v>
          </cell>
          <cell r="B767" t="str">
            <v>マツコ工業株式会社　　　　　　　　　　　　　　　　　　　　　　　　　　</v>
          </cell>
          <cell r="C767" t="str">
            <v>09Q</v>
          </cell>
          <cell r="D767" t="str">
            <v>ﾇﾏﾂﾞｼﾃﾝ</v>
          </cell>
          <cell r="E767" t="str">
            <v>業務本部</v>
          </cell>
          <cell r="F767" t="str">
            <v>AB</v>
          </cell>
          <cell r="G767" t="str">
            <v>Ｆ</v>
          </cell>
          <cell r="J767">
            <v>31253213</v>
          </cell>
          <cell r="K767">
            <v>0</v>
          </cell>
          <cell r="L767">
            <v>31253213</v>
          </cell>
          <cell r="M767">
            <v>32</v>
          </cell>
          <cell r="N767">
            <v>0</v>
          </cell>
          <cell r="O767">
            <v>33</v>
          </cell>
          <cell r="P767">
            <v>-12</v>
          </cell>
        </row>
        <row r="768">
          <cell r="A768" t="str">
            <v>ﾏ304C</v>
          </cell>
          <cell r="B768" t="str">
            <v>牧主住宅センター株式会社　　　　　　　　　　　　　　　　　　　　　　　</v>
          </cell>
          <cell r="C768" t="str">
            <v>2D3</v>
          </cell>
          <cell r="D768" t="str">
            <v>ｵｵｻｶｴｲｷﾞﾖｳ5-3</v>
          </cell>
          <cell r="E768" t="str">
            <v>近畿営本</v>
          </cell>
          <cell r="F768" t="str">
            <v>AB</v>
          </cell>
          <cell r="G768" t="str">
            <v>C</v>
          </cell>
          <cell r="J768">
            <v>13150862</v>
          </cell>
          <cell r="K768">
            <v>0</v>
          </cell>
          <cell r="L768">
            <v>13162369</v>
          </cell>
          <cell r="M768">
            <v>13</v>
          </cell>
          <cell r="N768">
            <v>0</v>
          </cell>
          <cell r="O768">
            <v>24</v>
          </cell>
          <cell r="P768">
            <v>-9</v>
          </cell>
        </row>
        <row r="769">
          <cell r="A769" t="str">
            <v>ﾏ334B</v>
          </cell>
          <cell r="B769" t="str">
            <v>マンション管理センター　　　　　　　　　　　　　　　　　　　　　　　　</v>
          </cell>
          <cell r="C769" t="str">
            <v>083</v>
          </cell>
          <cell r="D769" t="str">
            <v>ﾕｳｼｼﾞｷﾞﾖｳ2-3</v>
          </cell>
          <cell r="E769" t="str">
            <v>業務本部</v>
          </cell>
          <cell r="F769" t="str">
            <v>CB</v>
          </cell>
          <cell r="G769" t="str">
            <v>C</v>
          </cell>
          <cell r="H769" t="str">
            <v>1</v>
          </cell>
          <cell r="J769">
            <v>21338984</v>
          </cell>
          <cell r="K769">
            <v>13474552</v>
          </cell>
          <cell r="L769">
            <v>27803571</v>
          </cell>
          <cell r="M769">
            <v>28</v>
          </cell>
          <cell r="N769">
            <v>0</v>
          </cell>
          <cell r="O769">
            <v>29</v>
          </cell>
          <cell r="P769">
            <v>-11</v>
          </cell>
        </row>
        <row r="770">
          <cell r="A770" t="str">
            <v>ﾏ508C</v>
          </cell>
          <cell r="B770" t="str">
            <v>増井千代一　　　　　　　　　　　　　　　　　　　　　　　　　　　　　　</v>
          </cell>
          <cell r="C770" t="str">
            <v>001</v>
          </cell>
          <cell r="D770" t="str">
            <v>ｵｵｻｶｴｲｷﾞﾖｳ5-3</v>
          </cell>
          <cell r="F770" t="str">
            <v>CB</v>
          </cell>
          <cell r="G770" t="str">
            <v>B</v>
          </cell>
          <cell r="J770">
            <v>11178293</v>
          </cell>
          <cell r="K770">
            <v>2956519</v>
          </cell>
          <cell r="L770">
            <v>10837105</v>
          </cell>
        </row>
        <row r="771">
          <cell r="A771" t="str">
            <v>ﾏ554C</v>
          </cell>
          <cell r="B771" t="str">
            <v>前田圭功　　　　　　　　　　　　　　　　　　　　　　　　　　　　　　　</v>
          </cell>
          <cell r="C771" t="str">
            <v>0Y2</v>
          </cell>
          <cell r="D771" t="str">
            <v>PJ-ｷｶｸｶｲﾊﾂｶ</v>
          </cell>
          <cell r="E771" t="str">
            <v>近畿営本</v>
          </cell>
          <cell r="F771" t="str">
            <v>CB</v>
          </cell>
          <cell r="G771" t="str">
            <v>J</v>
          </cell>
          <cell r="J771">
            <v>0</v>
          </cell>
          <cell r="K771">
            <v>9941697</v>
          </cell>
          <cell r="L771">
            <v>9941697</v>
          </cell>
          <cell r="M771">
            <v>10</v>
          </cell>
          <cell r="N771">
            <v>0</v>
          </cell>
          <cell r="O771">
            <v>10</v>
          </cell>
          <cell r="P771">
            <v>-4</v>
          </cell>
        </row>
        <row r="772">
          <cell r="A772" t="str">
            <v>ﾏ566C</v>
          </cell>
          <cell r="B772" t="str">
            <v>松永武　　　　　　　　　　　　　　　　　　　　　　　　　　　　　　　　</v>
          </cell>
          <cell r="C772" t="str">
            <v>1PF</v>
          </cell>
          <cell r="D772" t="str">
            <v>ﾆﾎﾝﾊﾞｼｼﾃﾝ1ﾁｰﾑ</v>
          </cell>
          <cell r="E772" t="str">
            <v>東京営本</v>
          </cell>
          <cell r="F772" t="str">
            <v>AB</v>
          </cell>
          <cell r="G772" t="str">
            <v>B</v>
          </cell>
          <cell r="J772">
            <v>4541079</v>
          </cell>
          <cell r="K772">
            <v>0</v>
          </cell>
          <cell r="L772">
            <v>4543093</v>
          </cell>
          <cell r="M772">
            <v>5</v>
          </cell>
          <cell r="N772">
            <v>0</v>
          </cell>
          <cell r="O772">
            <v>0</v>
          </cell>
          <cell r="P772">
            <v>0</v>
          </cell>
        </row>
        <row r="773">
          <cell r="A773" t="str">
            <v>ﾏ630C</v>
          </cell>
          <cell r="B773" t="str">
            <v>松村貴司　　　　　　　　　　　　　　　　　　　　　　　　　　　　　　　</v>
          </cell>
          <cell r="E773" t="str">
            <v>国際本部</v>
          </cell>
          <cell r="M773">
            <v>0</v>
          </cell>
          <cell r="N773">
            <v>0</v>
          </cell>
          <cell r="O773">
            <v>6</v>
          </cell>
          <cell r="P773">
            <v>-2</v>
          </cell>
          <cell r="Q773">
            <v>2870862</v>
          </cell>
        </row>
        <row r="774">
          <cell r="A774" t="str">
            <v>ﾐ2711</v>
          </cell>
          <cell r="B774" t="str">
            <v>三河精機株式会社　　　　　　　　　　　　　　　　　　　　　　　　　　　</v>
          </cell>
          <cell r="C774" t="str">
            <v>0JZ</v>
          </cell>
          <cell r="D774" t="str">
            <v>ﾄﾖﾊｼｼﾃﾝ</v>
          </cell>
          <cell r="E774" t="str">
            <v>業務本部</v>
          </cell>
          <cell r="F774" t="str">
            <v>CB</v>
          </cell>
          <cell r="G774" t="str">
            <v>Ｆ</v>
          </cell>
          <cell r="J774">
            <v>8000000</v>
          </cell>
          <cell r="K774">
            <v>12000000</v>
          </cell>
          <cell r="L774">
            <v>19958809</v>
          </cell>
          <cell r="M774">
            <v>26</v>
          </cell>
          <cell r="N774">
            <v>0</v>
          </cell>
          <cell r="O774">
            <v>24</v>
          </cell>
          <cell r="P774">
            <v>-9</v>
          </cell>
        </row>
        <row r="775">
          <cell r="A775" t="str">
            <v>ﾐ667B</v>
          </cell>
          <cell r="B775" t="str">
            <v>水沢真澄　　　　　　　　　　　　　　　　　　　　　　　　　　　　　　　</v>
          </cell>
          <cell r="C775" t="str">
            <v>0TF</v>
          </cell>
          <cell r="D775" t="str">
            <v>ﾕｳｼ2ﾌﾞｶｲｶﾞｲIQ</v>
          </cell>
          <cell r="E775" t="str">
            <v>国際本部</v>
          </cell>
          <cell r="F775" t="str">
            <v>AB</v>
          </cell>
          <cell r="G775" t="str">
            <v>B</v>
          </cell>
          <cell r="J775">
            <v>19700000</v>
          </cell>
          <cell r="K775">
            <v>0</v>
          </cell>
          <cell r="L775">
            <v>19700000</v>
          </cell>
          <cell r="M775">
            <v>20</v>
          </cell>
          <cell r="N775">
            <v>0</v>
          </cell>
          <cell r="O775">
            <v>24</v>
          </cell>
          <cell r="P775">
            <v>-9</v>
          </cell>
        </row>
        <row r="776">
          <cell r="A776" t="str">
            <v>ﾐ696B</v>
          </cell>
          <cell r="B776" t="str">
            <v>三越ホーム　　　　　　　　　　　　　　　　　　　　　　　　　　　　　　</v>
          </cell>
          <cell r="C776" t="str">
            <v>09C</v>
          </cell>
          <cell r="D776" t="str">
            <v>ﾕｳｼｼﾞｷﾞﾖｳ2ﾎｳｼﾞﾝ</v>
          </cell>
          <cell r="E776" t="str">
            <v>不動産Ｆ</v>
          </cell>
          <cell r="F776" t="str">
            <v>AB</v>
          </cell>
          <cell r="G776" t="str">
            <v>C</v>
          </cell>
          <cell r="J776">
            <v>136886640</v>
          </cell>
          <cell r="K776">
            <v>0</v>
          </cell>
          <cell r="L776">
            <v>136886640</v>
          </cell>
          <cell r="M776">
            <v>137</v>
          </cell>
          <cell r="N776">
            <v>0</v>
          </cell>
          <cell r="O776">
            <v>138</v>
          </cell>
          <cell r="P776">
            <v>-51</v>
          </cell>
        </row>
        <row r="777">
          <cell r="A777" t="str">
            <v>ﾑ0210</v>
          </cell>
          <cell r="B777" t="str">
            <v>ムサシ　　　　　　　　　　　　　　　　　　　　　　　　　　　　　　　　</v>
          </cell>
          <cell r="C777" t="str">
            <v>2D1</v>
          </cell>
          <cell r="D777" t="str">
            <v>ｵｵｻｶｴｲｷﾞﾖｳ4-1</v>
          </cell>
          <cell r="F777" t="str">
            <v>CB</v>
          </cell>
          <cell r="G777" t="str">
            <v>G</v>
          </cell>
          <cell r="J777">
            <v>19000000</v>
          </cell>
          <cell r="K777">
            <v>14000000</v>
          </cell>
          <cell r="L777">
            <v>32875066</v>
          </cell>
        </row>
        <row r="778">
          <cell r="A778" t="str">
            <v>ﾑ733A</v>
          </cell>
          <cell r="B778" t="str">
            <v>村松哲二　　　　　　　　　　　　　　　　　　　　　　　　　　　　　　　</v>
          </cell>
          <cell r="C778" t="str">
            <v>0Y2</v>
          </cell>
          <cell r="D778" t="str">
            <v>PJ-ｷｶｸｶｲﾊﾂｶ</v>
          </cell>
          <cell r="E778" t="str">
            <v>近畿営本</v>
          </cell>
          <cell r="F778" t="str">
            <v>CB</v>
          </cell>
          <cell r="G778" t="str">
            <v>Ｆ</v>
          </cell>
          <cell r="J778">
            <v>10702963</v>
          </cell>
          <cell r="K778">
            <v>9507600</v>
          </cell>
          <cell r="L778">
            <v>17801273</v>
          </cell>
          <cell r="M778">
            <v>18</v>
          </cell>
          <cell r="N778">
            <v>0</v>
          </cell>
          <cell r="O778">
            <v>18</v>
          </cell>
          <cell r="P778">
            <v>-7</v>
          </cell>
        </row>
        <row r="779">
          <cell r="A779" t="str">
            <v>ﾒ160A</v>
          </cell>
          <cell r="B779" t="str">
            <v>名徳建設工業株式会社　　　　　　　　　　　　　　　　　　　　　　　　　</v>
          </cell>
          <cell r="C779" t="str">
            <v>0TF</v>
          </cell>
          <cell r="D779" t="str">
            <v>ﾕｳｼ2ﾌﾞｶｲｶﾞｲIQ</v>
          </cell>
          <cell r="E779" t="str">
            <v>国際本部</v>
          </cell>
          <cell r="F779" t="str">
            <v>CB</v>
          </cell>
          <cell r="G779" t="str">
            <v>E</v>
          </cell>
          <cell r="J779">
            <v>3141849</v>
          </cell>
          <cell r="K779">
            <v>4216176</v>
          </cell>
          <cell r="L779">
            <v>6980875</v>
          </cell>
          <cell r="M779">
            <v>7</v>
          </cell>
          <cell r="N779">
            <v>0</v>
          </cell>
          <cell r="O779">
            <v>7</v>
          </cell>
          <cell r="P779">
            <v>-3</v>
          </cell>
        </row>
        <row r="780">
          <cell r="A780" t="str">
            <v>ﾓ160B</v>
          </cell>
          <cell r="B780" t="str">
            <v>守屋修　　　　　　　　　　　　　　　　　　　　　　　　　　　　　　　　</v>
          </cell>
          <cell r="C780" t="str">
            <v>2D1</v>
          </cell>
          <cell r="D780" t="str">
            <v>ｵｵｻｶｴｲｷﾞﾖｳ4-1</v>
          </cell>
          <cell r="E780" t="str">
            <v>近畿営本</v>
          </cell>
          <cell r="F780" t="str">
            <v>AB</v>
          </cell>
          <cell r="G780" t="str">
            <v>B</v>
          </cell>
          <cell r="J780">
            <v>1692053</v>
          </cell>
          <cell r="K780">
            <v>0</v>
          </cell>
          <cell r="L780">
            <v>1692053</v>
          </cell>
          <cell r="M780">
            <v>2</v>
          </cell>
          <cell r="N780">
            <v>0</v>
          </cell>
          <cell r="O780">
            <v>0</v>
          </cell>
          <cell r="P780">
            <v>0</v>
          </cell>
        </row>
        <row r="781">
          <cell r="A781" t="str">
            <v>ﾔ280D</v>
          </cell>
          <cell r="B781" t="str">
            <v>山縣有徳　　　　　　　　　　　　　　　　　　　　　　　　　　　　　　　</v>
          </cell>
          <cell r="C781" t="str">
            <v>0TF</v>
          </cell>
          <cell r="D781" t="str">
            <v>ﾕｳｼ2ﾌﾞｶｲｶﾞｲIQ</v>
          </cell>
          <cell r="E781" t="str">
            <v>国際本部</v>
          </cell>
          <cell r="F781" t="str">
            <v>CB</v>
          </cell>
          <cell r="G781" t="str">
            <v>B</v>
          </cell>
          <cell r="J781">
            <v>0</v>
          </cell>
          <cell r="K781">
            <v>5207164</v>
          </cell>
          <cell r="L781">
            <v>5020496</v>
          </cell>
          <cell r="M781">
            <v>5</v>
          </cell>
          <cell r="N781">
            <v>0</v>
          </cell>
          <cell r="O781">
            <v>5</v>
          </cell>
          <cell r="P781">
            <v>-2</v>
          </cell>
        </row>
        <row r="782">
          <cell r="A782" t="str">
            <v>ﾔ285D</v>
          </cell>
          <cell r="B782" t="str">
            <v>山崎修三　　　　　　　　　　　　　　　　　　　　　　　　　　　　　　　</v>
          </cell>
          <cell r="C782" t="str">
            <v>0J1</v>
          </cell>
          <cell r="D782" t="str">
            <v>ｵｵｻｶｴｲｷﾞﾖｳ3-2</v>
          </cell>
          <cell r="F782" t="str">
            <v>CB</v>
          </cell>
          <cell r="G782" t="str">
            <v>B</v>
          </cell>
          <cell r="J782">
            <v>11820497</v>
          </cell>
          <cell r="K782">
            <v>167163</v>
          </cell>
          <cell r="L782">
            <v>11908246</v>
          </cell>
        </row>
        <row r="783">
          <cell r="A783" t="str">
            <v>ﾔ934C</v>
          </cell>
          <cell r="B783" t="str">
            <v>薮内　正明　　　　　　　　　　　　　　　　　　　　　　　　　　　　　　</v>
          </cell>
          <cell r="C783" t="str">
            <v>0Y2</v>
          </cell>
          <cell r="D783" t="str">
            <v>Qｵｵｻｶｴｲｷﾞﾖｳ4-4</v>
          </cell>
          <cell r="E783" t="str">
            <v>近畿営本</v>
          </cell>
          <cell r="F783" t="str">
            <v>CB</v>
          </cell>
          <cell r="G783" t="str">
            <v>B</v>
          </cell>
          <cell r="J783">
            <v>152643143</v>
          </cell>
          <cell r="K783">
            <v>32682844</v>
          </cell>
          <cell r="L783">
            <v>167475281</v>
          </cell>
          <cell r="M783">
            <v>168</v>
          </cell>
          <cell r="N783">
            <v>0</v>
          </cell>
          <cell r="O783">
            <v>168</v>
          </cell>
          <cell r="P783">
            <v>-63</v>
          </cell>
        </row>
        <row r="784">
          <cell r="A784" t="str">
            <v>ﾕ0434</v>
          </cell>
          <cell r="B784" t="str">
            <v>日本実務翻訳学院　　　　　　　　　　　　　　　　　　　　　　　　　　　</v>
          </cell>
          <cell r="C784" t="str">
            <v>1H4</v>
          </cell>
          <cell r="D784" t="str">
            <v>ﾖﾂﾔｼﾃﾝﾀﾞｲ1ﾁｰﾑ</v>
          </cell>
          <cell r="E784" t="str">
            <v>東京営本</v>
          </cell>
          <cell r="F784" t="str">
            <v>AB</v>
          </cell>
          <cell r="G784" t="str">
            <v>J</v>
          </cell>
          <cell r="J784">
            <v>38497984</v>
          </cell>
          <cell r="K784">
            <v>0</v>
          </cell>
          <cell r="L784">
            <v>38497984</v>
          </cell>
          <cell r="M784">
            <v>39</v>
          </cell>
          <cell r="N784">
            <v>0</v>
          </cell>
          <cell r="O784">
            <v>39</v>
          </cell>
          <cell r="P784">
            <v>-15</v>
          </cell>
        </row>
        <row r="785">
          <cell r="A785" t="str">
            <v>ﾛ126A</v>
          </cell>
          <cell r="B785" t="str">
            <v>ロイヤルリース　　　　　　　　　　　　　　　　　　　　　　　　　　　　</v>
          </cell>
          <cell r="C785" t="str">
            <v>01H</v>
          </cell>
          <cell r="D785" t="str">
            <v>ﾔﾏｶﾞﾀｼﾃﾝ</v>
          </cell>
          <cell r="E785" t="str">
            <v>業務本部</v>
          </cell>
          <cell r="F785" t="str">
            <v>CB</v>
          </cell>
          <cell r="G785" t="str">
            <v>H</v>
          </cell>
          <cell r="J785">
            <v>10846056</v>
          </cell>
          <cell r="K785">
            <v>119550</v>
          </cell>
          <cell r="L785">
            <v>10970096</v>
          </cell>
          <cell r="M785">
            <v>22</v>
          </cell>
          <cell r="N785">
            <v>0</v>
          </cell>
          <cell r="O785">
            <v>11</v>
          </cell>
          <cell r="P785">
            <v>-4</v>
          </cell>
        </row>
      </sheetData>
      <sheetData sheetId="5"/>
      <sheetData sheetId="6"/>
      <sheetData sheetId="7"/>
      <sheetData sheetId="8" refreshError="1"/>
      <sheetData sheetId="9" refreshError="1"/>
      <sheetData sheetId="10"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BRUNK"/>
      <sheetName val="平残連結"/>
      <sheetName val="平残DFL"/>
      <sheetName val="平残LOAN"/>
      <sheetName val="平残ﾚﾝﾀﾙ"/>
      <sheetName val="平残投資"/>
      <sheetName val="残高連結"/>
      <sheetName val="残高DFL"/>
      <sheetName val="残高LOAN"/>
      <sheetName val="残高ﾚﾝﾀﾙ"/>
      <sheetName val="残高投資"/>
      <sheetName val="人"/>
      <sheetName val="DFL連結"/>
      <sheetName val="LOAN連結"/>
      <sheetName val="ﾚﾝﾀﾙ連結"/>
      <sheetName val="その他連結"/>
      <sheetName val="受取手数料"/>
      <sheetName val="再ﾘｰｽ収益"/>
      <sheetName val="諸原価連結"/>
      <sheetName val="発生連結"/>
      <sheetName val="利息連結"/>
      <sheetName val="ﾚﾝﾀ償却連結"/>
      <sheetName val="その他原価"/>
      <sheetName val="支払手数料"/>
      <sheetName val="販管連結"/>
      <sheetName val="繰入連結"/>
      <sheetName val="雑損失"/>
      <sheetName val="粗利調整"/>
      <sheetName val="仕切ｺｽﾄ"/>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sheetData sheetId="25"/>
      <sheetData sheetId="26" refreshError="1"/>
      <sheetData sheetId="27"/>
      <sheetData sheetId="28"/>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APPENDIX-I"/>
      <sheetName val="Corr-spt"/>
      <sheetName val="Obs-spt"/>
      <sheetName val="SPT vs PHI"/>
      <sheetName val="Indices"/>
      <sheetName val="Concrete"/>
      <sheetName val="reinft"/>
      <sheetName val="glass project concrete"/>
      <sheetName val="glass project reift"/>
      <sheetName val="glass project indices"/>
      <sheetName val="Lab"/>
      <sheetName val="office"/>
      <sheetName val="Material&amp;equipment"/>
      <sheetName val="SBC-BH-1"/>
      <sheetName val="gen"/>
      <sheetName val="SBC-BH 19"/>
      <sheetName val="SBC-BH-16"/>
      <sheetName val="BH-20"/>
      <sheetName val="BH-15"/>
      <sheetName val="BH-14"/>
      <sheetName val="BH-16"/>
      <sheetName val="BH-17"/>
      <sheetName val="sbc-ABH-1"/>
      <sheetName val="ABH-1"/>
      <sheetName val="BH-19"/>
      <sheetName val="BH-1"/>
      <sheetName val="SBC-BH-3"/>
      <sheetName val="BH-3"/>
      <sheetName val="Sheet4"/>
      <sheetName val="Sheet1"/>
      <sheetName val="BH 12-11-10-13"/>
      <sheetName val="BH 12-11-10-9"/>
      <sheetName val="BH 36-15-37"/>
      <sheetName val="BH 16-35-25-17"/>
      <sheetName val="BH 35-25-17"/>
      <sheetName val="Sheet1 (2)"/>
      <sheetName val="Sheet2"/>
      <sheetName val="Boq"/>
      <sheetName val="Rate Analysis"/>
      <sheetName val="sept-plan"/>
      <sheetName val="Spt-BH"/>
      <sheetName val="#REF!"/>
      <sheetName val="Summary 0506"/>
      <sheetName val="Summary 0607- 31.MAR"/>
      <sheetName val="Qty"/>
      <sheetName val="Other"/>
      <sheetName val="Summary"/>
      <sheetName val="PRECAST lightconc-II"/>
      <sheetName val="Civil Boq"/>
      <sheetName val="Table10"/>
      <sheetName val="Table11"/>
      <sheetName val="Table12"/>
      <sheetName val="Table9"/>
      <sheetName val="FitOutConfCentre"/>
      <sheetName val="Pile cap"/>
      <sheetName val="SPT_vs_PHI"/>
      <sheetName val="glass_project_concrete"/>
      <sheetName val="glass_project_reift"/>
      <sheetName val="glass_project_indices"/>
      <sheetName val="SPT_vs_PHI1"/>
      <sheetName val="glass_project_concrete1"/>
      <sheetName val="glass_project_reift1"/>
      <sheetName val="glass_project_indices1"/>
      <sheetName val="SBC-BH_19"/>
      <sheetName val="Rate_Analysis"/>
      <sheetName val="BH_12-11-10-13"/>
      <sheetName val="BH_12-11-10-9"/>
      <sheetName val="BH_36-15-37"/>
      <sheetName val="BH_16-35-25-17"/>
      <sheetName val="BH_35-25-17"/>
      <sheetName val="Sheet1_(2)"/>
      <sheetName val="d-safe DELUXE"/>
      <sheetName val="Mix Design"/>
      <sheetName val="std-rates"/>
      <sheetName val="8"/>
      <sheetName val="GBW"/>
      <sheetName val="Sheet3"/>
      <sheetName val="TBAL9697 -group wise  sdpl"/>
      <sheetName val="Abstract Sheet"/>
      <sheetName val="V.O.4 - PCC Qty"/>
      <sheetName val="Flight-1"/>
      <sheetName val="Publicbuilding"/>
      <sheetName val="FT-05-02IsoBOM"/>
      <sheetName val="RCC,Ret. Wall"/>
      <sheetName val="Form 6"/>
      <sheetName val="PointNo.5"/>
      <sheetName val="Legal Risk Analysis"/>
      <sheetName val="WWR"/>
      <sheetName val="Design"/>
      <sheetName val="BLK2"/>
      <sheetName val="BLK3"/>
      <sheetName val="E &amp; R"/>
      <sheetName val="radar"/>
      <sheetName val="UG"/>
      <sheetName val="Break up Sheet"/>
      <sheetName val="Load Details-220kV"/>
      <sheetName val="dummy"/>
      <sheetName val="Fill this out first..."/>
      <sheetName val="LABOUR"/>
      <sheetName val="REVISED4A PROG PERF-SITE 1"/>
      <sheetName val="PRRM Dashboard"/>
      <sheetName val="Mappings"/>
      <sheetName val="BOQ_Direct_selling cost"/>
      <sheetName val="beam-reinft-IIInd floor"/>
      <sheetName val="BOQ (2)"/>
      <sheetName val="CABLE DATA"/>
      <sheetName val="Stock-II"/>
      <sheetName val="R20_R30_work"/>
      <sheetName val="A-General"/>
      <sheetName val="SANJAY PAL"/>
      <sheetName val="P A SELVAM"/>
      <sheetName val="ANSARI "/>
      <sheetName val="abdesh pal"/>
      <sheetName val="sujay bagchi"/>
      <sheetName val="S.K.SINHA BASU"/>
      <sheetName val="NEDUNCHEZHIYAN"/>
      <sheetName val="RAJARAM"/>
      <sheetName val="KRISHNA PRASAD"/>
      <sheetName val="BARATH &amp; CO"/>
      <sheetName val="L B YADAV"/>
      <sheetName val="DEEPAK KUMAR"/>
      <sheetName val="MUKLAL YADAV"/>
      <sheetName val="MADHU SUDHAN"/>
      <sheetName val="SAUD ALAM "/>
      <sheetName val="RAMESH BABU"/>
      <sheetName val="SUKHENDUPAL"/>
      <sheetName val="SAILEN SARKAR"/>
      <sheetName val="elongovan"/>
      <sheetName val="SANJAY JENA1"/>
      <sheetName val="upendra saw "/>
      <sheetName val="ALLOK KUMAR "/>
      <sheetName val="analysis"/>
      <sheetName val="except wiring"/>
      <sheetName val="Rein-Final (Ph 1+Ph2)"/>
      <sheetName val="class &amp; category"/>
      <sheetName val="BHANDUP"/>
      <sheetName val="220 11  BS "/>
      <sheetName val="Report"/>
      <sheetName val="Input"/>
      <sheetName val="Activity"/>
      <sheetName val="Staff Acco."/>
      <sheetName val="Crew"/>
      <sheetName val="Piping"/>
      <sheetName val="Pipe Supports"/>
      <sheetName val="M-Book for Conc"/>
      <sheetName val="M-Book for FW"/>
      <sheetName val="final abstract"/>
      <sheetName val="Rev S1 Abstract"/>
      <sheetName val="Quantity Abstract"/>
      <sheetName val="RA"/>
      <sheetName val="11-hsd"/>
      <sheetName val="13-septic"/>
      <sheetName val="7-ug"/>
      <sheetName val="2-utility"/>
      <sheetName val="18-misc"/>
      <sheetName val="5-pipe"/>
      <sheetName val="Cost of O &amp; O"/>
      <sheetName val="B@[_x0000__x0004_@_x0000__x0000__x0000_:/$_x0000__x0000_"/>
      <sheetName val=""/>
      <sheetName val="Abstract"/>
      <sheetName val="Parapet"/>
      <sheetName val="Sump"/>
      <sheetName val="COLUMN"/>
      <sheetName val="Footings"/>
      <sheetName val="VCH-SLC"/>
      <sheetName val="Supplier"/>
      <sheetName val="B@[?_x0004_@???:/$??"/>
      <sheetName val="sheet6"/>
      <sheetName val="RA-markate"/>
      <sheetName val="INPUT SHEET"/>
      <sheetName val="RES-PLANNING"/>
      <sheetName val="B@__x005f_x0000__x005f_x0004_@_x005f_x0000__x0000"/>
      <sheetName val="Project Budget Worksheet"/>
      <sheetName val="DADAN-1"/>
      <sheetName val="Macro1"/>
      <sheetName val="SPT_vs_PHI2"/>
      <sheetName val="glass_project_concrete2"/>
      <sheetName val="glass_project_reift2"/>
      <sheetName val="glass_project_indices2"/>
      <sheetName val="BH_12-11-10-131"/>
      <sheetName val="BH_12-11-10-91"/>
      <sheetName val="BH_36-15-371"/>
      <sheetName val="BH_16-35-25-171"/>
      <sheetName val="BH_35-25-171"/>
      <sheetName val="Sheet1_(2)1"/>
      <sheetName val="SBC-BH_191"/>
      <sheetName val="Rate_Analysis1"/>
      <sheetName val="Summary_0506"/>
      <sheetName val="Summary_0607-_31_MAR"/>
      <sheetName val="Civil_Boq"/>
      <sheetName val="Pile_cap"/>
      <sheetName val="PRECAST_lightconc-II"/>
      <sheetName val="d-safe_DELUXE"/>
      <sheetName val="Mix_Design"/>
      <sheetName val="RCC,Ret__Wall"/>
      <sheetName val="Form_6"/>
      <sheetName val="PointNo_5"/>
      <sheetName val="TBAL9697_-group_wise__sdpl"/>
      <sheetName val="Abstract_Sheet"/>
      <sheetName val="E_&amp;_R"/>
      <sheetName val="Legal_Risk_Analysis"/>
      <sheetName val="Break_up_Sheet"/>
      <sheetName val="V_O_4_-_PCC_Qty"/>
      <sheetName val="maingirder"/>
      <sheetName val="basic-data"/>
      <sheetName val="Lead"/>
      <sheetName val="d-safe specs"/>
      <sheetName val="Back"/>
      <sheetName val="Material "/>
      <sheetName val="Labour &amp; Plant"/>
      <sheetName val="Materials Cost"/>
      <sheetName val="Title"/>
      <sheetName val="Abstract for Variation"/>
      <sheetName val="LBD VARIATION"/>
      <sheetName val="LT Motor catalog"/>
      <sheetName val="Cable cat"/>
      <sheetName val="1"/>
      <sheetName val="ELECT"/>
      <sheetName val="pr.cal"/>
      <sheetName val="Tees"/>
      <sheetName val="Coefficients"/>
      <sheetName val="TRF details"/>
      <sheetName val="IS3370"/>
      <sheetName val="IS456"/>
      <sheetName val="attach(2)"/>
      <sheetName val="T&amp;M"/>
      <sheetName val="#REF"/>
      <sheetName val="BOQ -II ph 2"/>
      <sheetName val="cubes_M20"/>
      <sheetName val="B@_"/>
      <sheetName val="STAFFSCHED "/>
      <sheetName val="SUMM"/>
      <sheetName val="switch"/>
      <sheetName val="BS1"/>
      <sheetName val="B@___x0004_@_____$__"/>
      <sheetName val="Cost_any"/>
      <sheetName val="Process"/>
      <sheetName val="pt_cw"/>
      <sheetName val="Metso - Forth &amp; Slurry 11.02.10"/>
      <sheetName val="Fee Rate Summary"/>
      <sheetName val="Formulas"/>
      <sheetName val="India F&amp;S Template"/>
      <sheetName val="inWords"/>
      <sheetName val="TABLES"/>
      <sheetName val="SSR &amp; NSSR Market final"/>
      <sheetName val="p&amp;m"/>
      <sheetName val="B@[_x0000__x0004_@_x0000_:/$_x0000_"/>
      <sheetName val="precast RC element"/>
      <sheetName val="Materials Cost(PCC)"/>
      <sheetName val="FUNDFLOW"/>
      <sheetName val="col-reinft1"/>
      <sheetName val="Qty-Opt1"/>
    </sheetNames>
    <sheetDataSet>
      <sheetData sheetId="0">
        <row r="1">
          <cell r="J1">
            <v>1.7453292519943295E-2</v>
          </cell>
        </row>
      </sheetData>
      <sheetData sheetId="1">
        <row r="1">
          <cell r="J1">
            <v>1.7453292519943295E-2</v>
          </cell>
        </row>
      </sheetData>
      <sheetData sheetId="2">
        <row r="1">
          <cell r="J1">
            <v>1.7453292519943295E-2</v>
          </cell>
        </row>
      </sheetData>
      <sheetData sheetId="3" refreshError="1">
        <row r="1">
          <cell r="J1">
            <v>1.7453292519943295E-2</v>
          </cell>
        </row>
        <row r="2">
          <cell r="B2">
            <v>1</v>
          </cell>
          <cell r="C2">
            <v>25</v>
          </cell>
          <cell r="E2">
            <v>1</v>
          </cell>
          <cell r="F2">
            <v>1.72</v>
          </cell>
        </row>
        <row r="3">
          <cell r="B3">
            <v>2</v>
          </cell>
          <cell r="C3">
            <v>25</v>
          </cell>
          <cell r="E3">
            <v>2</v>
          </cell>
          <cell r="F3">
            <v>1.55</v>
          </cell>
        </row>
        <row r="4">
          <cell r="B4">
            <v>3</v>
          </cell>
          <cell r="C4">
            <v>25</v>
          </cell>
          <cell r="E4">
            <v>3</v>
          </cell>
          <cell r="F4">
            <v>1.4</v>
          </cell>
        </row>
        <row r="5">
          <cell r="B5">
            <v>4</v>
          </cell>
          <cell r="C5">
            <v>25</v>
          </cell>
          <cell r="E5">
            <v>4</v>
          </cell>
          <cell r="F5">
            <v>1.28</v>
          </cell>
        </row>
        <row r="6">
          <cell r="B6">
            <v>5</v>
          </cell>
          <cell r="C6">
            <v>28</v>
          </cell>
          <cell r="E6">
            <v>5</v>
          </cell>
          <cell r="F6">
            <v>1.2</v>
          </cell>
        </row>
        <row r="7">
          <cell r="B7">
            <v>6</v>
          </cell>
          <cell r="C7">
            <v>28.5</v>
          </cell>
          <cell r="E7">
            <v>6</v>
          </cell>
          <cell r="F7">
            <v>1.1200000000000001</v>
          </cell>
        </row>
        <row r="8">
          <cell r="B8">
            <v>7</v>
          </cell>
          <cell r="C8">
            <v>29</v>
          </cell>
          <cell r="E8">
            <v>7</v>
          </cell>
          <cell r="F8">
            <v>1.0900000000000001</v>
          </cell>
        </row>
        <row r="9">
          <cell r="B9">
            <v>8</v>
          </cell>
          <cell r="C9">
            <v>29</v>
          </cell>
          <cell r="E9">
            <v>8</v>
          </cell>
          <cell r="F9">
            <v>1.05</v>
          </cell>
        </row>
        <row r="10">
          <cell r="B10">
            <v>9</v>
          </cell>
          <cell r="C10">
            <v>30</v>
          </cell>
          <cell r="E10">
            <v>9</v>
          </cell>
          <cell r="F10">
            <v>1.02</v>
          </cell>
        </row>
        <row r="11">
          <cell r="B11">
            <v>10</v>
          </cell>
          <cell r="C11">
            <v>30</v>
          </cell>
          <cell r="E11">
            <v>10</v>
          </cell>
          <cell r="F11">
            <v>1</v>
          </cell>
        </row>
        <row r="12">
          <cell r="B12">
            <v>11</v>
          </cell>
          <cell r="C12">
            <v>30</v>
          </cell>
          <cell r="E12">
            <v>11</v>
          </cell>
          <cell r="F12">
            <v>0.98</v>
          </cell>
        </row>
        <row r="13">
          <cell r="B13">
            <v>12</v>
          </cell>
          <cell r="C13">
            <v>31</v>
          </cell>
          <cell r="E13">
            <v>12</v>
          </cell>
          <cell r="F13">
            <v>0.95</v>
          </cell>
        </row>
        <row r="14">
          <cell r="B14">
            <v>13</v>
          </cell>
          <cell r="C14">
            <v>31</v>
          </cell>
          <cell r="E14">
            <v>13</v>
          </cell>
          <cell r="F14">
            <v>0.91</v>
          </cell>
        </row>
        <row r="15">
          <cell r="B15">
            <v>14</v>
          </cell>
          <cell r="C15">
            <v>31</v>
          </cell>
          <cell r="E15">
            <v>14</v>
          </cell>
          <cell r="F15">
            <v>0.9</v>
          </cell>
        </row>
        <row r="16">
          <cell r="B16">
            <v>15</v>
          </cell>
          <cell r="C16">
            <v>32</v>
          </cell>
          <cell r="E16">
            <v>15</v>
          </cell>
          <cell r="F16">
            <v>0.88</v>
          </cell>
        </row>
        <row r="17">
          <cell r="B17">
            <v>16</v>
          </cell>
          <cell r="C17">
            <v>32</v>
          </cell>
          <cell r="E17">
            <v>16</v>
          </cell>
          <cell r="F17">
            <v>0.85</v>
          </cell>
        </row>
        <row r="18">
          <cell r="B18">
            <v>17</v>
          </cell>
          <cell r="C18">
            <v>32</v>
          </cell>
          <cell r="E18">
            <v>17</v>
          </cell>
          <cell r="F18">
            <v>0.83</v>
          </cell>
        </row>
        <row r="19">
          <cell r="B19">
            <v>18</v>
          </cell>
          <cell r="C19">
            <v>33</v>
          </cell>
          <cell r="E19">
            <v>18</v>
          </cell>
          <cell r="F19">
            <v>0.81</v>
          </cell>
        </row>
        <row r="20">
          <cell r="B20">
            <v>19</v>
          </cell>
          <cell r="C20">
            <v>33</v>
          </cell>
          <cell r="E20">
            <v>19</v>
          </cell>
          <cell r="F20">
            <v>0.8</v>
          </cell>
        </row>
        <row r="21">
          <cell r="B21">
            <v>20</v>
          </cell>
          <cell r="C21">
            <v>33</v>
          </cell>
          <cell r="E21">
            <v>20</v>
          </cell>
          <cell r="F21">
            <v>0.78</v>
          </cell>
        </row>
        <row r="22">
          <cell r="B22">
            <v>21</v>
          </cell>
          <cell r="C22">
            <v>33</v>
          </cell>
          <cell r="E22">
            <v>21</v>
          </cell>
          <cell r="F22">
            <v>0.76</v>
          </cell>
        </row>
        <row r="23">
          <cell r="B23">
            <v>22</v>
          </cell>
          <cell r="C23">
            <v>34</v>
          </cell>
          <cell r="E23">
            <v>22</v>
          </cell>
          <cell r="F23">
            <v>0.75</v>
          </cell>
        </row>
        <row r="24">
          <cell r="B24">
            <v>23</v>
          </cell>
          <cell r="C24">
            <v>34</v>
          </cell>
          <cell r="E24">
            <v>23</v>
          </cell>
          <cell r="F24">
            <v>0.73</v>
          </cell>
        </row>
        <row r="25">
          <cell r="B25">
            <v>24</v>
          </cell>
          <cell r="C25">
            <v>35</v>
          </cell>
          <cell r="E25">
            <v>24</v>
          </cell>
          <cell r="F25">
            <v>0.72</v>
          </cell>
        </row>
        <row r="26">
          <cell r="B26">
            <v>25</v>
          </cell>
          <cell r="C26">
            <v>35</v>
          </cell>
          <cell r="E26">
            <v>25</v>
          </cell>
          <cell r="F26">
            <v>0.71</v>
          </cell>
        </row>
        <row r="27">
          <cell r="B27">
            <v>26</v>
          </cell>
          <cell r="C27">
            <v>35</v>
          </cell>
          <cell r="E27">
            <v>26</v>
          </cell>
          <cell r="F27">
            <v>0.69799999999999995</v>
          </cell>
        </row>
        <row r="28">
          <cell r="B28">
            <v>27</v>
          </cell>
          <cell r="C28">
            <v>35</v>
          </cell>
          <cell r="E28">
            <v>27</v>
          </cell>
          <cell r="F28">
            <v>0.68600000000000005</v>
          </cell>
        </row>
        <row r="29">
          <cell r="B29">
            <v>28</v>
          </cell>
          <cell r="C29">
            <v>36</v>
          </cell>
          <cell r="E29">
            <v>28</v>
          </cell>
          <cell r="F29">
            <v>0.67400000000000004</v>
          </cell>
        </row>
        <row r="30">
          <cell r="B30">
            <v>29</v>
          </cell>
          <cell r="C30">
            <v>36</v>
          </cell>
          <cell r="E30">
            <v>29</v>
          </cell>
          <cell r="F30">
            <v>0.66200000000000003</v>
          </cell>
        </row>
        <row r="31">
          <cell r="B31">
            <v>30</v>
          </cell>
          <cell r="C31">
            <v>36</v>
          </cell>
          <cell r="E31">
            <v>30</v>
          </cell>
          <cell r="F31">
            <v>0.65</v>
          </cell>
        </row>
        <row r="32">
          <cell r="B32">
            <v>31</v>
          </cell>
          <cell r="C32">
            <v>36</v>
          </cell>
          <cell r="E32">
            <v>31</v>
          </cell>
          <cell r="F32">
            <v>0.64</v>
          </cell>
        </row>
        <row r="33">
          <cell r="B33">
            <v>32</v>
          </cell>
          <cell r="C33">
            <v>37</v>
          </cell>
          <cell r="E33">
            <v>32</v>
          </cell>
          <cell r="F33">
            <v>0.63</v>
          </cell>
        </row>
        <row r="34">
          <cell r="B34">
            <v>33</v>
          </cell>
          <cell r="C34">
            <v>36</v>
          </cell>
          <cell r="E34">
            <v>33</v>
          </cell>
          <cell r="F34">
            <v>0.62</v>
          </cell>
        </row>
        <row r="35">
          <cell r="B35">
            <v>34</v>
          </cell>
          <cell r="C35">
            <v>37</v>
          </cell>
          <cell r="E35">
            <v>34</v>
          </cell>
          <cell r="F35">
            <v>0.61</v>
          </cell>
        </row>
        <row r="36">
          <cell r="B36">
            <v>35</v>
          </cell>
          <cell r="C36">
            <v>37</v>
          </cell>
          <cell r="E36">
            <v>35</v>
          </cell>
          <cell r="F36">
            <v>0.6</v>
          </cell>
        </row>
        <row r="37">
          <cell r="B37">
            <v>36</v>
          </cell>
          <cell r="C37">
            <v>38</v>
          </cell>
          <cell r="E37">
            <v>36</v>
          </cell>
          <cell r="F37">
            <v>0.59</v>
          </cell>
        </row>
        <row r="38">
          <cell r="B38">
            <v>37</v>
          </cell>
          <cell r="C38">
            <v>38</v>
          </cell>
          <cell r="E38">
            <v>37</v>
          </cell>
          <cell r="F38">
            <v>0.57999999999999996</v>
          </cell>
        </row>
        <row r="39">
          <cell r="B39">
            <v>38</v>
          </cell>
          <cell r="C39">
            <v>38</v>
          </cell>
          <cell r="E39">
            <v>38</v>
          </cell>
          <cell r="F39">
            <v>0.56999999999999995</v>
          </cell>
        </row>
        <row r="40">
          <cell r="B40">
            <v>39</v>
          </cell>
          <cell r="C40">
            <v>38</v>
          </cell>
          <cell r="E40">
            <v>39</v>
          </cell>
          <cell r="F40">
            <v>0.56000000000000005</v>
          </cell>
        </row>
        <row r="41">
          <cell r="B41">
            <v>40</v>
          </cell>
          <cell r="C41">
            <v>39</v>
          </cell>
          <cell r="E41">
            <v>40</v>
          </cell>
          <cell r="F41">
            <v>0.55000000000000004</v>
          </cell>
        </row>
        <row r="42">
          <cell r="B42">
            <v>41</v>
          </cell>
          <cell r="C42">
            <v>39</v>
          </cell>
          <cell r="E42">
            <v>41</v>
          </cell>
          <cell r="F42">
            <v>0.54</v>
          </cell>
        </row>
        <row r="43">
          <cell r="B43">
            <v>42</v>
          </cell>
          <cell r="C43">
            <v>39</v>
          </cell>
          <cell r="E43">
            <v>42</v>
          </cell>
          <cell r="F43">
            <v>0.53</v>
          </cell>
        </row>
        <row r="44">
          <cell r="B44">
            <v>43</v>
          </cell>
          <cell r="C44">
            <v>39</v>
          </cell>
          <cell r="E44">
            <v>43</v>
          </cell>
          <cell r="F44">
            <v>0.52</v>
          </cell>
        </row>
        <row r="45">
          <cell r="B45">
            <v>44</v>
          </cell>
          <cell r="C45">
            <v>39</v>
          </cell>
          <cell r="E45">
            <v>44</v>
          </cell>
          <cell r="F45">
            <v>0.51</v>
          </cell>
        </row>
        <row r="46">
          <cell r="B46">
            <v>45</v>
          </cell>
          <cell r="C46">
            <v>39</v>
          </cell>
          <cell r="E46">
            <v>45</v>
          </cell>
          <cell r="F46">
            <v>0.5</v>
          </cell>
        </row>
        <row r="47">
          <cell r="B47">
            <v>46</v>
          </cell>
          <cell r="C47">
            <v>39</v>
          </cell>
          <cell r="E47">
            <v>50</v>
          </cell>
          <cell r="F47">
            <v>0.46</v>
          </cell>
        </row>
        <row r="48">
          <cell r="B48">
            <v>47</v>
          </cell>
          <cell r="C48">
            <v>40</v>
          </cell>
        </row>
        <row r="49">
          <cell r="B49">
            <v>48</v>
          </cell>
          <cell r="C49">
            <v>40</v>
          </cell>
        </row>
        <row r="50">
          <cell r="B50">
            <v>49</v>
          </cell>
          <cell r="C50">
            <v>40</v>
          </cell>
        </row>
        <row r="51">
          <cell r="B51">
            <v>50</v>
          </cell>
          <cell r="C51">
            <v>40</v>
          </cell>
        </row>
        <row r="52">
          <cell r="B52">
            <v>51</v>
          </cell>
          <cell r="C52">
            <v>41</v>
          </cell>
        </row>
        <row r="53">
          <cell r="B53">
            <v>52</v>
          </cell>
          <cell r="C53">
            <v>41</v>
          </cell>
        </row>
        <row r="54">
          <cell r="B54">
            <v>53</v>
          </cell>
          <cell r="C54">
            <v>41</v>
          </cell>
        </row>
        <row r="55">
          <cell r="B55">
            <v>54</v>
          </cell>
          <cell r="C55">
            <v>41</v>
          </cell>
        </row>
        <row r="56">
          <cell r="B56">
            <v>55</v>
          </cell>
          <cell r="C56">
            <v>42</v>
          </cell>
        </row>
        <row r="57">
          <cell r="B57">
            <v>56</v>
          </cell>
          <cell r="C57">
            <v>42</v>
          </cell>
        </row>
        <row r="58">
          <cell r="B58">
            <v>57</v>
          </cell>
          <cell r="C58">
            <v>42</v>
          </cell>
        </row>
        <row r="59">
          <cell r="B59">
            <v>58</v>
          </cell>
          <cell r="C59">
            <v>42</v>
          </cell>
        </row>
        <row r="60">
          <cell r="B60">
            <v>59</v>
          </cell>
          <cell r="C60">
            <v>42</v>
          </cell>
        </row>
        <row r="61">
          <cell r="B61">
            <v>60</v>
          </cell>
          <cell r="C61">
            <v>42</v>
          </cell>
        </row>
        <row r="62">
          <cell r="B62">
            <v>61</v>
          </cell>
          <cell r="C62">
            <v>42</v>
          </cell>
        </row>
        <row r="63">
          <cell r="B63">
            <v>62</v>
          </cell>
          <cell r="C63">
            <v>43</v>
          </cell>
        </row>
        <row r="64">
          <cell r="B64">
            <v>63</v>
          </cell>
          <cell r="C64">
            <v>43</v>
          </cell>
        </row>
        <row r="65">
          <cell r="B65">
            <v>64</v>
          </cell>
          <cell r="C65">
            <v>43</v>
          </cell>
        </row>
      </sheetData>
      <sheetData sheetId="4">
        <row r="2">
          <cell r="B2">
            <v>1</v>
          </cell>
        </row>
      </sheetData>
      <sheetData sheetId="5">
        <row r="1">
          <cell r="J1">
            <v>1.7453292519943295E-2</v>
          </cell>
        </row>
      </sheetData>
      <sheetData sheetId="6">
        <row r="2">
          <cell r="B2">
            <v>1</v>
          </cell>
        </row>
      </sheetData>
      <sheetData sheetId="7">
        <row r="1">
          <cell r="J1">
            <v>1.7453292519943295E-2</v>
          </cell>
        </row>
      </sheetData>
      <sheetData sheetId="8">
        <row r="1">
          <cell r="J1">
            <v>1.7453292519943295E-2</v>
          </cell>
        </row>
      </sheetData>
      <sheetData sheetId="9">
        <row r="1">
          <cell r="J1">
            <v>1.7453292519943295E-2</v>
          </cell>
        </row>
      </sheetData>
      <sheetData sheetId="10" refreshError="1"/>
      <sheetData sheetId="11" refreshError="1"/>
      <sheetData sheetId="12" refreshError="1"/>
      <sheetData sheetId="13" refreshError="1"/>
      <sheetData sheetId="14">
        <row r="1">
          <cell r="J1">
            <v>1.7453292519943295E-2</v>
          </cell>
        </row>
      </sheetData>
      <sheetData sheetId="15">
        <row r="1">
          <cell r="J1">
            <v>1.7453292519943295E-2</v>
          </cell>
        </row>
      </sheetData>
      <sheetData sheetId="16">
        <row r="1">
          <cell r="J1">
            <v>1.7453292519943295E-2</v>
          </cell>
        </row>
      </sheetData>
      <sheetData sheetId="17">
        <row r="1">
          <cell r="J1">
            <v>1.7453292519943295E-2</v>
          </cell>
        </row>
      </sheetData>
      <sheetData sheetId="18">
        <row r="1">
          <cell r="J1">
            <v>1.7453292519943295E-2</v>
          </cell>
        </row>
      </sheetData>
      <sheetData sheetId="19">
        <row r="1">
          <cell r="J1">
            <v>1.7453292519943295E-2</v>
          </cell>
        </row>
      </sheetData>
      <sheetData sheetId="20">
        <row r="1">
          <cell r="J1">
            <v>1.7453292519943295E-2</v>
          </cell>
        </row>
      </sheetData>
      <sheetData sheetId="21">
        <row r="1">
          <cell r="J1">
            <v>1.7453292519943295E-2</v>
          </cell>
        </row>
      </sheetData>
      <sheetData sheetId="22">
        <row r="1">
          <cell r="J1">
            <v>1.7453292519943295E-2</v>
          </cell>
        </row>
      </sheetData>
      <sheetData sheetId="23">
        <row r="1">
          <cell r="J1">
            <v>1.7453292519943295E-2</v>
          </cell>
        </row>
      </sheetData>
      <sheetData sheetId="24">
        <row r="1">
          <cell r="J1">
            <v>1.7453292519943295E-2</v>
          </cell>
        </row>
      </sheetData>
      <sheetData sheetId="25">
        <row r="1">
          <cell r="J1">
            <v>1.7453292519943295E-2</v>
          </cell>
        </row>
      </sheetData>
      <sheetData sheetId="26">
        <row r="1">
          <cell r="J1">
            <v>1.7453292519943295E-2</v>
          </cell>
        </row>
      </sheetData>
      <sheetData sheetId="27">
        <row r="1">
          <cell r="J1">
            <v>1.7453292519943295E-2</v>
          </cell>
        </row>
      </sheetData>
      <sheetData sheetId="28">
        <row r="1">
          <cell r="J1">
            <v>1.7453292519943295E-2</v>
          </cell>
        </row>
      </sheetData>
      <sheetData sheetId="29" refreshError="1"/>
      <sheetData sheetId="30" refreshError="1"/>
      <sheetData sheetId="31" refreshError="1"/>
      <sheetData sheetId="32" refreshError="1"/>
      <sheetData sheetId="33" refreshError="1"/>
      <sheetData sheetId="34">
        <row r="1">
          <cell r="J1">
            <v>1.7453292519943295E-2</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sheetData sheetId="54"/>
      <sheetData sheetId="55" refreshError="1"/>
      <sheetData sheetId="56">
        <row r="2">
          <cell r="B2">
            <v>1</v>
          </cell>
        </row>
      </sheetData>
      <sheetData sheetId="57"/>
      <sheetData sheetId="58"/>
      <sheetData sheetId="59">
        <row r="2">
          <cell r="B2">
            <v>1</v>
          </cell>
        </row>
      </sheetData>
      <sheetData sheetId="60">
        <row r="2">
          <cell r="B2">
            <v>1</v>
          </cell>
        </row>
      </sheetData>
      <sheetData sheetId="61">
        <row r="2">
          <cell r="B2">
            <v>1</v>
          </cell>
        </row>
      </sheetData>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平残連結"/>
      <sheetName val="平残DFL"/>
      <sheetName val="平残LOAN"/>
      <sheetName val="平残ﾚﾝﾀﾙ"/>
      <sheetName val="平残投資"/>
      <sheetName val="残高連結"/>
      <sheetName val="残高DFL"/>
      <sheetName val="残高LOAN"/>
      <sheetName val="残高ﾚﾝﾀﾙ"/>
      <sheetName val="残高投資"/>
      <sheetName val="末人員"/>
      <sheetName val="平均人員"/>
      <sheetName val="DFL連結"/>
      <sheetName val="LOAN連結"/>
      <sheetName val="ﾚﾝﾀﾙ連結"/>
      <sheetName val="その他連結"/>
      <sheetName val="受取手数料"/>
      <sheetName val="再ﾘｰｽ収益"/>
      <sheetName val="諸原価連結"/>
      <sheetName val="利息連結"/>
      <sheetName val="その他原価"/>
      <sheetName val="ﾚﾝﾀﾙ原価連結"/>
      <sheetName val="支払手数料"/>
      <sheetName val="販管連結"/>
      <sheetName val="貸倒繰入連結"/>
      <sheetName val="雑損失"/>
      <sheetName val="粗利調整"/>
      <sheetName val="仕切ｺｽﾄ"/>
      <sheetName val="発生連結"/>
      <sheetName val="繰入連結"/>
      <sheetName val="BRUNK"/>
      <sheetName val="人"/>
      <sheetName val="ﾚﾝﾀ償却連結"/>
      <sheetName val="1"/>
      <sheetName val="Lea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まとめ"/>
      <sheetName val="0312"/>
      <sheetName val="有価"/>
      <sheetName val="0309"/>
      <sheetName val="Sheet1"/>
      <sheetName val="利息連結"/>
      <sheetName val="受取手数料"/>
      <sheetName val="諸原価連結"/>
      <sheetName val="1"/>
    </sheetNames>
    <sheetDataSet>
      <sheetData sheetId="0"/>
      <sheetData sheetId="1"/>
      <sheetData sheetId="2"/>
      <sheetData sheetId="3"/>
      <sheetData sheetId="4" refreshError="1">
        <row r="3">
          <cell r="K3" t="str">
            <v>売却額＠E</v>
          </cell>
          <cell r="L3" t="str">
            <v>評価損＠E</v>
          </cell>
          <cell r="M3" t="str">
            <v>売却額＠A</v>
          </cell>
          <cell r="N3" t="str">
            <v>評価損＠A</v>
          </cell>
          <cell r="O3" t="str">
            <v>計</v>
          </cell>
        </row>
        <row r="4">
          <cell r="J4" t="str">
            <v>D001</v>
          </cell>
          <cell r="K4">
            <v>1426019</v>
          </cell>
          <cell r="L4">
            <v>-1039543</v>
          </cell>
          <cell r="O4">
            <v>386476</v>
          </cell>
        </row>
        <row r="5">
          <cell r="J5" t="str">
            <v>D002</v>
          </cell>
          <cell r="K5">
            <v>5214</v>
          </cell>
          <cell r="O5">
            <v>5214</v>
          </cell>
        </row>
        <row r="6">
          <cell r="J6" t="str">
            <v>D005</v>
          </cell>
          <cell r="K6">
            <v>-2337</v>
          </cell>
          <cell r="O6">
            <v>-2337</v>
          </cell>
        </row>
        <row r="7">
          <cell r="J7" t="str">
            <v>D016</v>
          </cell>
          <cell r="K7">
            <v>1890</v>
          </cell>
          <cell r="O7">
            <v>1890</v>
          </cell>
        </row>
        <row r="8">
          <cell r="J8" t="str">
            <v>D004</v>
          </cell>
          <cell r="M8">
            <v>82500</v>
          </cell>
          <cell r="O8">
            <v>82500</v>
          </cell>
        </row>
        <row r="9">
          <cell r="J9" t="str">
            <v>D018</v>
          </cell>
          <cell r="K9">
            <v>155630</v>
          </cell>
          <cell r="M9">
            <v>1006</v>
          </cell>
          <cell r="N9">
            <v>-2199</v>
          </cell>
          <cell r="O9">
            <v>154437</v>
          </cell>
        </row>
        <row r="10">
          <cell r="J10" t="str">
            <v>D020</v>
          </cell>
          <cell r="L10">
            <v>-178162</v>
          </cell>
          <cell r="M10">
            <v>107941</v>
          </cell>
          <cell r="O10">
            <v>-70221</v>
          </cell>
        </row>
        <row r="11">
          <cell r="J11" t="str">
            <v>D151</v>
          </cell>
          <cell r="K11">
            <v>251756</v>
          </cell>
          <cell r="O11">
            <v>251756</v>
          </cell>
        </row>
        <row r="12">
          <cell r="J12" t="str">
            <v>D156</v>
          </cell>
          <cell r="K12">
            <v>-6385</v>
          </cell>
          <cell r="O12">
            <v>-6385</v>
          </cell>
        </row>
        <row r="13">
          <cell r="J13" t="str">
            <v>D173</v>
          </cell>
          <cell r="K13">
            <v>56</v>
          </cell>
          <cell r="O13">
            <v>56</v>
          </cell>
        </row>
        <row r="14">
          <cell r="J14" t="str">
            <v>D120</v>
          </cell>
          <cell r="M14">
            <v>34662</v>
          </cell>
          <cell r="O14">
            <v>34662</v>
          </cell>
        </row>
        <row r="15">
          <cell r="J15" t="str">
            <v>D139</v>
          </cell>
          <cell r="M15">
            <v>-1096</v>
          </cell>
          <cell r="O15">
            <v>-1096</v>
          </cell>
        </row>
        <row r="16">
          <cell r="J16" t="str">
            <v>D145</v>
          </cell>
          <cell r="M16">
            <v>-70162</v>
          </cell>
          <cell r="O16">
            <v>-70162</v>
          </cell>
        </row>
        <row r="17">
          <cell r="J17" t="str">
            <v>F051</v>
          </cell>
          <cell r="K17">
            <v>8547</v>
          </cell>
          <cell r="L17">
            <v>0</v>
          </cell>
          <cell r="M17">
            <v>63714</v>
          </cell>
          <cell r="N17">
            <v>-67063</v>
          </cell>
          <cell r="O17">
            <v>5198</v>
          </cell>
        </row>
        <row r="18">
          <cell r="J18" t="str">
            <v>F052</v>
          </cell>
          <cell r="M18">
            <v>720</v>
          </cell>
          <cell r="N18">
            <v>-76814</v>
          </cell>
          <cell r="O18">
            <v>-76094</v>
          </cell>
        </row>
        <row r="19">
          <cell r="J19" t="str">
            <v>F069</v>
          </cell>
          <cell r="K19">
            <v>92063</v>
          </cell>
          <cell r="L19">
            <v>0</v>
          </cell>
          <cell r="M19">
            <v>-394204</v>
          </cell>
          <cell r="N19">
            <v>-461874</v>
          </cell>
          <cell r="O19">
            <v>-764015</v>
          </cell>
        </row>
        <row r="20">
          <cell r="J20" t="str">
            <v>F054</v>
          </cell>
          <cell r="K20">
            <v>132323</v>
          </cell>
          <cell r="L20">
            <v>0</v>
          </cell>
          <cell r="M20">
            <v>19491</v>
          </cell>
          <cell r="O20">
            <v>151814</v>
          </cell>
        </row>
        <row r="21">
          <cell r="J21" t="str">
            <v>F056</v>
          </cell>
          <cell r="M21">
            <v>77893</v>
          </cell>
          <cell r="N21">
            <v>0</v>
          </cell>
          <cell r="O21">
            <v>77893</v>
          </cell>
        </row>
        <row r="22">
          <cell r="J22" t="str">
            <v>EJE</v>
          </cell>
          <cell r="K22">
            <v>224210</v>
          </cell>
          <cell r="L22">
            <v>770489</v>
          </cell>
          <cell r="M22">
            <v>63399</v>
          </cell>
          <cell r="O22">
            <v>1058098</v>
          </cell>
        </row>
        <row r="23">
          <cell r="K23">
            <v>2288986</v>
          </cell>
          <cell r="L23">
            <v>-447216</v>
          </cell>
          <cell r="M23">
            <v>-14136</v>
          </cell>
          <cell r="N23">
            <v>-607950</v>
          </cell>
          <cell r="O23">
            <v>1219684</v>
          </cell>
        </row>
      </sheetData>
      <sheetData sheetId="5" refreshError="1"/>
      <sheetData sheetId="6" refreshError="1"/>
      <sheetData sheetId="7" refreshError="1"/>
      <sheetData sheetId="8"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有価証券残高明細0312"/>
      <sheetName val="有価証券残高（仮提出）"/>
    </sheetNames>
    <sheetDataSet>
      <sheetData sheetId="0"/>
      <sheetData sheetId="1" refreshError="1">
        <row r="1">
          <cell r="A1" t="str">
            <v>最上位部課(漢字情報有り)部課名(漢字)</v>
          </cell>
          <cell r="B1" t="str">
            <v>部課ｺｰﾄﾞ</v>
          </cell>
          <cell r="C1" t="str">
            <v>部課(漢字情報有り_WAVE月次後更新)部課名(漢字)</v>
          </cell>
          <cell r="D1" t="str">
            <v>会社名</v>
          </cell>
          <cell r="E1" t="str">
            <v>証券ｺｰﾄﾞ</v>
          </cell>
          <cell r="F1" t="str">
            <v>購入月</v>
          </cell>
          <cell r="G1" t="str">
            <v>株数</v>
          </cell>
          <cell r="H1" t="str">
            <v>0312末簿価</v>
          </cell>
          <cell r="I1" t="str">
            <v>期末時価</v>
          </cell>
        </row>
        <row r="2">
          <cell r="A2" t="str">
            <v>役員　　　　　　　　　　　　　　　　　　</v>
          </cell>
          <cell r="B2" t="str">
            <v>0A2</v>
          </cell>
          <cell r="C2" t="str">
            <v>役員　　　　　　　　　　　　　　　　　　</v>
          </cell>
          <cell r="D2" t="str">
            <v>あいおい損害保険(株)</v>
          </cell>
          <cell r="E2" t="str">
            <v>8761</v>
          </cell>
          <cell r="F2" t="str">
            <v>72/11</v>
          </cell>
          <cell r="G2">
            <v>65772</v>
          </cell>
          <cell r="H2">
            <v>8196</v>
          </cell>
          <cell r="I2">
            <v>28019</v>
          </cell>
        </row>
        <row r="3">
          <cell r="A3" t="str">
            <v>役員　　　　　　　　　　　　　　　　　　</v>
          </cell>
          <cell r="B3" t="str">
            <v>0A2</v>
          </cell>
          <cell r="C3" t="str">
            <v>役員　　　　　　　　　　　　　　　　　　</v>
          </cell>
          <cell r="D3" t="str">
            <v>(株)大京</v>
          </cell>
          <cell r="E3" t="str">
            <v>8840</v>
          </cell>
          <cell r="F3" t="str">
            <v>73/03</v>
          </cell>
          <cell r="G3">
            <v>5001067</v>
          </cell>
          <cell r="H3">
            <v>220046</v>
          </cell>
          <cell r="I3">
            <v>965206</v>
          </cell>
        </row>
        <row r="4">
          <cell r="A4" t="str">
            <v>役員　　　　　　　　　　　　　　　　　　</v>
          </cell>
          <cell r="B4" t="str">
            <v>0A2</v>
          </cell>
          <cell r="C4" t="str">
            <v>役員　　　　　　　　　　　　　　　　　　</v>
          </cell>
          <cell r="D4" t="str">
            <v>(株)ｺｰﾎﾟﾚｲﾄ・ﾃﾞｨﾚｸｼｮﾝ</v>
          </cell>
          <cell r="F4" t="str">
            <v>86/02</v>
          </cell>
          <cell r="G4">
            <v>30</v>
          </cell>
          <cell r="H4">
            <v>1500</v>
          </cell>
          <cell r="I4">
            <v>1500</v>
          </cell>
        </row>
        <row r="5">
          <cell r="A5" t="str">
            <v>役員　　　　　　　　　　　　　　　　　　</v>
          </cell>
          <cell r="B5" t="str">
            <v>0A2</v>
          </cell>
          <cell r="C5" t="str">
            <v>役員　　　　　　　　　　　　　　　　　　</v>
          </cell>
          <cell r="D5" t="str">
            <v>東京ｹｰﾌﾞﾙﾈｯﾄﾜｰｸ(株)</v>
          </cell>
          <cell r="F5" t="str">
            <v>90/03</v>
          </cell>
          <cell r="G5">
            <v>100</v>
          </cell>
          <cell r="H5">
            <v>10000</v>
          </cell>
          <cell r="I5">
            <v>10000</v>
          </cell>
        </row>
        <row r="6">
          <cell r="A6" t="str">
            <v>役員　　　　　　　　　　　　　　　　　　</v>
          </cell>
          <cell r="B6" t="str">
            <v>0A2</v>
          </cell>
          <cell r="C6" t="str">
            <v>役員　　　　　　　　　　　　　　　　　　</v>
          </cell>
          <cell r="D6" t="str">
            <v>(株)毎日放送</v>
          </cell>
          <cell r="F6" t="str">
            <v>91/06</v>
          </cell>
          <cell r="G6">
            <v>150000</v>
          </cell>
          <cell r="H6">
            <v>267500</v>
          </cell>
          <cell r="I6">
            <v>267500</v>
          </cell>
        </row>
        <row r="7">
          <cell r="A7" t="str">
            <v>役員　　　　　　　　　　　　　　　　　　</v>
          </cell>
          <cell r="B7" t="str">
            <v>0A2</v>
          </cell>
          <cell r="C7" t="str">
            <v>役員　　　　　　　　　　　　　　　　　　</v>
          </cell>
          <cell r="D7" t="str">
            <v>兵庫ｴﾌｴﾑﾗｼﾞｵ放送(株)</v>
          </cell>
          <cell r="F7" t="str">
            <v>92/11</v>
          </cell>
          <cell r="G7">
            <v>1320</v>
          </cell>
          <cell r="H7">
            <v>6446</v>
          </cell>
          <cell r="I7">
            <v>6447</v>
          </cell>
        </row>
        <row r="8">
          <cell r="A8" t="str">
            <v>役員　　　　　　　　　　　　　　　　　　</v>
          </cell>
          <cell r="B8" t="str">
            <v>0A2</v>
          </cell>
          <cell r="C8" t="str">
            <v>役員　　　　　　　　　　　　　　　　　　</v>
          </cell>
          <cell r="D8" t="str">
            <v>(株)ｹ-ﾌﾞﾙﾃﾚﾋﾞ神戸</v>
          </cell>
          <cell r="F8" t="str">
            <v>93/07</v>
          </cell>
          <cell r="G8">
            <v>400</v>
          </cell>
          <cell r="H8">
            <v>9808</v>
          </cell>
          <cell r="I8">
            <v>9808</v>
          </cell>
        </row>
        <row r="9">
          <cell r="A9" t="str">
            <v>役員　　　　　　　　　　　　　　　　　　</v>
          </cell>
          <cell r="B9" t="str">
            <v>0A2</v>
          </cell>
          <cell r="C9" t="str">
            <v>役員　　　　　　　　　　　　　　　　　　</v>
          </cell>
          <cell r="D9" t="str">
            <v>日本ﾍﾞﾝﾁｬ-ｷｬﾋﾟﾀﾙ(株)</v>
          </cell>
          <cell r="F9" t="str">
            <v>96/01</v>
          </cell>
          <cell r="G9">
            <v>600</v>
          </cell>
          <cell r="H9">
            <v>30000</v>
          </cell>
          <cell r="I9">
            <v>30000</v>
          </cell>
        </row>
        <row r="10">
          <cell r="A10" t="str">
            <v>役員　　　　　　　　　　　　　　　　　　</v>
          </cell>
          <cell r="B10" t="str">
            <v>0A2</v>
          </cell>
          <cell r="C10" t="str">
            <v>役員　　　　　　　　　　　　　　　　　　</v>
          </cell>
          <cell r="D10" t="str">
            <v>ｹ-ﾌﾞﾙﾈｯﾄ神戸芦屋(株)</v>
          </cell>
          <cell r="F10" t="str">
            <v>96/04</v>
          </cell>
          <cell r="G10">
            <v>600</v>
          </cell>
          <cell r="H10">
            <v>30000</v>
          </cell>
          <cell r="I10">
            <v>30000</v>
          </cell>
        </row>
        <row r="11">
          <cell r="A11" t="str">
            <v>役員　　　　　　　　　　　　　　　　　　</v>
          </cell>
          <cell r="B11" t="str">
            <v>0A2</v>
          </cell>
          <cell r="C11" t="str">
            <v>役員　　　　　　　　　　　　　　　　　　</v>
          </cell>
          <cell r="D11" t="str">
            <v>ﾍﾞﾘﾄﾗﾝｽ㈱</v>
          </cell>
          <cell r="F11" t="str">
            <v>97/08</v>
          </cell>
          <cell r="G11">
            <v>264</v>
          </cell>
          <cell r="H11">
            <v>10639</v>
          </cell>
          <cell r="I11">
            <v>10640</v>
          </cell>
        </row>
        <row r="12">
          <cell r="A12" t="str">
            <v>役員　　　　　　　　　　　　　　　　　　</v>
          </cell>
          <cell r="B12" t="str">
            <v>0A2</v>
          </cell>
          <cell r="C12" t="str">
            <v>役員　　　　　　　　　　　　　　　　　　</v>
          </cell>
          <cell r="D12" t="str">
            <v>ｿﾌﾄﾌﾞﾚｰﾝ(株)</v>
          </cell>
          <cell r="E12" t="str">
            <v>4779</v>
          </cell>
          <cell r="F12" t="str">
            <v>99/12</v>
          </cell>
          <cell r="G12">
            <v>200</v>
          </cell>
          <cell r="H12">
            <v>15000</v>
          </cell>
          <cell r="I12">
            <v>133200</v>
          </cell>
        </row>
        <row r="13">
          <cell r="A13" t="str">
            <v>役員　　　　　　　　　　　　　　　　　　</v>
          </cell>
          <cell r="B13" t="str">
            <v>0A2</v>
          </cell>
          <cell r="C13" t="str">
            <v>役員　　　　　　　　　　　　　　　　　　</v>
          </cell>
          <cell r="D13" t="str">
            <v>（株）レゾナンス</v>
          </cell>
          <cell r="F13" t="str">
            <v>00/06</v>
          </cell>
          <cell r="G13">
            <v>200</v>
          </cell>
          <cell r="H13">
            <v>67500</v>
          </cell>
          <cell r="I13">
            <v>67500</v>
          </cell>
        </row>
        <row r="14">
          <cell r="A14" t="str">
            <v>役員　　　　　　　　　　　　　　　　　　</v>
          </cell>
          <cell r="B14" t="str">
            <v>0A2</v>
          </cell>
          <cell r="C14" t="str">
            <v>役員　　　　　　　　　　　　　　　　　　</v>
          </cell>
          <cell r="D14" t="str">
            <v>Norfolk Reinsurance Company Ltd.</v>
          </cell>
          <cell r="F14" t="str">
            <v>00/07</v>
          </cell>
          <cell r="G14">
            <v>10</v>
          </cell>
          <cell r="H14">
            <v>80000</v>
          </cell>
          <cell r="I14">
            <v>80000</v>
          </cell>
        </row>
        <row r="15">
          <cell r="A15" t="str">
            <v>役員　　　　　　　　　　　　　　　　　　</v>
          </cell>
          <cell r="B15" t="str">
            <v>0A2</v>
          </cell>
          <cell r="C15" t="str">
            <v>役員　　　　　　　　　　　　　　　　　　</v>
          </cell>
          <cell r="D15" t="str">
            <v>㈱あおぞら銀行</v>
          </cell>
          <cell r="F15" t="str">
            <v>00/09</v>
          </cell>
          <cell r="G15">
            <v>425041000</v>
          </cell>
          <cell r="H15">
            <v>15142826</v>
          </cell>
          <cell r="I15">
            <v>15142826</v>
          </cell>
        </row>
        <row r="16">
          <cell r="A16" t="str">
            <v>役員　　　　　　　　　　　　　　　　　　</v>
          </cell>
          <cell r="B16" t="str">
            <v>0A2</v>
          </cell>
          <cell r="C16" t="str">
            <v>役員　　　　　　　　　　　　　　　　　　</v>
          </cell>
          <cell r="D16" t="str">
            <v>㈱ｻﾞ･ｱｰﾙ</v>
          </cell>
          <cell r="F16" t="str">
            <v>00/10</v>
          </cell>
          <cell r="G16">
            <v>10000</v>
          </cell>
          <cell r="H16">
            <v>50000</v>
          </cell>
          <cell r="I16">
            <v>50000</v>
          </cell>
        </row>
        <row r="17">
          <cell r="A17" t="str">
            <v>役員　　　　　　　　　　　　　　　　　　</v>
          </cell>
          <cell r="B17" t="str">
            <v>0A2</v>
          </cell>
          <cell r="C17" t="str">
            <v>役員　　　　　　　　　　　　　　　　　　</v>
          </cell>
          <cell r="D17" t="str">
            <v>㈱ｴﾌﾞﾘﾃﾞｲ･ﾄﾞｯﾄ･ｺﾑ</v>
          </cell>
          <cell r="F17" t="str">
            <v>00/12</v>
          </cell>
          <cell r="G17">
            <v>140</v>
          </cell>
          <cell r="H17">
            <v>210000</v>
          </cell>
          <cell r="I17">
            <v>210000</v>
          </cell>
        </row>
        <row r="18">
          <cell r="A18" t="str">
            <v>役員　　　　　　　　　　　　　　　　　　</v>
          </cell>
          <cell r="B18" t="str">
            <v>0A2</v>
          </cell>
          <cell r="C18" t="str">
            <v>役員　　　　　　　　　　　　　　　　　　</v>
          </cell>
          <cell r="D18" t="str">
            <v>㈱ﾄﾞﾘｰﾑｲﾝｷｭﾍﾞｰﾀ</v>
          </cell>
          <cell r="E18" t="str">
            <v>4310</v>
          </cell>
          <cell r="F18" t="str">
            <v>01/02</v>
          </cell>
          <cell r="G18">
            <v>1500</v>
          </cell>
          <cell r="H18">
            <v>90150</v>
          </cell>
          <cell r="I18">
            <v>309000</v>
          </cell>
        </row>
        <row r="19">
          <cell r="A19" t="str">
            <v>役員　　　　　　　　　　　　　　　　　　</v>
          </cell>
          <cell r="B19" t="str">
            <v>0A2</v>
          </cell>
          <cell r="C19" t="str">
            <v>役員　　　　　　　　　　　　　　　　　　</v>
          </cell>
          <cell r="D19" t="str">
            <v>㈱ﾊﾟｿﾅ</v>
          </cell>
          <cell r="E19" t="str">
            <v>4332</v>
          </cell>
          <cell r="F19" t="str">
            <v>01/03</v>
          </cell>
          <cell r="G19">
            <v>350</v>
          </cell>
          <cell r="H19">
            <v>98000</v>
          </cell>
          <cell r="I19">
            <v>249200</v>
          </cell>
        </row>
        <row r="20">
          <cell r="A20" t="str">
            <v>役員　　　　　　　　　　　　　　　　　　</v>
          </cell>
          <cell r="B20" t="str">
            <v>0A2</v>
          </cell>
          <cell r="C20" t="str">
            <v>役員　　　　　　　　　　　　　　　　　　</v>
          </cell>
          <cell r="D20" t="str">
            <v>MAC International LTD</v>
          </cell>
          <cell r="F20" t="str">
            <v>01/09</v>
          </cell>
          <cell r="G20">
            <v>0</v>
          </cell>
          <cell r="H20">
            <v>4</v>
          </cell>
          <cell r="I20">
            <v>5</v>
          </cell>
        </row>
        <row r="21">
          <cell r="A21" t="str">
            <v>役員　　　　　　　　　　　　　　　　　　</v>
          </cell>
          <cell r="B21" t="str">
            <v>0A2</v>
          </cell>
          <cell r="C21" t="str">
            <v>役員　　　　　　　　　　　　　　　　　　</v>
          </cell>
          <cell r="D21" t="str">
            <v>ＴＩＳ(株)</v>
          </cell>
          <cell r="E21" t="str">
            <v>9751</v>
          </cell>
          <cell r="F21" t="str">
            <v>71/04</v>
          </cell>
          <cell r="G21">
            <v>1045440</v>
          </cell>
          <cell r="H21">
            <v>214200</v>
          </cell>
          <cell r="I21">
            <v>3784493</v>
          </cell>
        </row>
        <row r="22">
          <cell r="A22" t="str">
            <v>役員　　　　　　　　　　　　　　　　　　</v>
          </cell>
          <cell r="B22" t="str">
            <v>0A2</v>
          </cell>
          <cell r="C22" t="str">
            <v>役員　　　　　　　　　　　　　　　　　　</v>
          </cell>
          <cell r="D22" t="str">
            <v>東洋石油開発(株)</v>
          </cell>
          <cell r="F22" t="str">
            <v>73/02</v>
          </cell>
          <cell r="G22">
            <v>103974</v>
          </cell>
          <cell r="H22">
            <v>8987</v>
          </cell>
          <cell r="I22">
            <v>8987</v>
          </cell>
        </row>
        <row r="23">
          <cell r="A23" t="str">
            <v>役員　　　　　　　　　　　　　　　　　　</v>
          </cell>
          <cell r="B23" t="str">
            <v>0A2</v>
          </cell>
          <cell r="C23" t="str">
            <v>役員　　　　　　　　　　　　　　　　　　</v>
          </cell>
          <cell r="D23" t="str">
            <v>ニチメン・日商岩井ﾎｰﾙﾃﾞｨﾝｸﾞｽ</v>
          </cell>
          <cell r="E23" t="str">
            <v>8004</v>
          </cell>
          <cell r="F23" t="str">
            <v>77/10</v>
          </cell>
          <cell r="G23">
            <v>1156873</v>
          </cell>
          <cell r="H23">
            <v>583229</v>
          </cell>
          <cell r="I23">
            <v>1160815</v>
          </cell>
        </row>
        <row r="24">
          <cell r="A24" t="str">
            <v>役員　　　　　　　　　　　　　　　　　　</v>
          </cell>
          <cell r="B24" t="str">
            <v>0A2</v>
          </cell>
          <cell r="C24" t="str">
            <v>役員　　　　　　　　　　　　　　　　　　</v>
          </cell>
          <cell r="D24" t="str">
            <v>(株)カナモト</v>
          </cell>
          <cell r="E24" t="str">
            <v>9678</v>
          </cell>
          <cell r="F24" t="str">
            <v>80/03</v>
          </cell>
          <cell r="G24">
            <v>2028519</v>
          </cell>
          <cell r="H24">
            <v>331586</v>
          </cell>
          <cell r="I24">
            <v>929062</v>
          </cell>
        </row>
        <row r="25">
          <cell r="A25" t="str">
            <v>役員　　　　　　　　　　　　　　　　　　</v>
          </cell>
          <cell r="B25" t="str">
            <v>0A2</v>
          </cell>
          <cell r="C25" t="str">
            <v>役員　　　　　　　　　　　　　　　　　　</v>
          </cell>
          <cell r="D25" t="str">
            <v>東宝(株)</v>
          </cell>
          <cell r="E25" t="str">
            <v>9602</v>
          </cell>
          <cell r="F25" t="str">
            <v>83/10</v>
          </cell>
          <cell r="G25">
            <v>252950</v>
          </cell>
          <cell r="H25">
            <v>57393</v>
          </cell>
          <cell r="I25">
            <v>182435</v>
          </cell>
        </row>
        <row r="26">
          <cell r="A26" t="str">
            <v>役員　　　　　　　　　　　　　　　　　　</v>
          </cell>
          <cell r="B26" t="str">
            <v>0A2</v>
          </cell>
          <cell r="C26" t="str">
            <v>役員　　　　　　　　　　　　　　　　　　</v>
          </cell>
          <cell r="D26" t="str">
            <v>しんきんﾘｰｽ(株)</v>
          </cell>
          <cell r="F26" t="str">
            <v>83/11</v>
          </cell>
          <cell r="G26">
            <v>2</v>
          </cell>
          <cell r="H26">
            <v>2000</v>
          </cell>
          <cell r="I26">
            <v>2000</v>
          </cell>
        </row>
        <row r="27">
          <cell r="A27" t="str">
            <v>役員　　　　　　　　　　　　　　　　　　</v>
          </cell>
          <cell r="B27" t="str">
            <v>0A2</v>
          </cell>
          <cell r="C27" t="str">
            <v>役員　　　　　　　　　　　　　　　　　　</v>
          </cell>
          <cell r="D27" t="str">
            <v>UFJｷｬﾋﾟﾀﾙ㈱</v>
          </cell>
          <cell r="F27" t="str">
            <v>84/07</v>
          </cell>
          <cell r="G27">
            <v>200</v>
          </cell>
          <cell r="H27">
            <v>10000</v>
          </cell>
          <cell r="I27">
            <v>10000</v>
          </cell>
        </row>
        <row r="28">
          <cell r="A28" t="str">
            <v>東京営業本部　　　　　　　　　　　　　　</v>
          </cell>
          <cell r="B28" t="str">
            <v>12V</v>
          </cell>
          <cell r="C28" t="str">
            <v>湘南支店第一チーム　　　　　　　　　　　</v>
          </cell>
          <cell r="D28" t="str">
            <v>相模ﾊﾑ(株)</v>
          </cell>
          <cell r="E28" t="str">
            <v>2289</v>
          </cell>
          <cell r="F28" t="str">
            <v>85/06</v>
          </cell>
          <cell r="G28">
            <v>121000</v>
          </cell>
          <cell r="H28">
            <v>37510</v>
          </cell>
          <cell r="I28">
            <v>50336</v>
          </cell>
        </row>
        <row r="29">
          <cell r="A29" t="str">
            <v>役員　　　　　　　　　　　　　　　　　　</v>
          </cell>
          <cell r="B29" t="str">
            <v>0A2</v>
          </cell>
          <cell r="C29" t="str">
            <v>役員　　　　　　　　　　　　　　　　　　</v>
          </cell>
          <cell r="D29" t="str">
            <v>うるま資源開発(株)</v>
          </cell>
          <cell r="F29" t="str">
            <v>89/08</v>
          </cell>
          <cell r="G29">
            <v>4200</v>
          </cell>
          <cell r="H29">
            <v>2100</v>
          </cell>
          <cell r="I29">
            <v>2100</v>
          </cell>
        </row>
        <row r="30">
          <cell r="A30" t="str">
            <v>役員　　　　　　　　　　　　　　　　　　</v>
          </cell>
          <cell r="B30" t="str">
            <v>0A2</v>
          </cell>
          <cell r="C30" t="str">
            <v>役員　　　　　　　　　　　　　　　　　　</v>
          </cell>
          <cell r="D30" t="str">
            <v>スカイマークエアラインズ（株）</v>
          </cell>
          <cell r="E30" t="str">
            <v>9204</v>
          </cell>
          <cell r="F30" t="str">
            <v>99/10</v>
          </cell>
          <cell r="G30">
            <v>10084</v>
          </cell>
          <cell r="H30">
            <v>384444</v>
          </cell>
          <cell r="I30">
            <v>595789</v>
          </cell>
        </row>
        <row r="31">
          <cell r="A31" t="str">
            <v>役員　　　　　　　　　　　　　　　　　　</v>
          </cell>
          <cell r="B31" t="str">
            <v>0A2</v>
          </cell>
          <cell r="C31" t="str">
            <v>役員　　　　　　　　　　　　　　　　　　</v>
          </cell>
          <cell r="D31" t="str">
            <v>山口キャピタル</v>
          </cell>
          <cell r="F31" t="str">
            <v>99/10</v>
          </cell>
          <cell r="G31">
            <v>400</v>
          </cell>
          <cell r="H31">
            <v>8641</v>
          </cell>
          <cell r="I31">
            <v>8641</v>
          </cell>
        </row>
        <row r="32">
          <cell r="A32" t="str">
            <v>役員　　　　　　　　　　　　　　　　　　</v>
          </cell>
          <cell r="B32" t="str">
            <v>0A2</v>
          </cell>
          <cell r="C32" t="str">
            <v>役員　　　　　　　　　　　　　　　　　　</v>
          </cell>
          <cell r="D32" t="str">
            <v>(株)みどり会</v>
          </cell>
          <cell r="F32" t="str">
            <v>73/06</v>
          </cell>
          <cell r="G32">
            <v>10000</v>
          </cell>
          <cell r="H32">
            <v>690</v>
          </cell>
          <cell r="I32">
            <v>690</v>
          </cell>
        </row>
        <row r="33">
          <cell r="A33" t="str">
            <v>役員　　　　　　　　　　　　　　　　　　</v>
          </cell>
          <cell r="B33" t="str">
            <v>0A2</v>
          </cell>
          <cell r="C33" t="str">
            <v>役員　　　　　　　　　　　　　　　　　　</v>
          </cell>
          <cell r="D33" t="str">
            <v>岡三証券(株)</v>
          </cell>
          <cell r="E33" t="str">
            <v>8609</v>
          </cell>
          <cell r="F33" t="str">
            <v>73/05</v>
          </cell>
          <cell r="G33">
            <v>438447</v>
          </cell>
          <cell r="H33">
            <v>72004</v>
          </cell>
          <cell r="I33">
            <v>212647</v>
          </cell>
        </row>
        <row r="34">
          <cell r="A34" t="str">
            <v>役員　　　　　　　　　　　　　　　　　　</v>
          </cell>
          <cell r="B34" t="str">
            <v>0A2</v>
          </cell>
          <cell r="C34" t="str">
            <v>役員　　　　　　　　　　　　　　　　　　</v>
          </cell>
          <cell r="D34" t="str">
            <v>(株)百五銀行</v>
          </cell>
          <cell r="E34" t="str">
            <v>8368</v>
          </cell>
          <cell r="F34" t="str">
            <v>82/03</v>
          </cell>
          <cell r="G34">
            <v>213686</v>
          </cell>
          <cell r="H34">
            <v>90800</v>
          </cell>
          <cell r="I34">
            <v>108339</v>
          </cell>
        </row>
        <row r="35">
          <cell r="A35" t="str">
            <v>役員　　　　　　　　　　　　　　　　　　</v>
          </cell>
          <cell r="B35" t="str">
            <v>0A2</v>
          </cell>
          <cell r="C35" t="str">
            <v>役員　　　　　　　　　　　　　　　　　　</v>
          </cell>
          <cell r="D35" t="str">
            <v>(株)千葉銀行</v>
          </cell>
          <cell r="E35" t="str">
            <v>8331</v>
          </cell>
          <cell r="F35" t="str">
            <v>83/11</v>
          </cell>
          <cell r="G35">
            <v>198346</v>
          </cell>
          <cell r="H35">
            <v>13407</v>
          </cell>
          <cell r="I35">
            <v>23419</v>
          </cell>
        </row>
        <row r="36">
          <cell r="A36" t="str">
            <v>役員　　　　　　　　　　　　　　　　　　</v>
          </cell>
          <cell r="B36" t="str">
            <v>0A2</v>
          </cell>
          <cell r="C36" t="str">
            <v>役員　　　　　　　　　　　　　　　　　　</v>
          </cell>
          <cell r="D36" t="str">
            <v>(株)大正銀行</v>
          </cell>
          <cell r="F36" t="str">
            <v>84/09</v>
          </cell>
          <cell r="G36">
            <v>118965</v>
          </cell>
          <cell r="H36">
            <v>15860</v>
          </cell>
          <cell r="I36">
            <v>15860</v>
          </cell>
        </row>
        <row r="37">
          <cell r="A37" t="str">
            <v>役員　　　　　　　　　　　　　　　　　　</v>
          </cell>
          <cell r="B37" t="str">
            <v>0A2</v>
          </cell>
          <cell r="C37" t="str">
            <v>役員　　　　　　　　　　　　　　　　　　</v>
          </cell>
          <cell r="D37" t="str">
            <v>(株)みなと銀行</v>
          </cell>
          <cell r="E37" t="str">
            <v>8543</v>
          </cell>
          <cell r="F37" t="str">
            <v>85/05</v>
          </cell>
          <cell r="G37">
            <v>866250</v>
          </cell>
          <cell r="H37">
            <v>239819</v>
          </cell>
          <cell r="I37">
            <v>207900</v>
          </cell>
        </row>
        <row r="38">
          <cell r="A38" t="str">
            <v>役員　　　　　　　　　　　　　　　　　　</v>
          </cell>
          <cell r="B38" t="str">
            <v>0A2</v>
          </cell>
          <cell r="C38" t="str">
            <v>役員　　　　　　　　　　　　　　　　　　</v>
          </cell>
          <cell r="D38" t="str">
            <v>岡三投資顧問(株)</v>
          </cell>
          <cell r="F38" t="str">
            <v>87/01</v>
          </cell>
          <cell r="G38">
            <v>400</v>
          </cell>
          <cell r="H38">
            <v>20000</v>
          </cell>
          <cell r="I38">
            <v>20000</v>
          </cell>
        </row>
        <row r="39">
          <cell r="A39" t="str">
            <v>役員　　　　　　　　　　　　　　　　　　</v>
          </cell>
          <cell r="B39" t="str">
            <v>0A2</v>
          </cell>
          <cell r="C39" t="str">
            <v>役員　　　　　　　　　　　　　　　　　　</v>
          </cell>
          <cell r="D39" t="str">
            <v>(株)北陸銀行</v>
          </cell>
          <cell r="E39" t="str">
            <v>8357</v>
          </cell>
          <cell r="F39" t="str">
            <v>87/09</v>
          </cell>
          <cell r="G39">
            <v>22689</v>
          </cell>
          <cell r="H39">
            <v>5036</v>
          </cell>
          <cell r="I39">
            <v>5037</v>
          </cell>
        </row>
        <row r="40">
          <cell r="A40" t="str">
            <v>役員　　　　　　　　　　　　　　　　　　</v>
          </cell>
          <cell r="B40" t="str">
            <v>0A2</v>
          </cell>
          <cell r="C40" t="str">
            <v>役員　　　　　　　　　　　　　　　　　　</v>
          </cell>
          <cell r="D40" t="str">
            <v>(株)大和総研</v>
          </cell>
          <cell r="F40" t="str">
            <v>91/01</v>
          </cell>
          <cell r="G40">
            <v>10000</v>
          </cell>
          <cell r="H40">
            <v>120000</v>
          </cell>
          <cell r="I40">
            <v>120000</v>
          </cell>
        </row>
        <row r="41">
          <cell r="A41" t="str">
            <v>役員　　　　　　　　　　　　　　　　　　</v>
          </cell>
          <cell r="B41" t="str">
            <v>0A2</v>
          </cell>
          <cell r="C41" t="str">
            <v>役員　　　　　　　　　　　　　　　　　　</v>
          </cell>
          <cell r="D41" t="str">
            <v>(株)徳島銀行</v>
          </cell>
          <cell r="E41" t="str">
            <v>8561</v>
          </cell>
          <cell r="F41" t="str">
            <v>94/02</v>
          </cell>
          <cell r="G41">
            <v>88704</v>
          </cell>
          <cell r="H41">
            <v>58563</v>
          </cell>
          <cell r="I41">
            <v>62891</v>
          </cell>
        </row>
        <row r="42">
          <cell r="A42" t="str">
            <v>役員　　　　　　　　　　　　　　　　　　</v>
          </cell>
          <cell r="B42" t="str">
            <v>0A2</v>
          </cell>
          <cell r="C42" t="str">
            <v>役員　　　　　　　　　　　　　　　　　　</v>
          </cell>
          <cell r="D42" t="str">
            <v>㈱もみじﾎｰﾙﾃﾞｨﾝｸﾞｽ</v>
          </cell>
          <cell r="E42" t="str">
            <v>8329</v>
          </cell>
          <cell r="F42" t="str">
            <v>94/03</v>
          </cell>
          <cell r="G42">
            <v>5</v>
          </cell>
          <cell r="H42">
            <v>1500</v>
          </cell>
          <cell r="I42">
            <v>1035</v>
          </cell>
        </row>
        <row r="43">
          <cell r="A43" t="str">
            <v>役員　　　　　　　　　　　　　　　　　　</v>
          </cell>
          <cell r="B43" t="str">
            <v>0A2</v>
          </cell>
          <cell r="C43" t="str">
            <v>役員　　　　　　　　　　　　　　　　　　</v>
          </cell>
          <cell r="D43" t="str">
            <v>(株)山口銀行</v>
          </cell>
          <cell r="E43" t="str">
            <v>8380</v>
          </cell>
          <cell r="F43" t="str">
            <v>94/08</v>
          </cell>
          <cell r="G43">
            <v>105000</v>
          </cell>
          <cell r="H43">
            <v>71610</v>
          </cell>
          <cell r="I43">
            <v>102690</v>
          </cell>
        </row>
        <row r="44">
          <cell r="A44" t="str">
            <v>役員　　　　　　　　　　　　　　　　　　</v>
          </cell>
          <cell r="B44" t="str">
            <v>0A2</v>
          </cell>
          <cell r="C44" t="str">
            <v>役員　　　　　　　　　　　　　　　　　　</v>
          </cell>
          <cell r="D44" t="str">
            <v>ABF Cube Limited</v>
          </cell>
          <cell r="F44" t="str">
            <v>98/01</v>
          </cell>
          <cell r="G44">
            <v>900</v>
          </cell>
          <cell r="H44">
            <v>9641</v>
          </cell>
          <cell r="I44">
            <v>9642</v>
          </cell>
        </row>
        <row r="45">
          <cell r="A45" t="str">
            <v>役員　　　　　　　　　　　　　　　　　　</v>
          </cell>
          <cell r="B45" t="str">
            <v>0A2</v>
          </cell>
          <cell r="C45" t="str">
            <v>役員　　　　　　　　　　　　　　　　　　</v>
          </cell>
          <cell r="D45" t="str">
            <v>ABF Prism Limited</v>
          </cell>
          <cell r="F45" t="str">
            <v>98/01</v>
          </cell>
          <cell r="G45">
            <v>900</v>
          </cell>
          <cell r="H45">
            <v>9641</v>
          </cell>
          <cell r="I45">
            <v>9642</v>
          </cell>
        </row>
        <row r="46">
          <cell r="A46" t="str">
            <v>役員　　　　　　　　　　　　　　　　　　</v>
          </cell>
          <cell r="B46" t="str">
            <v>0A2</v>
          </cell>
          <cell r="C46" t="str">
            <v>役員　　　　　　　　　　　　　　　　　　</v>
          </cell>
          <cell r="D46" t="str">
            <v>BWFC Funding Company</v>
          </cell>
          <cell r="F46" t="str">
            <v>98/03</v>
          </cell>
          <cell r="G46">
            <v>1</v>
          </cell>
          <cell r="H46">
            <v>500000</v>
          </cell>
          <cell r="I46">
            <v>500000</v>
          </cell>
        </row>
        <row r="47">
          <cell r="A47" t="str">
            <v>役員　　　　　　　　　　　　　　　　　　</v>
          </cell>
          <cell r="B47" t="str">
            <v>0A2</v>
          </cell>
          <cell r="C47" t="str">
            <v>役員　　　　　　　　　　　　　　　　　　</v>
          </cell>
          <cell r="D47" t="str">
            <v>MUFFIN ASSET FINANCE COPORATION</v>
          </cell>
          <cell r="F47" t="str">
            <v>99/10</v>
          </cell>
          <cell r="G47">
            <v>20</v>
          </cell>
          <cell r="H47">
            <v>2200000</v>
          </cell>
          <cell r="I47">
            <v>2200000</v>
          </cell>
        </row>
        <row r="48">
          <cell r="A48" t="str">
            <v>役員　　　　　　　　　　　　　　　　　　</v>
          </cell>
          <cell r="B48" t="str">
            <v>0A2</v>
          </cell>
          <cell r="C48" t="str">
            <v>役員　　　　　　　　　　　　　　　　　　</v>
          </cell>
          <cell r="D48" t="str">
            <v>LRS FUNDING CORPORATIONⅠ</v>
          </cell>
          <cell r="F48" t="str">
            <v>00/02</v>
          </cell>
          <cell r="G48">
            <v>100</v>
          </cell>
          <cell r="H48">
            <v>500000</v>
          </cell>
          <cell r="I48">
            <v>500000</v>
          </cell>
        </row>
        <row r="49">
          <cell r="A49" t="str">
            <v>役員　　　　　　　　　　　　　　　　　　</v>
          </cell>
          <cell r="B49" t="str">
            <v>0A2</v>
          </cell>
          <cell r="C49" t="str">
            <v>役員　　　　　　　　　　　　　　　　　　</v>
          </cell>
          <cell r="D49" t="str">
            <v>三友ｼｽﾃﾑｱﾌﾟﾚｲｻﾞﾙ(株)</v>
          </cell>
          <cell r="F49" t="str">
            <v>90/11</v>
          </cell>
          <cell r="G49">
            <v>2000</v>
          </cell>
          <cell r="H49">
            <v>1000</v>
          </cell>
          <cell r="I49">
            <v>1000</v>
          </cell>
        </row>
        <row r="50">
          <cell r="A50" t="str">
            <v>東京営業本部　　　　　　　　　　　　　　</v>
          </cell>
          <cell r="B50" t="str">
            <v>1A1</v>
          </cell>
          <cell r="C50" t="str">
            <v>営業第一部第一チーム　　　　　　　　　　</v>
          </cell>
          <cell r="D50" t="str">
            <v>(株)たちかわ風力発電研究所</v>
          </cell>
          <cell r="F50" t="str">
            <v>95/09</v>
          </cell>
          <cell r="G50">
            <v>20</v>
          </cell>
          <cell r="H50">
            <v>1000</v>
          </cell>
          <cell r="I50">
            <v>1000</v>
          </cell>
        </row>
        <row r="51">
          <cell r="A51" t="str">
            <v>東京営業本部　　　　　　　　　　　　　　</v>
          </cell>
          <cell r="B51" t="str">
            <v>1A1</v>
          </cell>
          <cell r="C51" t="str">
            <v>営業第一部第一チーム　　　　　　　　　　</v>
          </cell>
          <cell r="D51" t="str">
            <v>(株)秋田ｳｨﾝﾄﾞﾊﾟﾜ-研究所</v>
          </cell>
          <cell r="F51" t="str">
            <v>97/02</v>
          </cell>
          <cell r="G51">
            <v>40</v>
          </cell>
          <cell r="H51">
            <v>2000</v>
          </cell>
          <cell r="I51">
            <v>2000</v>
          </cell>
        </row>
        <row r="52">
          <cell r="A52" t="str">
            <v>東京営業本部　　　　　　　　　　　　　　</v>
          </cell>
          <cell r="B52" t="str">
            <v>1F1</v>
          </cell>
          <cell r="C52" t="str">
            <v>環境エネルギー部第一チーム　　　　　　　</v>
          </cell>
          <cell r="D52" t="str">
            <v>(株)五島岐宿風力発電研究所</v>
          </cell>
          <cell r="F52" t="str">
            <v>97/02</v>
          </cell>
          <cell r="G52">
            <v>38</v>
          </cell>
          <cell r="H52">
            <v>1900</v>
          </cell>
          <cell r="I52">
            <v>1900</v>
          </cell>
        </row>
        <row r="53">
          <cell r="A53" t="str">
            <v>東京営業本部　　　　　　　　　　　　　　</v>
          </cell>
          <cell r="B53" t="str">
            <v>1F1</v>
          </cell>
          <cell r="C53" t="str">
            <v>環境エネルギー部第一チーム　　　　　　　</v>
          </cell>
          <cell r="D53" t="str">
            <v>ｴｺ･ﾊﾟﾜｰ(株)</v>
          </cell>
          <cell r="G53">
            <v>6700</v>
          </cell>
          <cell r="H53">
            <v>3954</v>
          </cell>
          <cell r="I53">
            <v>3955</v>
          </cell>
        </row>
        <row r="54">
          <cell r="A54" t="str">
            <v>東京営業本部　　　　　　　　　　　　　　</v>
          </cell>
          <cell r="B54" t="str">
            <v>1F1</v>
          </cell>
          <cell r="C54" t="str">
            <v>環境エネルギー部第一チーム　　　　　　　</v>
          </cell>
          <cell r="D54" t="str">
            <v>ｲｰｻﾎﾟｰﾄ㈱</v>
          </cell>
          <cell r="G54">
            <v>1111</v>
          </cell>
          <cell r="H54">
            <v>199980</v>
          </cell>
          <cell r="I54">
            <v>199980</v>
          </cell>
        </row>
        <row r="55">
          <cell r="A55" t="str">
            <v>東京営業本部　　　　　　　　　　　　　　</v>
          </cell>
          <cell r="B55" t="str">
            <v>1F1</v>
          </cell>
          <cell r="C55" t="str">
            <v>環境エネルギー部第一チーム　　　　　　　</v>
          </cell>
          <cell r="D55" t="str">
            <v>フレッシュリミックス(株)</v>
          </cell>
          <cell r="F55" t="str">
            <v>01/10</v>
          </cell>
          <cell r="G55">
            <v>2150</v>
          </cell>
          <cell r="H55">
            <v>134000</v>
          </cell>
          <cell r="I55">
            <v>134000</v>
          </cell>
        </row>
        <row r="56">
          <cell r="A56" t="str">
            <v>東京営業本部　　　　　　　　　　　　　　</v>
          </cell>
          <cell r="B56" t="str">
            <v>1F1</v>
          </cell>
          <cell r="C56" t="str">
            <v>環境エネルギー部第一チーム　　　　　　　</v>
          </cell>
          <cell r="D56" t="str">
            <v>㈱ｲｰ･ｹｱｰ･ｻﾎﾟｰﾄ</v>
          </cell>
          <cell r="F56" t="str">
            <v>00/07</v>
          </cell>
          <cell r="G56">
            <v>400</v>
          </cell>
          <cell r="H56">
            <v>20000</v>
          </cell>
          <cell r="I56">
            <v>20000</v>
          </cell>
        </row>
        <row r="57">
          <cell r="A57" t="str">
            <v>東京営業本部　　　　　　　　　　　　　　</v>
          </cell>
          <cell r="B57" t="str">
            <v>1NW</v>
          </cell>
          <cell r="C57" t="str">
            <v>営業第一部第二チーム　　　　　　　　　　</v>
          </cell>
          <cell r="D57" t="str">
            <v>新日本建販(株)</v>
          </cell>
          <cell r="F57" t="str">
            <v>97/12</v>
          </cell>
          <cell r="G57">
            <v>3000</v>
          </cell>
          <cell r="H57">
            <v>9600</v>
          </cell>
          <cell r="I57">
            <v>9600</v>
          </cell>
        </row>
        <row r="58">
          <cell r="A58" t="str">
            <v>東京営業本部　　　　　　　　　　　　　　</v>
          </cell>
          <cell r="B58" t="str">
            <v>1A2</v>
          </cell>
          <cell r="C58" t="str">
            <v>環境エネルギー部第三チーム　　　　　　　</v>
          </cell>
          <cell r="D58" t="str">
            <v>(株)伊藤園</v>
          </cell>
          <cell r="E58" t="str">
            <v>2593</v>
          </cell>
          <cell r="F58" t="str">
            <v>98/11</v>
          </cell>
          <cell r="G58">
            <v>1600</v>
          </cell>
          <cell r="H58">
            <v>7906</v>
          </cell>
          <cell r="I58">
            <v>7376</v>
          </cell>
        </row>
        <row r="59">
          <cell r="A59" t="str">
            <v>東京営業本部　　　　　　　　　　　　　　</v>
          </cell>
          <cell r="B59" t="str">
            <v>1A3</v>
          </cell>
          <cell r="C59" t="str">
            <v>営業第二部第一チーム　　　　　　　　　　</v>
          </cell>
          <cell r="D59" t="str">
            <v>ｼﾞｬﾊﾟﾝﾈｯﾄﾜ-ｸｼｽﾃﾑ(株)</v>
          </cell>
          <cell r="F59" t="str">
            <v>96/07</v>
          </cell>
          <cell r="G59">
            <v>500</v>
          </cell>
          <cell r="H59">
            <v>50000</v>
          </cell>
          <cell r="I59">
            <v>50000</v>
          </cell>
        </row>
        <row r="60">
          <cell r="A60" t="str">
            <v>東京営業本部　　　　　　　　　　　　　　</v>
          </cell>
          <cell r="B60" t="str">
            <v>1M1</v>
          </cell>
          <cell r="C60" t="str">
            <v>営業第二部第二チーム　　　　　　　　　　</v>
          </cell>
          <cell r="D60" t="str">
            <v>(株)アトラス</v>
          </cell>
          <cell r="E60" t="str">
            <v>7866</v>
          </cell>
          <cell r="F60" t="str">
            <v>97/10</v>
          </cell>
          <cell r="G60">
            <v>20000</v>
          </cell>
          <cell r="H60">
            <v>9360</v>
          </cell>
          <cell r="I60">
            <v>9340</v>
          </cell>
        </row>
        <row r="61">
          <cell r="A61" t="str">
            <v>東京営業本部　　　　　　　　　　　　　　</v>
          </cell>
          <cell r="B61" t="str">
            <v>1M2</v>
          </cell>
          <cell r="C61" t="str">
            <v>営業第二部第四チーム　　　　　　　　　　</v>
          </cell>
          <cell r="D61" t="str">
            <v>(株)アリサカ</v>
          </cell>
          <cell r="E61" t="str">
            <v>2328</v>
          </cell>
          <cell r="F61" t="str">
            <v>96/09</v>
          </cell>
          <cell r="G61">
            <v>11000</v>
          </cell>
          <cell r="H61">
            <v>41680</v>
          </cell>
          <cell r="I61">
            <v>46750</v>
          </cell>
        </row>
        <row r="62">
          <cell r="A62" t="str">
            <v>東京営業本部　　　　　　　　　　　　　　</v>
          </cell>
          <cell r="B62" t="str">
            <v>1A6</v>
          </cell>
          <cell r="C62" t="str">
            <v>営業第二部第三チーム　　　　　　　　　　</v>
          </cell>
          <cell r="D62" t="str">
            <v>ミニストップ(株)</v>
          </cell>
          <cell r="E62" t="str">
            <v>9946</v>
          </cell>
          <cell r="F62" t="str">
            <v>95/07</v>
          </cell>
          <cell r="G62">
            <v>1331</v>
          </cell>
          <cell r="H62">
            <v>2021</v>
          </cell>
          <cell r="I62">
            <v>2162</v>
          </cell>
        </row>
        <row r="63">
          <cell r="A63" t="str">
            <v>東京営業本部　　　　　　　　　　　　　　</v>
          </cell>
          <cell r="B63" t="str">
            <v>1A6</v>
          </cell>
          <cell r="C63" t="str">
            <v>営業第二部第三チーム　　　　　　　　　　</v>
          </cell>
          <cell r="D63" t="str">
            <v>エイベックス(株)</v>
          </cell>
          <cell r="E63" t="str">
            <v>7860</v>
          </cell>
          <cell r="F63" t="str">
            <v>95/12</v>
          </cell>
          <cell r="G63">
            <v>658124</v>
          </cell>
          <cell r="H63">
            <v>64799</v>
          </cell>
          <cell r="I63">
            <v>1286632</v>
          </cell>
        </row>
        <row r="64">
          <cell r="A64" t="str">
            <v>東京営業本部　　　　　　　　　　　　　　</v>
          </cell>
          <cell r="B64" t="str">
            <v>1A4</v>
          </cell>
          <cell r="C64" t="str">
            <v>営業第二部ヘルスケアチーム　　　　　　　</v>
          </cell>
          <cell r="D64" t="str">
            <v>(株)ホスピタルネット</v>
          </cell>
          <cell r="F64" t="str">
            <v>00/02</v>
          </cell>
          <cell r="G64">
            <v>400</v>
          </cell>
          <cell r="H64">
            <v>20000</v>
          </cell>
          <cell r="I64">
            <v>20000</v>
          </cell>
        </row>
        <row r="65">
          <cell r="A65" t="str">
            <v>東京営業本部　　　　　　　　　　　　　　</v>
          </cell>
          <cell r="B65" t="str">
            <v>1A4</v>
          </cell>
          <cell r="C65" t="str">
            <v>営業第二部ヘルスケアチーム　　　　　　　</v>
          </cell>
          <cell r="D65" t="str">
            <v>(株)コムスン</v>
          </cell>
          <cell r="F65" t="str">
            <v>00/03</v>
          </cell>
          <cell r="G65">
            <v>12000</v>
          </cell>
          <cell r="H65">
            <v>300000</v>
          </cell>
          <cell r="I65">
            <v>300000</v>
          </cell>
        </row>
        <row r="66">
          <cell r="A66" t="str">
            <v>東京営業本部　　　　　　　　　　　　　　</v>
          </cell>
          <cell r="B66" t="str">
            <v>1A4</v>
          </cell>
          <cell r="C66" t="str">
            <v>営業第二部ヘルスケアチーム　　　　　　　</v>
          </cell>
          <cell r="D66" t="str">
            <v>ﾒﾃﾞｨｶﾙ･ﾃﾞｰﾀ･ｺﾐｭﾆｹｰｼｮﾝ</v>
          </cell>
          <cell r="F66" t="str">
            <v>02/01</v>
          </cell>
          <cell r="G66">
            <v>600</v>
          </cell>
          <cell r="H66">
            <v>30000</v>
          </cell>
          <cell r="I66">
            <v>30000</v>
          </cell>
        </row>
        <row r="67">
          <cell r="A67" t="str">
            <v>東京営業本部　　　　　　　　　　　　　　</v>
          </cell>
          <cell r="B67" t="str">
            <v>1F4</v>
          </cell>
          <cell r="C67" t="str">
            <v>情報通信部デルチーム　　　　　　　　　　</v>
          </cell>
          <cell r="D67" t="str">
            <v>ｻｰｸﾙ(株)</v>
          </cell>
          <cell r="F67" t="str">
            <v>81/12</v>
          </cell>
          <cell r="G67">
            <v>1000</v>
          </cell>
          <cell r="H67">
            <v>500</v>
          </cell>
          <cell r="I67">
            <v>500</v>
          </cell>
        </row>
        <row r="68">
          <cell r="A68" t="str">
            <v>東京営業本部　　　　　　　　　　　　　　</v>
          </cell>
          <cell r="B68" t="str">
            <v>1F4</v>
          </cell>
          <cell r="C68" t="str">
            <v>情報通信部デルチーム　　　　　　　　　　</v>
          </cell>
          <cell r="D68" t="str">
            <v>東洋証券(株)</v>
          </cell>
          <cell r="E68" t="str">
            <v>8614</v>
          </cell>
          <cell r="F68" t="str">
            <v>84/04</v>
          </cell>
          <cell r="G68">
            <v>345645</v>
          </cell>
          <cell r="H68">
            <v>46389</v>
          </cell>
          <cell r="I68">
            <v>102311</v>
          </cell>
        </row>
        <row r="69">
          <cell r="A69" t="str">
            <v>東京営業本部　　　　　　　　　　　　　　</v>
          </cell>
          <cell r="B69" t="str">
            <v>1F5</v>
          </cell>
          <cell r="C69" t="str">
            <v>情報通信部第二チーム　　　　　　　　　　</v>
          </cell>
          <cell r="D69" t="str">
            <v>日本ﾃﾚｺﾑ(株)</v>
          </cell>
          <cell r="E69" t="str">
            <v>9434</v>
          </cell>
          <cell r="F69" t="str">
            <v>85/07</v>
          </cell>
          <cell r="G69">
            <v>1366.65</v>
          </cell>
          <cell r="H69">
            <v>21295</v>
          </cell>
          <cell r="I69">
            <v>392229</v>
          </cell>
        </row>
        <row r="70">
          <cell r="A70" t="str">
            <v>東京営業本部　　　　　　　　　　　　　　</v>
          </cell>
          <cell r="B70" t="str">
            <v>1F5</v>
          </cell>
          <cell r="C70" t="str">
            <v>情報通信部第二チーム　　　　　　　　　　</v>
          </cell>
          <cell r="D70" t="str">
            <v>東京通信ﾈｯﾄﾜｰｸ(株）</v>
          </cell>
          <cell r="F70" t="str">
            <v>86/12</v>
          </cell>
          <cell r="G70">
            <v>100.035528</v>
          </cell>
          <cell r="H70">
            <v>627</v>
          </cell>
          <cell r="I70">
            <v>627</v>
          </cell>
        </row>
        <row r="71">
          <cell r="A71" t="str">
            <v>東京営業本部　　　　　　　　　　　　　　</v>
          </cell>
          <cell r="B71" t="str">
            <v>1F5</v>
          </cell>
          <cell r="C71" t="str">
            <v>情報通信部第二チーム　　　　　　　　　　</v>
          </cell>
          <cell r="D71" t="str">
            <v>(株)ﾕ-･ｴｽ･ｴｽ･ｼﾞｬﾊﾟﾝ</v>
          </cell>
          <cell r="F71" t="str">
            <v>94/05</v>
          </cell>
          <cell r="G71">
            <v>35520</v>
          </cell>
          <cell r="H71">
            <v>24000</v>
          </cell>
          <cell r="I71">
            <v>269242</v>
          </cell>
        </row>
        <row r="72">
          <cell r="A72" t="str">
            <v>東京営業本部　　　　　　　　　　　　　　</v>
          </cell>
          <cell r="B72" t="str">
            <v>1F5</v>
          </cell>
          <cell r="C72" t="str">
            <v>情報通信部第二チーム　　　　　　　　　　</v>
          </cell>
          <cell r="D72" t="str">
            <v>ｳｪﾌﾞ･ﾘｰｽ(株)</v>
          </cell>
          <cell r="F72" t="str">
            <v>00/01</v>
          </cell>
          <cell r="G72">
            <v>1272</v>
          </cell>
          <cell r="H72">
            <v>60000</v>
          </cell>
          <cell r="I72">
            <v>141192</v>
          </cell>
        </row>
        <row r="73">
          <cell r="A73" t="str">
            <v>東京営業本部　　　　　　　　　　　　　　</v>
          </cell>
          <cell r="B73" t="str">
            <v>1F5</v>
          </cell>
          <cell r="C73" t="str">
            <v>情報通信部第二チーム　　　　　　　　　　</v>
          </cell>
          <cell r="D73" t="str">
            <v>日本ｴﾝﾀｰﾌﾟﾗｲｽﾞ(株)</v>
          </cell>
          <cell r="E73" t="str">
            <v>4829</v>
          </cell>
          <cell r="F73" t="str">
            <v>00/05</v>
          </cell>
          <cell r="G73">
            <v>240</v>
          </cell>
          <cell r="H73">
            <v>21984</v>
          </cell>
          <cell r="I73">
            <v>46560</v>
          </cell>
        </row>
        <row r="74">
          <cell r="A74" t="str">
            <v>東京営業本部　　　　　　　　　　　　　　</v>
          </cell>
          <cell r="B74" t="str">
            <v>1F5</v>
          </cell>
          <cell r="C74" t="str">
            <v>情報通信部第二チーム　　　　　　　　　　</v>
          </cell>
          <cell r="D74" t="str">
            <v>ｲｰｱｸｾｽ㈱</v>
          </cell>
          <cell r="F74" t="str">
            <v>01/02</v>
          </cell>
          <cell r="G74">
            <v>167</v>
          </cell>
          <cell r="H74">
            <v>50100</v>
          </cell>
          <cell r="I74">
            <v>47428</v>
          </cell>
        </row>
        <row r="75">
          <cell r="A75" t="str">
            <v>東京営業本部　　　　　　　　　　　　　　</v>
          </cell>
          <cell r="B75" t="str">
            <v>1F5</v>
          </cell>
          <cell r="C75" t="str">
            <v>情報通信部第二チーム　　　　　　　　　　</v>
          </cell>
          <cell r="D75" t="str">
            <v>㈱ｱｯｶﾈｯﾄﾜｰｸｽ</v>
          </cell>
          <cell r="F75" t="str">
            <v>01/02</v>
          </cell>
          <cell r="G75">
            <v>71</v>
          </cell>
          <cell r="H75">
            <v>99400</v>
          </cell>
          <cell r="I75">
            <v>99400</v>
          </cell>
        </row>
        <row r="76">
          <cell r="A76" t="str">
            <v>東京営業本部　　　　　　　　　　　　　　</v>
          </cell>
          <cell r="B76" t="str">
            <v>1F5</v>
          </cell>
          <cell r="C76" t="str">
            <v>情報通信部第二チーム　　　　　　　　　　</v>
          </cell>
          <cell r="D76" t="str">
            <v>サイバー・ソリューション(株)</v>
          </cell>
          <cell r="F76" t="str">
            <v>01/11</v>
          </cell>
          <cell r="G76">
            <v>500</v>
          </cell>
          <cell r="H76">
            <v>25000</v>
          </cell>
          <cell r="I76">
            <v>25000</v>
          </cell>
        </row>
        <row r="77">
          <cell r="A77" t="str">
            <v>東京営業本部　　　　　　　　　　　　　　</v>
          </cell>
          <cell r="B77" t="str">
            <v>1F7</v>
          </cell>
          <cell r="C77" t="str">
            <v>情報通信部第三チーム　　　　　　　　　　</v>
          </cell>
          <cell r="D77" t="str">
            <v>(株)日本文字放送</v>
          </cell>
          <cell r="F77" t="str">
            <v>89/05</v>
          </cell>
          <cell r="G77">
            <v>20</v>
          </cell>
          <cell r="H77">
            <v>1000</v>
          </cell>
          <cell r="I77">
            <v>1000</v>
          </cell>
        </row>
        <row r="78">
          <cell r="A78" t="str">
            <v>東京営業本部　　　　　　　　　　　　　　</v>
          </cell>
          <cell r="B78" t="str">
            <v>1F7</v>
          </cell>
          <cell r="C78" t="str">
            <v>情報通信部第三チーム　　　　　　　　　　</v>
          </cell>
          <cell r="D78" t="str">
            <v>(株)ﾜｳﾜｳ</v>
          </cell>
          <cell r="E78" t="str">
            <v>4839</v>
          </cell>
          <cell r="F78" t="str">
            <v>91/04</v>
          </cell>
          <cell r="G78">
            <v>70</v>
          </cell>
          <cell r="H78">
            <v>5404</v>
          </cell>
          <cell r="I78">
            <v>8540</v>
          </cell>
        </row>
        <row r="79">
          <cell r="A79" t="str">
            <v>東京営業本部　　　　　　　　　　　　　　</v>
          </cell>
          <cell r="B79" t="str">
            <v>1F7</v>
          </cell>
          <cell r="C79" t="str">
            <v>情報通信部第三チーム　　　　　　　　　　</v>
          </cell>
          <cell r="D79" t="str">
            <v>東京ﾒﾄﾛﾎﾟﾘﾀﾝﾃﾚﾋﾞｼﾞｮﾝ(株)</v>
          </cell>
          <cell r="F79" t="str">
            <v>93/04</v>
          </cell>
          <cell r="G79">
            <v>900</v>
          </cell>
          <cell r="H79">
            <v>14352</v>
          </cell>
          <cell r="I79">
            <v>14352</v>
          </cell>
        </row>
        <row r="80">
          <cell r="A80" t="str">
            <v>東京営業本部　　　　　　　　　　　　　　</v>
          </cell>
          <cell r="B80" t="str">
            <v>1F7</v>
          </cell>
          <cell r="C80" t="str">
            <v>情報通信部第三チーム　　　　　　　　　　</v>
          </cell>
          <cell r="D80" t="str">
            <v>武蔵野三鷹ｹ-ﾌﾞﾙﾃﾚﾋﾞ(株)</v>
          </cell>
          <cell r="F80" t="str">
            <v>96/04</v>
          </cell>
          <cell r="G80">
            <v>300</v>
          </cell>
          <cell r="H80">
            <v>4268</v>
          </cell>
          <cell r="I80">
            <v>4268</v>
          </cell>
        </row>
        <row r="81">
          <cell r="A81" t="str">
            <v>東京営業本部　　　　　　　　　　　　　　</v>
          </cell>
          <cell r="B81" t="str">
            <v>1F7</v>
          </cell>
          <cell r="C81" t="str">
            <v>情報通信部第三チーム　　　　　　　　　　</v>
          </cell>
          <cell r="D81" t="str">
            <v>ｹ-ﾌﾞﾙﾈｯﾄ埼玉(株)</v>
          </cell>
          <cell r="F81" t="str">
            <v>96/06</v>
          </cell>
          <cell r="G81">
            <v>600</v>
          </cell>
          <cell r="H81">
            <v>6259</v>
          </cell>
          <cell r="I81">
            <v>6259</v>
          </cell>
        </row>
        <row r="82">
          <cell r="A82" t="str">
            <v>東京営業本部　　　　　　　　　　　　　　</v>
          </cell>
          <cell r="B82" t="str">
            <v>1F7</v>
          </cell>
          <cell r="C82" t="str">
            <v>情報通信部第三チーム　　　　　　　　　　</v>
          </cell>
          <cell r="D82" t="str">
            <v>（株）ｽｶｲﾊﾟｰﾌｪｸﾄ・ｺﾐｭﾆｹｰｼｮﾝｽﾞ</v>
          </cell>
          <cell r="E82" t="str">
            <v>4795</v>
          </cell>
          <cell r="F82" t="str">
            <v>96/09</v>
          </cell>
          <cell r="G82">
            <v>21944</v>
          </cell>
          <cell r="H82">
            <v>800000</v>
          </cell>
          <cell r="I82">
            <v>2016000</v>
          </cell>
        </row>
        <row r="83">
          <cell r="A83" t="str">
            <v>東京営業本部　　　　　　　　　　　　　　</v>
          </cell>
          <cell r="B83" t="str">
            <v>1F7</v>
          </cell>
          <cell r="C83" t="str">
            <v>情報通信部第三チーム　　　　　　　　　　</v>
          </cell>
          <cell r="D83" t="str">
            <v>（株）ｷﾞｬｶﾞ･ｺﾐｭﾆｹｰｼｮﾝｽﾞ</v>
          </cell>
          <cell r="E83" t="str">
            <v>4280</v>
          </cell>
          <cell r="F83" t="str">
            <v>99/07</v>
          </cell>
          <cell r="G83">
            <v>150000</v>
          </cell>
          <cell r="H83">
            <v>110100</v>
          </cell>
          <cell r="I83">
            <v>81000</v>
          </cell>
        </row>
        <row r="84">
          <cell r="A84" t="str">
            <v>東京営業本部　　　　　　　　　　　　　　</v>
          </cell>
          <cell r="B84" t="str">
            <v>1F7</v>
          </cell>
          <cell r="C84" t="str">
            <v>情報通信部第三チーム　　　　　　　　　　</v>
          </cell>
          <cell r="D84" t="str">
            <v>㈱ﾕｰｽﾞｺﾐｭﾆｹｰｼｮﾝｽﾞ</v>
          </cell>
          <cell r="F84" t="str">
            <v>00/12</v>
          </cell>
          <cell r="G84">
            <v>1200</v>
          </cell>
          <cell r="H84">
            <v>300000</v>
          </cell>
          <cell r="I84">
            <v>300000</v>
          </cell>
        </row>
        <row r="85">
          <cell r="A85" t="str">
            <v>東京営業本部　　　　　　　　　　　　　　</v>
          </cell>
          <cell r="B85" t="str">
            <v>1F7</v>
          </cell>
          <cell r="C85" t="str">
            <v>情報通信部第三チーム　　　　　　　　　　</v>
          </cell>
          <cell r="D85" t="str">
            <v>㈱ｼｰｴｽ･ﾌﾟﾛｼﾞｪｸﾄ</v>
          </cell>
          <cell r="F85" t="str">
            <v>01/03</v>
          </cell>
          <cell r="G85">
            <v>1200</v>
          </cell>
          <cell r="H85">
            <v>60000</v>
          </cell>
          <cell r="I85">
            <v>60000</v>
          </cell>
        </row>
        <row r="86">
          <cell r="A86" t="str">
            <v>東京営業本部　　　　　　　　　　　　　　</v>
          </cell>
          <cell r="B86" t="str">
            <v>1F7</v>
          </cell>
          <cell r="C86" t="str">
            <v>情報通信部第三チーム　　　　　　　　　　</v>
          </cell>
          <cell r="D86" t="str">
            <v>東京ｺﾝｻﾙﾃｨﾝｸﾞ㈱</v>
          </cell>
          <cell r="F86" t="str">
            <v>01/03</v>
          </cell>
          <cell r="G86">
            <v>100</v>
          </cell>
          <cell r="H86">
            <v>5000</v>
          </cell>
          <cell r="I86">
            <v>5000</v>
          </cell>
        </row>
        <row r="87">
          <cell r="A87" t="str">
            <v>東京営業本部　　　　　　　　　　　　　　</v>
          </cell>
          <cell r="B87" t="str">
            <v>1F7</v>
          </cell>
          <cell r="C87" t="str">
            <v>情報通信部第三チーム　　　　　　　　　　</v>
          </cell>
          <cell r="D87" t="str">
            <v>㈱ﾚﾝﾄﾗｯｸｼﾞｬﾊﾟﾝ</v>
          </cell>
          <cell r="E87" t="str">
            <v>2314</v>
          </cell>
          <cell r="F87" t="str">
            <v>01/06</v>
          </cell>
          <cell r="G87">
            <v>50000</v>
          </cell>
          <cell r="H87">
            <v>80000</v>
          </cell>
          <cell r="I87">
            <v>68700</v>
          </cell>
        </row>
        <row r="88">
          <cell r="A88" t="str">
            <v>東京営業本部　　　　　　　　　　　　　　</v>
          </cell>
          <cell r="B88" t="str">
            <v>1F6</v>
          </cell>
          <cell r="C88" t="str">
            <v>情報通信部システム営業チーム　　　　　　</v>
          </cell>
          <cell r="D88" t="str">
            <v>(株)ｲﾝﾃｯｸｺﾐｭﾆｹ-ｼｮﾝｽﾞ</v>
          </cell>
          <cell r="E88" t="str">
            <v>9443</v>
          </cell>
          <cell r="F88" t="str">
            <v>98/05</v>
          </cell>
          <cell r="G88">
            <v>80000</v>
          </cell>
          <cell r="H88">
            <v>15000</v>
          </cell>
          <cell r="I88">
            <v>23580</v>
          </cell>
        </row>
        <row r="89">
          <cell r="A89" t="str">
            <v>東京営業本部　　　　　　　　　　　　　　</v>
          </cell>
          <cell r="B89" t="str">
            <v>1F6</v>
          </cell>
          <cell r="C89" t="str">
            <v>情報通信部システム営業チーム　　　　　　</v>
          </cell>
          <cell r="D89" t="str">
            <v>ｴﾝﾄﾗﾝｽｼﾞｬﾊﾟﾝ(株)</v>
          </cell>
          <cell r="F89" t="str">
            <v>98/12</v>
          </cell>
          <cell r="G89">
            <v>480</v>
          </cell>
          <cell r="H89">
            <v>24000</v>
          </cell>
          <cell r="I89">
            <v>24000</v>
          </cell>
        </row>
        <row r="90">
          <cell r="A90" t="str">
            <v>東京営業本部　　　　　　　　　　　　　　</v>
          </cell>
          <cell r="B90" t="str">
            <v>1B1</v>
          </cell>
          <cell r="C90" t="str">
            <v>中央支店第一チーム　　　　　　　　　　　</v>
          </cell>
          <cell r="D90" t="str">
            <v>岡藤商事(株)</v>
          </cell>
          <cell r="E90" t="str">
            <v>8748</v>
          </cell>
          <cell r="F90" t="str">
            <v>91/07</v>
          </cell>
          <cell r="G90">
            <v>36000</v>
          </cell>
          <cell r="H90">
            <v>8027</v>
          </cell>
          <cell r="I90">
            <v>18936</v>
          </cell>
        </row>
        <row r="91">
          <cell r="A91" t="str">
            <v>東京営業本部　　　　　　　　　　　　　　</v>
          </cell>
          <cell r="B91" t="str">
            <v>1B1</v>
          </cell>
          <cell r="C91" t="str">
            <v>中央支店第一チーム　　　　　　　　　　　</v>
          </cell>
          <cell r="D91" t="str">
            <v>東洋ｱﾚｯｸｽ(株)</v>
          </cell>
          <cell r="F91" t="str">
            <v>95/01</v>
          </cell>
          <cell r="G91">
            <v>10000</v>
          </cell>
          <cell r="H91">
            <v>5546</v>
          </cell>
          <cell r="I91">
            <v>5546</v>
          </cell>
        </row>
        <row r="92">
          <cell r="A92" t="str">
            <v>東京営業本部　　　　　　　　　　　　　　</v>
          </cell>
          <cell r="B92" t="str">
            <v>1B1</v>
          </cell>
          <cell r="C92" t="str">
            <v>中央支店第一チーム　　　　　　　　　　　</v>
          </cell>
          <cell r="D92" t="str">
            <v>前澤化成工業(株)</v>
          </cell>
          <cell r="E92" t="str">
            <v>7925</v>
          </cell>
          <cell r="F92" t="str">
            <v>93/11</v>
          </cell>
          <cell r="G92">
            <v>7200</v>
          </cell>
          <cell r="H92">
            <v>7610</v>
          </cell>
          <cell r="I92">
            <v>9648</v>
          </cell>
        </row>
        <row r="93">
          <cell r="A93" t="str">
            <v>東京営業本部　　　　　　　　　　　　　　</v>
          </cell>
          <cell r="B93" t="str">
            <v>1B1</v>
          </cell>
          <cell r="C93" t="str">
            <v>中央支店第一チーム　　　　　　　　　　　</v>
          </cell>
          <cell r="D93" t="str">
            <v>ﾈｯﾄｳｨｰﾅｰｽﾞ(株)</v>
          </cell>
          <cell r="F93" t="str">
            <v>00/04</v>
          </cell>
          <cell r="G93">
            <v>250</v>
          </cell>
          <cell r="H93">
            <v>1250</v>
          </cell>
          <cell r="I93">
            <v>1250</v>
          </cell>
        </row>
        <row r="94">
          <cell r="A94" t="str">
            <v>東京営業本部　　　　　　　　　　　　　　</v>
          </cell>
          <cell r="B94" t="str">
            <v>1B1</v>
          </cell>
          <cell r="C94" t="str">
            <v>中央支店第一チーム　　　　　　　　　　　</v>
          </cell>
          <cell r="D94" t="str">
            <v>㈱ﾃｨ・ｼﾞｮｲ</v>
          </cell>
          <cell r="F94" t="str">
            <v>00/08</v>
          </cell>
          <cell r="G94">
            <v>2000</v>
          </cell>
          <cell r="H94">
            <v>100000</v>
          </cell>
          <cell r="I94">
            <v>100000</v>
          </cell>
        </row>
        <row r="95">
          <cell r="A95" t="str">
            <v>東京営業本部　　　　　　　　　　　　　　</v>
          </cell>
          <cell r="B95" t="str">
            <v>1B1</v>
          </cell>
          <cell r="C95" t="str">
            <v>中央支店第一チーム　　　　　　　　　　　</v>
          </cell>
          <cell r="D95" t="str">
            <v>日本ｼｬｸﾘｰ㈱</v>
          </cell>
          <cell r="E95" t="str">
            <v>8205</v>
          </cell>
          <cell r="F95" t="str">
            <v>01/03</v>
          </cell>
          <cell r="G95">
            <v>20000</v>
          </cell>
          <cell r="H95">
            <v>16096</v>
          </cell>
          <cell r="I95">
            <v>18000</v>
          </cell>
        </row>
        <row r="96">
          <cell r="A96" t="str">
            <v>東京営業本部　　　　　　　　　　　　　　</v>
          </cell>
          <cell r="B96" t="str">
            <v>1B1</v>
          </cell>
          <cell r="C96" t="str">
            <v>中央支店第一チーム　　　　　　　　　　　</v>
          </cell>
          <cell r="D96" t="str">
            <v>東京企業情報㈱</v>
          </cell>
          <cell r="F96" t="str">
            <v>01/07</v>
          </cell>
          <cell r="G96">
            <v>72</v>
          </cell>
          <cell r="H96">
            <v>4608</v>
          </cell>
          <cell r="I96">
            <v>4608</v>
          </cell>
        </row>
        <row r="97">
          <cell r="A97" t="str">
            <v>東京営業本部　　　　　　　　　　　　　　</v>
          </cell>
          <cell r="B97" t="str">
            <v>1B4</v>
          </cell>
          <cell r="C97" t="str">
            <v>中央支店第二チーム　　　　　　　　　　　</v>
          </cell>
          <cell r="D97" t="str">
            <v>メルテックス(株）</v>
          </cell>
          <cell r="E97" t="str">
            <v>4105</v>
          </cell>
          <cell r="F97" t="str">
            <v>88/02</v>
          </cell>
          <cell r="G97">
            <v>55000</v>
          </cell>
          <cell r="H97">
            <v>25121</v>
          </cell>
          <cell r="I97">
            <v>33990</v>
          </cell>
        </row>
        <row r="98">
          <cell r="A98" t="str">
            <v>東京営業本部　　　　　　　　　　　　　　</v>
          </cell>
          <cell r="B98" t="str">
            <v>1B4</v>
          </cell>
          <cell r="C98" t="str">
            <v>中央支店第二チーム　　　　　　　　　　　</v>
          </cell>
          <cell r="D98" t="str">
            <v>(株)武井工業所</v>
          </cell>
          <cell r="E98" t="str">
            <v>5286</v>
          </cell>
          <cell r="F98" t="str">
            <v>97/01</v>
          </cell>
          <cell r="G98">
            <v>20000</v>
          </cell>
          <cell r="H98">
            <v>4200</v>
          </cell>
          <cell r="I98">
            <v>3720</v>
          </cell>
        </row>
        <row r="99">
          <cell r="A99" t="str">
            <v>東京営業本部　　　　　　　　　　　　　　</v>
          </cell>
          <cell r="B99" t="str">
            <v>1B4</v>
          </cell>
          <cell r="C99" t="str">
            <v>中央支店第二チーム　　　　　　　　　　　</v>
          </cell>
          <cell r="D99" t="str">
            <v>大日精化工業(株)</v>
          </cell>
          <cell r="E99" t="str">
            <v>4116</v>
          </cell>
          <cell r="F99" t="str">
            <v>97/10</v>
          </cell>
          <cell r="G99">
            <v>50000</v>
          </cell>
          <cell r="H99">
            <v>13300</v>
          </cell>
          <cell r="I99">
            <v>18500</v>
          </cell>
        </row>
        <row r="100">
          <cell r="A100" t="str">
            <v>東京営業本部　　　　　　　　　　　　　　</v>
          </cell>
          <cell r="B100" t="str">
            <v>1B4</v>
          </cell>
          <cell r="C100" t="str">
            <v>中央支店第二チーム　　　　　　　　　　　</v>
          </cell>
          <cell r="D100" t="str">
            <v>(株)大塚家具</v>
          </cell>
          <cell r="E100" t="str">
            <v>8186</v>
          </cell>
          <cell r="F100" t="str">
            <v>79/12</v>
          </cell>
          <cell r="G100">
            <v>192000</v>
          </cell>
          <cell r="H100">
            <v>82318</v>
          </cell>
          <cell r="I100">
            <v>637440</v>
          </cell>
        </row>
        <row r="101">
          <cell r="A101" t="str">
            <v>東京営業本部　　　　　　　　　　　　　　</v>
          </cell>
          <cell r="B101" t="str">
            <v>1B4</v>
          </cell>
          <cell r="C101" t="str">
            <v>中央支店第二チーム　　　　　　　　　　　</v>
          </cell>
          <cell r="D101" t="str">
            <v>(株)ｷﾃｨｰ</v>
          </cell>
          <cell r="F101" t="str">
            <v>97/04</v>
          </cell>
          <cell r="G101">
            <v>30</v>
          </cell>
          <cell r="H101">
            <v>3000</v>
          </cell>
          <cell r="I101">
            <v>3000</v>
          </cell>
        </row>
        <row r="102">
          <cell r="A102" t="str">
            <v>東京営業本部　　　　　　　　　　　　　　</v>
          </cell>
          <cell r="B102" t="str">
            <v>1PH</v>
          </cell>
          <cell r="C102" t="str">
            <v>中央支店第三チーム　　　　　　　　　　　</v>
          </cell>
          <cell r="D102" t="str">
            <v>(株)ｵｰﾋﾞｯｸ</v>
          </cell>
          <cell r="E102" t="str">
            <v>4684</v>
          </cell>
          <cell r="F102" t="str">
            <v>95/12</v>
          </cell>
          <cell r="G102">
            <v>144000</v>
          </cell>
          <cell r="H102">
            <v>170000</v>
          </cell>
          <cell r="I102">
            <v>3104640</v>
          </cell>
        </row>
        <row r="103">
          <cell r="A103" t="str">
            <v>東京営業本部　　　　　　　　　　　　　　</v>
          </cell>
          <cell r="B103" t="str">
            <v>12L</v>
          </cell>
          <cell r="C103" t="str">
            <v>日本橋支店　　　　　　　　　　　　　　　</v>
          </cell>
          <cell r="D103" t="str">
            <v>(株)ｼｰｴｰｼｰ</v>
          </cell>
          <cell r="E103" t="str">
            <v>4725</v>
          </cell>
          <cell r="F103" t="str">
            <v>96/12</v>
          </cell>
          <cell r="G103">
            <v>260000</v>
          </cell>
          <cell r="H103">
            <v>70000</v>
          </cell>
          <cell r="I103">
            <v>202800</v>
          </cell>
        </row>
        <row r="104">
          <cell r="A104" t="str">
            <v>東京営業本部　　　　　　　　　　　　　　</v>
          </cell>
          <cell r="B104" t="str">
            <v>12L</v>
          </cell>
          <cell r="C104" t="str">
            <v>日本橋支店　　　　　　　　　　　　　　　</v>
          </cell>
          <cell r="D104" t="str">
            <v>(株)東京ﾃﾞﾘｶ</v>
          </cell>
          <cell r="E104" t="str">
            <v>9990</v>
          </cell>
          <cell r="F104" t="str">
            <v>95/05</v>
          </cell>
          <cell r="G104">
            <v>10000</v>
          </cell>
          <cell r="H104">
            <v>1770</v>
          </cell>
          <cell r="I104">
            <v>2705</v>
          </cell>
        </row>
        <row r="105">
          <cell r="A105" t="str">
            <v>東京営業本部　　　　　　　　　　　　　　</v>
          </cell>
          <cell r="B105" t="str">
            <v>12K</v>
          </cell>
          <cell r="C105" t="str">
            <v>千代田支店　　　　　　　　　　　　　　　</v>
          </cell>
          <cell r="D105" t="str">
            <v>(株)日新</v>
          </cell>
          <cell r="E105" t="str">
            <v>9066</v>
          </cell>
          <cell r="F105" t="str">
            <v>81/08</v>
          </cell>
          <cell r="G105">
            <v>36300</v>
          </cell>
          <cell r="H105">
            <v>7623</v>
          </cell>
          <cell r="I105">
            <v>8531</v>
          </cell>
        </row>
        <row r="106">
          <cell r="A106" t="str">
            <v>東京営業本部　　　　　　　　　　　　　　</v>
          </cell>
          <cell r="B106" t="str">
            <v>12K</v>
          </cell>
          <cell r="C106" t="str">
            <v>千代田支店　　　　　　　　　　　　　　　</v>
          </cell>
          <cell r="D106" t="str">
            <v>アコム(株)</v>
          </cell>
          <cell r="E106" t="str">
            <v>8572</v>
          </cell>
          <cell r="F106" t="str">
            <v>83/11</v>
          </cell>
          <cell r="G106">
            <v>247104</v>
          </cell>
          <cell r="H106">
            <v>61170</v>
          </cell>
          <cell r="I106">
            <v>1200925</v>
          </cell>
        </row>
        <row r="107">
          <cell r="A107" t="str">
            <v>東京営業本部　　　　　　　　　　　　　　</v>
          </cell>
          <cell r="B107" t="str">
            <v>1C1</v>
          </cell>
          <cell r="C107" t="str">
            <v>港支店第一チーム　　　　　　　　　　　　</v>
          </cell>
          <cell r="D107" t="str">
            <v>日本ﾋﾞｼﾞﾈｽｺﾝﾋﾟｭｰﾀｰ(株)</v>
          </cell>
          <cell r="E107" t="str">
            <v>9889</v>
          </cell>
          <cell r="F107" t="str">
            <v>78/11</v>
          </cell>
          <cell r="G107">
            <v>198000</v>
          </cell>
          <cell r="H107">
            <v>120388</v>
          </cell>
          <cell r="I107">
            <v>139194</v>
          </cell>
        </row>
        <row r="108">
          <cell r="A108" t="str">
            <v>東京営業本部　　　　　　　　　　　　　　</v>
          </cell>
          <cell r="B108" t="str">
            <v>1C1</v>
          </cell>
          <cell r="C108" t="str">
            <v>港支店第一チーム　　　　　　　　　　　　</v>
          </cell>
          <cell r="D108" t="str">
            <v>(株)ﾓｯｸ</v>
          </cell>
          <cell r="F108" t="str">
            <v>02/01</v>
          </cell>
          <cell r="G108">
            <v>10</v>
          </cell>
          <cell r="H108">
            <v>5000</v>
          </cell>
          <cell r="I108">
            <v>11560</v>
          </cell>
        </row>
        <row r="109">
          <cell r="A109" t="str">
            <v>東京営業本部　　　　　　　　　　　　　　</v>
          </cell>
          <cell r="B109" t="str">
            <v>1C4</v>
          </cell>
          <cell r="C109" t="str">
            <v>港支店第二チーム　　　　　　　　　　　　</v>
          </cell>
          <cell r="D109" t="str">
            <v>ﾋﾋﾞﾉ㈱</v>
          </cell>
          <cell r="F109" t="str">
            <v>00/06</v>
          </cell>
          <cell r="G109">
            <v>37400</v>
          </cell>
          <cell r="H109">
            <v>34840</v>
          </cell>
          <cell r="I109">
            <v>34840</v>
          </cell>
        </row>
        <row r="110">
          <cell r="A110" t="str">
            <v>東京営業本部　　　　　　　　　　　　　　</v>
          </cell>
          <cell r="B110" t="str">
            <v>1C4</v>
          </cell>
          <cell r="C110" t="str">
            <v>港支店第二チーム　　　　　　　　　　　　</v>
          </cell>
          <cell r="D110" t="str">
            <v>㈱ｲｰﾗｲｾﾝｽ</v>
          </cell>
          <cell r="F110" t="str">
            <v>00/09</v>
          </cell>
          <cell r="G110">
            <v>30</v>
          </cell>
          <cell r="H110">
            <v>4500</v>
          </cell>
          <cell r="I110">
            <v>4500</v>
          </cell>
        </row>
        <row r="111">
          <cell r="A111" t="str">
            <v>東京営業本部　　　　　　　　　　　　　　</v>
          </cell>
          <cell r="B111" t="str">
            <v>1J1</v>
          </cell>
          <cell r="C111" t="str">
            <v>渋谷支店第一チーム　　　　　　　　　　　</v>
          </cell>
          <cell r="D111" t="str">
            <v>協栄産業(株)</v>
          </cell>
          <cell r="E111" t="str">
            <v>6973</v>
          </cell>
          <cell r="F111" t="str">
            <v>79/11</v>
          </cell>
          <cell r="G111">
            <v>52806</v>
          </cell>
          <cell r="H111">
            <v>16105</v>
          </cell>
          <cell r="I111">
            <v>13782</v>
          </cell>
        </row>
        <row r="112">
          <cell r="A112" t="str">
            <v>東京営業本部　　　　　　　　　　　　　　</v>
          </cell>
          <cell r="B112" t="str">
            <v>1J1</v>
          </cell>
          <cell r="C112" t="str">
            <v>渋谷支店第一チーム　　　　　　　　　　　</v>
          </cell>
          <cell r="D112" t="str">
            <v>(株)ﾊﾟｿﾅｷｬﾘｱｾｯﾄ</v>
          </cell>
          <cell r="F112" t="str">
            <v>88/04</v>
          </cell>
          <cell r="G112">
            <v>100</v>
          </cell>
          <cell r="H112">
            <v>1505</v>
          </cell>
          <cell r="I112">
            <v>1505</v>
          </cell>
        </row>
        <row r="113">
          <cell r="A113" t="str">
            <v>東京営業本部　　　　　　　　　　　　　　</v>
          </cell>
          <cell r="B113" t="str">
            <v>1J1</v>
          </cell>
          <cell r="C113" t="str">
            <v>渋谷支店第一チーム　　　　　　　　　　　</v>
          </cell>
          <cell r="D113" t="str">
            <v>(株)ｼｰｲｰｼｰ</v>
          </cell>
          <cell r="E113" t="str">
            <v>9692</v>
          </cell>
          <cell r="F113" t="str">
            <v>90/11</v>
          </cell>
          <cell r="G113">
            <v>24000</v>
          </cell>
          <cell r="H113">
            <v>29880</v>
          </cell>
          <cell r="I113">
            <v>24216</v>
          </cell>
        </row>
        <row r="114">
          <cell r="A114" t="str">
            <v>役員　　　　　　　　　　　　　　　　　　</v>
          </cell>
          <cell r="B114" t="str">
            <v>0A2</v>
          </cell>
          <cell r="C114" t="str">
            <v>役員　　　　　　　　　　　　　　　　　　</v>
          </cell>
          <cell r="D114" t="str">
            <v>ﾊﾟｼﾌｨｯｸ･ｾﾝﾁｭﾘｰ･ｻｲﾊﾞｰﾜｰｸｽ･ｼﾞｬﾊﾟﾝ(株）</v>
          </cell>
          <cell r="E114" t="str">
            <v>7954</v>
          </cell>
          <cell r="F114" t="str">
            <v>87/08</v>
          </cell>
          <cell r="G114">
            <v>936000</v>
          </cell>
          <cell r="H114">
            <v>51480</v>
          </cell>
          <cell r="I114">
            <v>46020</v>
          </cell>
        </row>
        <row r="115">
          <cell r="A115" t="str">
            <v>東京営業本部　　　　　　　　　　　　　　</v>
          </cell>
          <cell r="B115" t="str">
            <v>1H1</v>
          </cell>
          <cell r="C115" t="str">
            <v>新宿支店第一チーム　　　　　　　　　　　</v>
          </cell>
          <cell r="D115" t="str">
            <v>ﾃﾞﾝﾖｰ(株）</v>
          </cell>
          <cell r="E115" t="str">
            <v>6517</v>
          </cell>
          <cell r="F115" t="str">
            <v>88/12</v>
          </cell>
          <cell r="G115">
            <v>139150</v>
          </cell>
          <cell r="H115">
            <v>77367</v>
          </cell>
          <cell r="I115">
            <v>69436</v>
          </cell>
        </row>
        <row r="116">
          <cell r="A116" t="str">
            <v>東京営業本部　　　　　　　　　　　　　　</v>
          </cell>
          <cell r="B116" t="str">
            <v>1H1</v>
          </cell>
          <cell r="C116" t="str">
            <v>新宿支店第一チーム　　　　　　　　　　　</v>
          </cell>
          <cell r="D116" t="str">
            <v>(株)武富士</v>
          </cell>
          <cell r="E116" t="str">
            <v>8564</v>
          </cell>
          <cell r="F116" t="str">
            <v>86/11</v>
          </cell>
          <cell r="G116">
            <v>195000</v>
          </cell>
          <cell r="H116">
            <v>521667</v>
          </cell>
          <cell r="I116">
            <v>976950</v>
          </cell>
        </row>
        <row r="117">
          <cell r="A117" t="str">
            <v>東京営業本部　　　　　　　　　　　　　　</v>
          </cell>
          <cell r="B117" t="str">
            <v>1H1</v>
          </cell>
          <cell r="C117" t="str">
            <v>新宿支店第一チーム　　　　　　　　　　　</v>
          </cell>
          <cell r="D117" t="str">
            <v>ﾀﾜ-投資顧問(株）</v>
          </cell>
          <cell r="F117" t="str">
            <v>90/04</v>
          </cell>
          <cell r="G117">
            <v>40</v>
          </cell>
          <cell r="H117">
            <v>2000</v>
          </cell>
          <cell r="I117">
            <v>2000</v>
          </cell>
        </row>
        <row r="118">
          <cell r="A118" t="str">
            <v>東京営業本部　　　　　　　　　　　　　　</v>
          </cell>
          <cell r="B118" t="str">
            <v>1H1</v>
          </cell>
          <cell r="C118" t="str">
            <v>新宿支店第一チーム　　　　　　　　　　　</v>
          </cell>
          <cell r="D118" t="str">
            <v>(株)日本M&amp;Aｾﾝﾀｰ</v>
          </cell>
          <cell r="F118" t="str">
            <v>91/08</v>
          </cell>
          <cell r="G118">
            <v>40</v>
          </cell>
          <cell r="H118">
            <v>2000</v>
          </cell>
          <cell r="I118">
            <v>2000</v>
          </cell>
        </row>
        <row r="119">
          <cell r="A119" t="str">
            <v>東京営業本部　　　　　　　　　　　　　　</v>
          </cell>
          <cell r="B119" t="str">
            <v>1H1</v>
          </cell>
          <cell r="C119" t="str">
            <v>新宿支店第一チーム　　　　　　　　　　　</v>
          </cell>
          <cell r="D119" t="str">
            <v>(株)ｻﾝﾐｯｼｪﾙ南青山</v>
          </cell>
          <cell r="F119" t="str">
            <v>96/09</v>
          </cell>
          <cell r="G119">
            <v>36000</v>
          </cell>
          <cell r="H119">
            <v>4748</v>
          </cell>
          <cell r="I119">
            <v>4748</v>
          </cell>
        </row>
        <row r="120">
          <cell r="A120" t="str">
            <v>東京営業本部　　　　　　　　　　　　　　</v>
          </cell>
          <cell r="B120" t="str">
            <v>1H1</v>
          </cell>
          <cell r="C120" t="str">
            <v>新宿支店第一チーム　　　　　　　　　　　</v>
          </cell>
          <cell r="D120" t="str">
            <v>(株)ビｲー・ジャパン</v>
          </cell>
          <cell r="F120" t="str">
            <v>99/08</v>
          </cell>
          <cell r="G120">
            <v>40000</v>
          </cell>
          <cell r="H120">
            <v>1000</v>
          </cell>
          <cell r="I120">
            <v>1000</v>
          </cell>
        </row>
        <row r="121">
          <cell r="A121" t="str">
            <v>東京営業本部　　　　　　　　　　　　　　</v>
          </cell>
          <cell r="B121" t="str">
            <v>1H1</v>
          </cell>
          <cell r="C121" t="str">
            <v>新宿支店第一チーム　　　　　　　　　　　</v>
          </cell>
          <cell r="D121" t="str">
            <v>東新重機販売㈱</v>
          </cell>
          <cell r="F121" t="str">
            <v>00/08</v>
          </cell>
          <cell r="G121">
            <v>4000</v>
          </cell>
          <cell r="H121">
            <v>2000</v>
          </cell>
          <cell r="I121">
            <v>2000</v>
          </cell>
        </row>
        <row r="122">
          <cell r="A122" t="str">
            <v>東京営業本部　　　　　　　　　　　　　　</v>
          </cell>
          <cell r="B122" t="str">
            <v>1H4</v>
          </cell>
          <cell r="C122" t="str">
            <v>四谷支店第一チーム　　　　　　　　　　　</v>
          </cell>
          <cell r="D122" t="str">
            <v>ﾀﾞｲｷｻｳﾝﾄﾞ㈱</v>
          </cell>
          <cell r="F122" t="str">
            <v>01/05</v>
          </cell>
          <cell r="G122">
            <v>20</v>
          </cell>
          <cell r="H122">
            <v>30000</v>
          </cell>
          <cell r="I122">
            <v>30000</v>
          </cell>
        </row>
        <row r="123">
          <cell r="A123" t="str">
            <v>東京営業本部　　　　　　　　　　　　　　</v>
          </cell>
          <cell r="B123" t="str">
            <v>1H6</v>
          </cell>
          <cell r="C123" t="str">
            <v>池袋支店第一チーム　　　　　　　　　　　</v>
          </cell>
          <cell r="D123" t="str">
            <v>(株)テレコメディア</v>
          </cell>
          <cell r="F123" t="str">
            <v>00/02</v>
          </cell>
          <cell r="G123">
            <v>1000</v>
          </cell>
          <cell r="H123">
            <v>5000</v>
          </cell>
          <cell r="I123">
            <v>5000</v>
          </cell>
        </row>
        <row r="124">
          <cell r="A124" t="str">
            <v>東京営業本部　　　　　　　　　　　　　　</v>
          </cell>
          <cell r="B124" t="str">
            <v>1H6</v>
          </cell>
          <cell r="C124" t="str">
            <v>池袋支店第一チーム　　　　　　　　　　　</v>
          </cell>
          <cell r="D124" t="str">
            <v>㈱ﾀﾞｲﾅｼﾃｨ</v>
          </cell>
          <cell r="E124" t="str">
            <v>8901</v>
          </cell>
          <cell r="F124" t="str">
            <v>00/12</v>
          </cell>
          <cell r="G124">
            <v>9</v>
          </cell>
          <cell r="H124">
            <v>1425</v>
          </cell>
          <cell r="I124">
            <v>1320</v>
          </cell>
        </row>
        <row r="125">
          <cell r="A125" t="str">
            <v>東京営業本部　　　　　　　　　　　　　　</v>
          </cell>
          <cell r="B125" t="str">
            <v>1J6</v>
          </cell>
          <cell r="C125" t="str">
            <v>立川支店第一チーム　　　　　　　　　　　</v>
          </cell>
          <cell r="D125" t="str">
            <v>ﾌｫｽﾀｰ電機(株）</v>
          </cell>
          <cell r="E125" t="str">
            <v>6794</v>
          </cell>
          <cell r="F125" t="str">
            <v>85/04</v>
          </cell>
          <cell r="G125">
            <v>30000</v>
          </cell>
          <cell r="H125">
            <v>14972</v>
          </cell>
          <cell r="I125">
            <v>11850</v>
          </cell>
        </row>
        <row r="126">
          <cell r="A126" t="str">
            <v>東京営業本部　　　　　　　　　　　　　　</v>
          </cell>
          <cell r="B126" t="str">
            <v>1J6</v>
          </cell>
          <cell r="C126" t="str">
            <v>立川支店第一チーム　　　　　　　　　　　</v>
          </cell>
          <cell r="D126" t="str">
            <v>(株)ｽｰﾊﾟｰｱﾙﾌﾟｽ</v>
          </cell>
          <cell r="F126" t="str">
            <v>94/11</v>
          </cell>
          <cell r="G126">
            <v>20000</v>
          </cell>
          <cell r="H126">
            <v>15000</v>
          </cell>
          <cell r="I126">
            <v>15000</v>
          </cell>
        </row>
        <row r="127">
          <cell r="A127" t="str">
            <v>東京営業本部　　　　　　　　　　　　　　</v>
          </cell>
          <cell r="B127" t="str">
            <v>1J6</v>
          </cell>
          <cell r="C127" t="str">
            <v>立川支店第一チーム　　　　　　　　　　　</v>
          </cell>
          <cell r="D127" t="str">
            <v>国際ｼｽﾃﾑ(株)</v>
          </cell>
          <cell r="E127" t="str">
            <v>9687</v>
          </cell>
          <cell r="F127" t="str">
            <v>96/12</v>
          </cell>
          <cell r="G127">
            <v>10000</v>
          </cell>
          <cell r="H127">
            <v>1510</v>
          </cell>
          <cell r="I127">
            <v>2960</v>
          </cell>
        </row>
        <row r="128">
          <cell r="A128" t="str">
            <v>東京営業本部　　　　　　　　　　　　　　</v>
          </cell>
          <cell r="B128" t="str">
            <v>1J6</v>
          </cell>
          <cell r="C128" t="str">
            <v>立川支店第一チーム　　　　　　　　　　　</v>
          </cell>
          <cell r="D128" t="str">
            <v>(株)エコス</v>
          </cell>
          <cell r="E128" t="str">
            <v>7520</v>
          </cell>
          <cell r="F128" t="str">
            <v>89/01</v>
          </cell>
          <cell r="G128">
            <v>30187</v>
          </cell>
          <cell r="H128">
            <v>12765</v>
          </cell>
          <cell r="I128">
            <v>17847</v>
          </cell>
        </row>
        <row r="129">
          <cell r="A129" t="str">
            <v>東京営業本部　　　　　　　　　　　　　　</v>
          </cell>
          <cell r="B129" t="str">
            <v>1W1</v>
          </cell>
          <cell r="C129" t="str">
            <v>吉祥寺支店第一チーム　　　　　　　　　　</v>
          </cell>
          <cell r="D129" t="str">
            <v>（株）船井財産ｺﾝｻﾙﾀﾝﾂ</v>
          </cell>
          <cell r="F129" t="str">
            <v>91/12</v>
          </cell>
          <cell r="G129">
            <v>60</v>
          </cell>
          <cell r="H129">
            <v>3000</v>
          </cell>
          <cell r="I129">
            <v>3000</v>
          </cell>
        </row>
        <row r="130">
          <cell r="A130" t="str">
            <v>東京営業本部　　　　　　　　　　　　　　</v>
          </cell>
          <cell r="B130" t="str">
            <v>1W1</v>
          </cell>
          <cell r="C130" t="str">
            <v>吉祥寺支店第一チーム　　　　　　　　　　</v>
          </cell>
          <cell r="D130" t="str">
            <v>(株)ｷｭ-ｿｰ流通ｼｽﾃﾑ</v>
          </cell>
          <cell r="E130" t="str">
            <v>9369</v>
          </cell>
          <cell r="F130" t="str">
            <v>95/10</v>
          </cell>
          <cell r="G130">
            <v>36300</v>
          </cell>
          <cell r="H130">
            <v>36735</v>
          </cell>
          <cell r="I130">
            <v>44395</v>
          </cell>
        </row>
        <row r="131">
          <cell r="A131" t="str">
            <v>東京営業本部　　　　　　　　　　　　　　</v>
          </cell>
          <cell r="B131" t="str">
            <v>1W1</v>
          </cell>
          <cell r="C131" t="str">
            <v>吉祥寺支店第一チーム　　　　　　　　　　</v>
          </cell>
          <cell r="D131" t="str">
            <v>㈱ｾﾞｸｽ</v>
          </cell>
          <cell r="F131" t="str">
            <v>00/08</v>
          </cell>
          <cell r="G131">
            <v>12</v>
          </cell>
          <cell r="H131">
            <v>4802</v>
          </cell>
          <cell r="I131">
            <v>11491</v>
          </cell>
        </row>
        <row r="132">
          <cell r="A132" t="str">
            <v>東京営業本部　　　　　　　　　　　　　　</v>
          </cell>
          <cell r="B132" t="str">
            <v>1W1</v>
          </cell>
          <cell r="C132" t="str">
            <v>吉祥寺支店第一チーム　　　　　　　　　　</v>
          </cell>
          <cell r="D132" t="str">
            <v>㈱ﾀｶﾗﾚｰﾍﾞﾝ</v>
          </cell>
          <cell r="E132" t="str">
            <v>8897</v>
          </cell>
          <cell r="F132" t="str">
            <v>01/01</v>
          </cell>
          <cell r="G132">
            <v>40000</v>
          </cell>
          <cell r="H132">
            <v>18000</v>
          </cell>
          <cell r="I132">
            <v>25036</v>
          </cell>
        </row>
        <row r="133">
          <cell r="A133" t="str">
            <v>東京営業本部　　　　　　　　　　　　　　</v>
          </cell>
          <cell r="B133" t="str">
            <v>1D5</v>
          </cell>
          <cell r="C133" t="str">
            <v>さいたま支店第一チーム　　　　　　　　　</v>
          </cell>
          <cell r="D133" t="str">
            <v>池上金型工業(株)</v>
          </cell>
          <cell r="F133" t="str">
            <v>88/04</v>
          </cell>
          <cell r="G133">
            <v>60000</v>
          </cell>
          <cell r="H133">
            <v>38500</v>
          </cell>
          <cell r="I133">
            <v>38500</v>
          </cell>
        </row>
        <row r="134">
          <cell r="A134" t="str">
            <v>東京営業本部　　　　　　　　　　　　　　</v>
          </cell>
          <cell r="B134" t="str">
            <v>1D5</v>
          </cell>
          <cell r="C134" t="str">
            <v>さいたま支店第一チーム　　　　　　　　　</v>
          </cell>
          <cell r="D134" t="str">
            <v>(株)フコク</v>
          </cell>
          <cell r="E134" t="str">
            <v>5185</v>
          </cell>
          <cell r="F134" t="str">
            <v>95/02</v>
          </cell>
          <cell r="G134">
            <v>50820</v>
          </cell>
          <cell r="H134">
            <v>20805</v>
          </cell>
          <cell r="I134">
            <v>41317</v>
          </cell>
        </row>
        <row r="135">
          <cell r="A135" t="str">
            <v>東京営業本部　　　　　　　　　　　　　　</v>
          </cell>
          <cell r="B135" t="str">
            <v>1D5</v>
          </cell>
          <cell r="C135" t="str">
            <v>さいたま支店第一チーム　　　　　　　　　</v>
          </cell>
          <cell r="D135" t="str">
            <v>(株)日本ﾒﾃﾞｨｹｱｻﾎﾟｰﾄ</v>
          </cell>
          <cell r="F135" t="str">
            <v>99/12</v>
          </cell>
          <cell r="G135">
            <v>4000</v>
          </cell>
          <cell r="H135">
            <v>200000</v>
          </cell>
          <cell r="I135">
            <v>200000</v>
          </cell>
        </row>
        <row r="136">
          <cell r="A136" t="str">
            <v>東京営業本部　　　　　　　　　　　　　　</v>
          </cell>
          <cell r="B136" t="str">
            <v>1D8</v>
          </cell>
          <cell r="C136" t="str">
            <v>さいたま支店開発グループ　　　　　　　　</v>
          </cell>
          <cell r="D136" t="str">
            <v>(株)レオ</v>
          </cell>
          <cell r="E136" t="str">
            <v>7495</v>
          </cell>
          <cell r="F136" t="str">
            <v>96/12</v>
          </cell>
          <cell r="G136">
            <v>26000</v>
          </cell>
          <cell r="H136">
            <v>5019</v>
          </cell>
          <cell r="I136">
            <v>13754</v>
          </cell>
        </row>
        <row r="137">
          <cell r="A137" t="str">
            <v>東京営業本部　　　　　　　　　　　　　　</v>
          </cell>
          <cell r="B137" t="str">
            <v>1D8</v>
          </cell>
          <cell r="C137" t="str">
            <v>さいたま支店開発グループ　　　　　　　　</v>
          </cell>
          <cell r="D137" t="str">
            <v>ユニパルス(株）</v>
          </cell>
          <cell r="E137" t="str">
            <v>6842</v>
          </cell>
          <cell r="F137" t="str">
            <v>94/09</v>
          </cell>
          <cell r="G137">
            <v>50000</v>
          </cell>
          <cell r="H137">
            <v>25000</v>
          </cell>
          <cell r="I137">
            <v>27900</v>
          </cell>
        </row>
        <row r="138">
          <cell r="A138" t="str">
            <v>東京営業本部　　　　　　　　　　　　　　</v>
          </cell>
          <cell r="B138" t="str">
            <v>1PF</v>
          </cell>
          <cell r="C138" t="str">
            <v>日本橋支店第一チーム　　　　　　　　　　</v>
          </cell>
          <cell r="D138" t="str">
            <v>(株)幸洋ｺｰﾎﾟﾚｰｼｮﾝ</v>
          </cell>
          <cell r="E138" t="str">
            <v>8866</v>
          </cell>
          <cell r="F138" t="str">
            <v>94/09</v>
          </cell>
          <cell r="G138">
            <v>12500</v>
          </cell>
          <cell r="H138">
            <v>3262</v>
          </cell>
          <cell r="I138">
            <v>5788</v>
          </cell>
        </row>
        <row r="139">
          <cell r="A139" t="str">
            <v>東京営業本部　　　　　　　　　　　　　　</v>
          </cell>
          <cell r="B139" t="str">
            <v>1D1</v>
          </cell>
          <cell r="C139" t="str">
            <v>千葉支店第一チーム　　　　　　　　　　　</v>
          </cell>
          <cell r="D139" t="str">
            <v>(株)ｼ-･ｳﾞｨ-･ｴｽ･ﾍﾞｲｴﾘｱ</v>
          </cell>
          <cell r="E139" t="str">
            <v>2687</v>
          </cell>
          <cell r="F139" t="str">
            <v>99/02</v>
          </cell>
          <cell r="G139">
            <v>16000</v>
          </cell>
          <cell r="H139">
            <v>4000</v>
          </cell>
          <cell r="I139">
            <v>8000</v>
          </cell>
        </row>
        <row r="140">
          <cell r="A140" t="str">
            <v>東京営業本部　　　　　　　　　　　　　　</v>
          </cell>
          <cell r="B140" t="str">
            <v>12Y</v>
          </cell>
          <cell r="C140" t="str">
            <v>吉祥寺支店　　　　　　　　　　　　　　　</v>
          </cell>
          <cell r="D140" t="str">
            <v>ﾕﾆﾀﾞｯｸｽ(株）</v>
          </cell>
          <cell r="E140" t="str">
            <v>9897</v>
          </cell>
          <cell r="F140" t="str">
            <v>91/09</v>
          </cell>
          <cell r="G140">
            <v>2930</v>
          </cell>
          <cell r="H140">
            <v>1500</v>
          </cell>
          <cell r="I140">
            <v>1553</v>
          </cell>
        </row>
        <row r="141">
          <cell r="A141" t="str">
            <v>東京営業本部　　　　　　　　　　　　　　</v>
          </cell>
          <cell r="B141" t="str">
            <v>1E1</v>
          </cell>
          <cell r="C141" t="str">
            <v>横浜支店第一チーム　　　　　　　　　　　</v>
          </cell>
          <cell r="D141" t="str">
            <v>ﾕｰﾃﾚﾋﾞ(株)</v>
          </cell>
          <cell r="F141" t="str">
            <v>95/09</v>
          </cell>
          <cell r="G141">
            <v>400</v>
          </cell>
          <cell r="H141">
            <v>20000</v>
          </cell>
          <cell r="I141">
            <v>20000</v>
          </cell>
        </row>
        <row r="142">
          <cell r="A142" t="str">
            <v>東京営業本部　　　　　　　　　　　　　　</v>
          </cell>
          <cell r="B142" t="str">
            <v>1E1</v>
          </cell>
          <cell r="C142" t="str">
            <v>横浜支店第一チーム　　　　　　　　　　　</v>
          </cell>
          <cell r="D142" t="str">
            <v>(株)オークラホテル新潟</v>
          </cell>
          <cell r="F142" t="str">
            <v>01/10</v>
          </cell>
          <cell r="G142">
            <v>40000</v>
          </cell>
          <cell r="H142">
            <v>20000</v>
          </cell>
          <cell r="I142">
            <v>20000</v>
          </cell>
        </row>
        <row r="143">
          <cell r="A143" t="str">
            <v>東京営業本部　　　　　　　　　　　　　　</v>
          </cell>
          <cell r="B143" t="str">
            <v>1E5</v>
          </cell>
          <cell r="C143" t="str">
            <v>厚木支店第一チーム　　　　　　　　　　　</v>
          </cell>
          <cell r="D143" t="str">
            <v>(株)鈴機商事</v>
          </cell>
          <cell r="F143" t="str">
            <v>89/02</v>
          </cell>
          <cell r="G143">
            <v>4000</v>
          </cell>
          <cell r="H143">
            <v>22200</v>
          </cell>
          <cell r="I143">
            <v>22200</v>
          </cell>
        </row>
        <row r="144">
          <cell r="A144" t="str">
            <v>東京営業本部　　　　　　　　　　　　　　</v>
          </cell>
          <cell r="B144" t="str">
            <v>1E5</v>
          </cell>
          <cell r="C144" t="str">
            <v>厚木支店第一チーム　　　　　　　　　　　</v>
          </cell>
          <cell r="D144" t="str">
            <v>㈱ﾒｲｺｰ</v>
          </cell>
          <cell r="E144" t="str">
            <v>6787</v>
          </cell>
          <cell r="F144" t="str">
            <v>00/12</v>
          </cell>
          <cell r="G144">
            <v>5000</v>
          </cell>
          <cell r="H144">
            <v>2950</v>
          </cell>
          <cell r="I144">
            <v>16625</v>
          </cell>
        </row>
        <row r="145">
          <cell r="A145" t="str">
            <v>東京営業本部　　　　　　　　　　　　　　</v>
          </cell>
          <cell r="B145" t="str">
            <v>1E5</v>
          </cell>
          <cell r="C145" t="str">
            <v>厚木支店第一チーム　　　　　　　　　　　</v>
          </cell>
          <cell r="D145" t="str">
            <v>㈱放電精密加工研究所</v>
          </cell>
          <cell r="E145" t="str">
            <v>6469</v>
          </cell>
          <cell r="F145" t="str">
            <v>00/12</v>
          </cell>
          <cell r="G145">
            <v>4000</v>
          </cell>
          <cell r="H145">
            <v>2040</v>
          </cell>
          <cell r="I145">
            <v>2680</v>
          </cell>
        </row>
        <row r="146">
          <cell r="A146" t="str">
            <v>近畿営業本部　　　　　　　　　　　　　　</v>
          </cell>
          <cell r="B146" t="str">
            <v>001</v>
          </cell>
          <cell r="C146" t="str">
            <v>大阪営業１部１課　　　　　　　　　　　　</v>
          </cell>
          <cell r="D146" t="str">
            <v>笹原ﾒｰｿﾝﾘｰ(株)</v>
          </cell>
          <cell r="F146" t="str">
            <v>94/07</v>
          </cell>
          <cell r="G146">
            <v>5000</v>
          </cell>
          <cell r="H146">
            <v>7697</v>
          </cell>
          <cell r="I146">
            <v>7698</v>
          </cell>
        </row>
        <row r="147">
          <cell r="A147" t="str">
            <v>近畿営業本部　　　　　　　　　　　　　　</v>
          </cell>
          <cell r="B147" t="str">
            <v>001</v>
          </cell>
          <cell r="C147" t="str">
            <v>大阪営業１部１課　　　　　　　　　　　　</v>
          </cell>
          <cell r="D147" t="str">
            <v>日本基礎技術(株)</v>
          </cell>
          <cell r="E147" t="str">
            <v>1914</v>
          </cell>
          <cell r="F147" t="str">
            <v>95/02</v>
          </cell>
          <cell r="G147">
            <v>24200</v>
          </cell>
          <cell r="H147">
            <v>6534</v>
          </cell>
          <cell r="I147">
            <v>5566</v>
          </cell>
        </row>
        <row r="148">
          <cell r="A148" t="str">
            <v>近畿営業本部　　　　　　　　　　　　　　</v>
          </cell>
          <cell r="B148" t="str">
            <v>001</v>
          </cell>
          <cell r="C148" t="str">
            <v>大阪営業１部１課　　　　　　　　　　　　</v>
          </cell>
          <cell r="D148" t="str">
            <v>西日本旅客鉄道(株)</v>
          </cell>
          <cell r="E148" t="str">
            <v>9021</v>
          </cell>
          <cell r="F148" t="str">
            <v>96/07</v>
          </cell>
          <cell r="G148">
            <v>600</v>
          </cell>
          <cell r="H148">
            <v>227359</v>
          </cell>
          <cell r="I148">
            <v>252600</v>
          </cell>
        </row>
        <row r="149">
          <cell r="A149" t="str">
            <v>近畿営業本部　　　　　　　　　　　　　　</v>
          </cell>
          <cell r="B149" t="str">
            <v>001</v>
          </cell>
          <cell r="C149" t="str">
            <v>大阪営業１部１課　　　　　　　　　　　　</v>
          </cell>
          <cell r="D149" t="str">
            <v>テレセン(株)</v>
          </cell>
          <cell r="F149" t="str">
            <v>97/02</v>
          </cell>
          <cell r="G149">
            <v>100</v>
          </cell>
          <cell r="H149">
            <v>503</v>
          </cell>
          <cell r="I149">
            <v>503</v>
          </cell>
        </row>
        <row r="150">
          <cell r="A150" t="str">
            <v>近畿営業本部　　　　　　　　　　　　　　</v>
          </cell>
          <cell r="B150" t="str">
            <v>001</v>
          </cell>
          <cell r="C150" t="str">
            <v>大阪営業１部１課　　　　　　　　　　　　</v>
          </cell>
          <cell r="D150" t="str">
            <v>ﾒﾃﾞｨｱﾏ-ｹﾃｨﾝｸﾞｼｽﾃﾑ(株)</v>
          </cell>
          <cell r="F150" t="str">
            <v>97/09</v>
          </cell>
          <cell r="G150">
            <v>4</v>
          </cell>
          <cell r="H150">
            <v>26</v>
          </cell>
          <cell r="I150">
            <v>26</v>
          </cell>
        </row>
        <row r="151">
          <cell r="A151" t="str">
            <v>近畿営業本部　　　　　　　　　　　　　　</v>
          </cell>
          <cell r="B151" t="str">
            <v>001</v>
          </cell>
          <cell r="C151" t="str">
            <v>大阪営業１部１課　　　　　　　　　　　　</v>
          </cell>
          <cell r="D151" t="str">
            <v>(株)吉本ﾌｧｲﾅﾝｽ</v>
          </cell>
          <cell r="F151" t="str">
            <v>98/06</v>
          </cell>
          <cell r="G151">
            <v>72</v>
          </cell>
          <cell r="H151">
            <v>3600</v>
          </cell>
          <cell r="I151">
            <v>3600</v>
          </cell>
        </row>
        <row r="152">
          <cell r="A152" t="str">
            <v>近畿営業本部　　　　　　　　　　　　　　</v>
          </cell>
          <cell r="B152" t="str">
            <v>001</v>
          </cell>
          <cell r="C152" t="str">
            <v>大阪営業１部１課　　　　　　　　　　　　</v>
          </cell>
          <cell r="D152" t="str">
            <v>関西ｹｰﾌﾞﾙﾈｯﾄ㈱</v>
          </cell>
          <cell r="F152" t="str">
            <v>99/09</v>
          </cell>
          <cell r="G152">
            <v>664</v>
          </cell>
          <cell r="H152">
            <v>80000</v>
          </cell>
          <cell r="I152">
            <v>80000</v>
          </cell>
        </row>
        <row r="153">
          <cell r="A153" t="str">
            <v>近畿営業本部　　　　　　　　　　　　　　</v>
          </cell>
          <cell r="B153" t="str">
            <v>0Y1</v>
          </cell>
          <cell r="C153" t="str">
            <v>大阪営業１部３課　　　　　　　　　　　　</v>
          </cell>
          <cell r="D153" t="str">
            <v>関西国際空港(株)</v>
          </cell>
          <cell r="F153" t="str">
            <v>85/07</v>
          </cell>
          <cell r="G153">
            <v>1580</v>
          </cell>
          <cell r="H153">
            <v>79000</v>
          </cell>
          <cell r="I153">
            <v>79000</v>
          </cell>
        </row>
        <row r="154">
          <cell r="A154" t="str">
            <v>近畿営業本部　　　　　　　　　　　　　　</v>
          </cell>
          <cell r="B154" t="str">
            <v>0Y1</v>
          </cell>
          <cell r="C154" t="str">
            <v>大阪営業１部３課　　　　　　　　　　　　</v>
          </cell>
          <cell r="D154" t="str">
            <v>(株)ﾄ-ﾀﾙﾗｲﾌｻ-ﾋﾞｽｺﾐｭﾆﾃｨ-</v>
          </cell>
          <cell r="F154" t="str">
            <v>98/09</v>
          </cell>
          <cell r="G154">
            <v>100</v>
          </cell>
          <cell r="H154">
            <v>5000</v>
          </cell>
          <cell r="I154">
            <v>5000</v>
          </cell>
        </row>
        <row r="155">
          <cell r="A155" t="str">
            <v>近畿営業本部　　　　　　　　　　　　　　</v>
          </cell>
          <cell r="B155" t="str">
            <v>0Y1</v>
          </cell>
          <cell r="C155" t="str">
            <v>大阪営業１部３課　　　　　　　　　　　　</v>
          </cell>
          <cell r="D155" t="str">
            <v>ﾌｭｰﾁｬｰﾍﾞﾝﾁｬｰｷｬﾋﾟﾀﾙ（株）</v>
          </cell>
          <cell r="E155" t="str">
            <v>8462</v>
          </cell>
          <cell r="F155" t="str">
            <v>00/06</v>
          </cell>
          <cell r="G155">
            <v>80</v>
          </cell>
          <cell r="H155">
            <v>2656</v>
          </cell>
          <cell r="I155">
            <v>4624</v>
          </cell>
        </row>
        <row r="156">
          <cell r="A156" t="str">
            <v>近畿営業本部　　　　　　　　　　　　　　</v>
          </cell>
          <cell r="B156" t="str">
            <v>0QE</v>
          </cell>
          <cell r="C156" t="str">
            <v>大阪営業１部４課　　　　　　　　　　　　</v>
          </cell>
          <cell r="D156" t="str">
            <v>ｴﾝｾﾞﾙ証券㈱</v>
          </cell>
          <cell r="F156" t="str">
            <v>01/03</v>
          </cell>
          <cell r="G156">
            <v>50</v>
          </cell>
          <cell r="H156">
            <v>20000</v>
          </cell>
          <cell r="I156">
            <v>20000</v>
          </cell>
        </row>
        <row r="157">
          <cell r="A157" t="str">
            <v>近畿営業本部　　　　　　　　　　　　　　</v>
          </cell>
          <cell r="B157" t="str">
            <v>0J2</v>
          </cell>
          <cell r="C157" t="str">
            <v>大阪営業２部１課　　　　　　　　　　　　</v>
          </cell>
          <cell r="D157" t="str">
            <v>㈱ﾊﾞﾙﾆﾊﾞｰﾋﾞ</v>
          </cell>
          <cell r="F157" t="str">
            <v>00/09</v>
          </cell>
          <cell r="G157">
            <v>10</v>
          </cell>
          <cell r="H157">
            <v>5000</v>
          </cell>
          <cell r="I157">
            <v>5000</v>
          </cell>
        </row>
        <row r="158">
          <cell r="A158" t="str">
            <v>近畿営業本部　　　　　　　　　　　　　　</v>
          </cell>
          <cell r="B158" t="str">
            <v>0J2</v>
          </cell>
          <cell r="C158" t="str">
            <v>大阪営業２部１課　　　　　　　　　　　　</v>
          </cell>
          <cell r="D158" t="str">
            <v>ｱﾛｼｽﾃﾑ㈱</v>
          </cell>
          <cell r="F158" t="str">
            <v>00/09</v>
          </cell>
          <cell r="G158">
            <v>9</v>
          </cell>
          <cell r="H158">
            <v>4653</v>
          </cell>
          <cell r="I158">
            <v>4653</v>
          </cell>
        </row>
        <row r="159">
          <cell r="A159" t="str">
            <v>近畿営業本部　　　　　　　　　　　　　　</v>
          </cell>
          <cell r="B159" t="str">
            <v>05V</v>
          </cell>
          <cell r="C159" t="str">
            <v>大阪営業２部３課　　　　　　　　　　　　</v>
          </cell>
          <cell r="D159" t="str">
            <v>㈱ｷｬﾋﾟｵﾝ</v>
          </cell>
          <cell r="F159" t="str">
            <v>00/08</v>
          </cell>
          <cell r="G159">
            <v>100</v>
          </cell>
          <cell r="H159">
            <v>5000</v>
          </cell>
          <cell r="I159">
            <v>5000</v>
          </cell>
        </row>
        <row r="160">
          <cell r="A160" t="str">
            <v>近畿営業本部　　　　　　　　　　　　　　</v>
          </cell>
          <cell r="B160" t="str">
            <v>05V</v>
          </cell>
          <cell r="C160" t="str">
            <v>大阪営業２部３課　　　　　　　　　　　　</v>
          </cell>
          <cell r="D160" t="str">
            <v>(株)ｴﾙｸｺｰﾎﾟﾚｰｼｮﾝ</v>
          </cell>
          <cell r="E160" t="str">
            <v>9833</v>
          </cell>
          <cell r="F160" t="str">
            <v>89/04</v>
          </cell>
          <cell r="G160">
            <v>110000</v>
          </cell>
          <cell r="H160">
            <v>64029</v>
          </cell>
          <cell r="I160">
            <v>55000</v>
          </cell>
        </row>
        <row r="161">
          <cell r="A161" t="str">
            <v>近畿営業本部　　　　　　　　　　　　　　</v>
          </cell>
          <cell r="B161" t="str">
            <v>0QJ</v>
          </cell>
          <cell r="C161" t="str">
            <v>大阪営業２部４課　　　　　　　　　　　　</v>
          </cell>
          <cell r="D161" t="str">
            <v>(株)モリサワ</v>
          </cell>
          <cell r="F161" t="str">
            <v>82/05</v>
          </cell>
          <cell r="G161">
            <v>40000</v>
          </cell>
          <cell r="H161">
            <v>32670</v>
          </cell>
          <cell r="I161">
            <v>32670</v>
          </cell>
        </row>
        <row r="162">
          <cell r="A162" t="str">
            <v>近畿営業本部　　　　　　　　　　　　　　</v>
          </cell>
          <cell r="B162" t="str">
            <v>0QJ</v>
          </cell>
          <cell r="C162" t="str">
            <v>大阪営業２部４課　　　　　　　　　　　　</v>
          </cell>
          <cell r="D162" t="str">
            <v>(株)ｼﾞｰﾈｯﾄ</v>
          </cell>
          <cell r="E162" t="str">
            <v>8087</v>
          </cell>
          <cell r="F162" t="str">
            <v>87/04</v>
          </cell>
          <cell r="G162">
            <v>9250</v>
          </cell>
          <cell r="H162">
            <v>3000</v>
          </cell>
          <cell r="I162">
            <v>3108</v>
          </cell>
        </row>
        <row r="163">
          <cell r="A163" t="str">
            <v>近畿営業本部　　　　　　　　　　　　　　</v>
          </cell>
          <cell r="B163" t="str">
            <v>0QJ</v>
          </cell>
          <cell r="C163" t="str">
            <v>大阪営業２部４課　　　　　　　　　　　　</v>
          </cell>
          <cell r="D163" t="str">
            <v>（株）ジャパンブリッジ</v>
          </cell>
          <cell r="F163" t="str">
            <v>99/12</v>
          </cell>
          <cell r="G163">
            <v>8</v>
          </cell>
          <cell r="H163">
            <v>4800</v>
          </cell>
          <cell r="I163">
            <v>4800</v>
          </cell>
        </row>
        <row r="164">
          <cell r="A164" t="str">
            <v>近畿営業本部　　　　　　　　　　　　　　</v>
          </cell>
          <cell r="B164" t="str">
            <v>05Z</v>
          </cell>
          <cell r="C164" t="str">
            <v>大阪営業３部１課　　　　　　　　　　　　</v>
          </cell>
          <cell r="D164" t="str">
            <v>(株)鶴見製作所</v>
          </cell>
          <cell r="E164" t="str">
            <v>6351</v>
          </cell>
          <cell r="F164" t="str">
            <v>81/04</v>
          </cell>
          <cell r="G164">
            <v>178080</v>
          </cell>
          <cell r="H164">
            <v>92392</v>
          </cell>
          <cell r="I164">
            <v>105423</v>
          </cell>
        </row>
        <row r="165">
          <cell r="A165" t="str">
            <v>近畿営業本部　　　　　　　　　　　　　　</v>
          </cell>
          <cell r="B165" t="str">
            <v>05Z</v>
          </cell>
          <cell r="C165" t="str">
            <v>大阪営業３部１課　　　　　　　　　　　　</v>
          </cell>
          <cell r="D165" t="str">
            <v>西尾ﾚﾝﾄｵｰﾙ(株)</v>
          </cell>
          <cell r="E165" t="str">
            <v>9699</v>
          </cell>
          <cell r="F165" t="str">
            <v>82/04</v>
          </cell>
          <cell r="G165">
            <v>147620</v>
          </cell>
          <cell r="H165">
            <v>27878</v>
          </cell>
          <cell r="I165">
            <v>133448</v>
          </cell>
        </row>
        <row r="166">
          <cell r="A166" t="str">
            <v>近畿営業本部　　　　　　　　　　　　　　</v>
          </cell>
          <cell r="B166" t="str">
            <v>05Z</v>
          </cell>
          <cell r="C166" t="str">
            <v>大阪営業３部１課　　　　　　　　　　　　</v>
          </cell>
          <cell r="D166" t="str">
            <v>日本ｹﾞｰﾑｶｰﾄﾞ(株)</v>
          </cell>
          <cell r="F166" t="str">
            <v>89/08</v>
          </cell>
          <cell r="G166">
            <v>800</v>
          </cell>
          <cell r="H166">
            <v>40000</v>
          </cell>
          <cell r="I166">
            <v>40000</v>
          </cell>
        </row>
        <row r="167">
          <cell r="A167" t="str">
            <v>近畿営業本部　　　　　　　　　　　　　　</v>
          </cell>
          <cell r="B167" t="str">
            <v>05Z</v>
          </cell>
          <cell r="C167" t="str">
            <v>大阪営業３部１課　　　　　　　　　　　　</v>
          </cell>
          <cell r="D167" t="str">
            <v>(株)梅の花</v>
          </cell>
          <cell r="E167" t="str">
            <v>7604</v>
          </cell>
          <cell r="F167" t="str">
            <v>96/12</v>
          </cell>
          <cell r="G167">
            <v>36</v>
          </cell>
          <cell r="H167">
            <v>2892</v>
          </cell>
          <cell r="I167">
            <v>14580</v>
          </cell>
        </row>
        <row r="168">
          <cell r="A168" t="str">
            <v>近畿営業本部　　　　　　　　　　　　　　</v>
          </cell>
          <cell r="B168" t="str">
            <v>05Z</v>
          </cell>
          <cell r="C168" t="str">
            <v>大阪営業３部１課　　　　　　　　　　　　</v>
          </cell>
          <cell r="D168" t="str">
            <v>ｸﾘｴ-ｼｮﾝｶ-ﾄﾞ情報ｼｽﾃﾑ(株)</v>
          </cell>
          <cell r="E168" t="str">
            <v>6423</v>
          </cell>
          <cell r="F168" t="str">
            <v>99/02</v>
          </cell>
          <cell r="G168">
            <v>214</v>
          </cell>
          <cell r="H168">
            <v>62206</v>
          </cell>
          <cell r="I168">
            <v>51223</v>
          </cell>
        </row>
        <row r="169">
          <cell r="A169" t="str">
            <v>近畿営業本部　　　　　　　　　　　　　　</v>
          </cell>
          <cell r="B169" t="str">
            <v>05Z</v>
          </cell>
          <cell r="C169" t="str">
            <v>大阪営業３部１課　　　　　　　　　　　　</v>
          </cell>
          <cell r="D169" t="str">
            <v>(株)自然堂</v>
          </cell>
          <cell r="E169" t="str">
            <v>2340</v>
          </cell>
          <cell r="F169" t="str">
            <v>00/03</v>
          </cell>
          <cell r="G169">
            <v>4000</v>
          </cell>
          <cell r="H169">
            <v>4488</v>
          </cell>
          <cell r="I169">
            <v>5920</v>
          </cell>
        </row>
        <row r="170">
          <cell r="A170" t="str">
            <v>近畿営業本部　　　　　　　　　　　　　　</v>
          </cell>
          <cell r="B170" t="str">
            <v>05Z</v>
          </cell>
          <cell r="C170" t="str">
            <v>大阪営業３部１課　　　　　　　　　　　　</v>
          </cell>
          <cell r="D170" t="str">
            <v>ｸﾘｴｲｼｮﾝﾈｯﾄｺﾑ㈱</v>
          </cell>
          <cell r="F170" t="str">
            <v>00/11</v>
          </cell>
          <cell r="G170">
            <v>400</v>
          </cell>
          <cell r="H170">
            <v>20000</v>
          </cell>
          <cell r="I170">
            <v>20000</v>
          </cell>
        </row>
        <row r="171">
          <cell r="A171" t="str">
            <v>近畿営業本部　　　　　　　　　　　　　　</v>
          </cell>
          <cell r="B171" t="str">
            <v>05Z</v>
          </cell>
          <cell r="C171" t="str">
            <v>大阪営業３部１課　　　　　　　　　　　　</v>
          </cell>
          <cell r="D171" t="str">
            <v>㈱ﾌﾟﾘｵ</v>
          </cell>
          <cell r="F171" t="str">
            <v>01/12</v>
          </cell>
          <cell r="G171">
            <v>5000</v>
          </cell>
          <cell r="H171">
            <v>5000</v>
          </cell>
          <cell r="I171">
            <v>5000</v>
          </cell>
        </row>
        <row r="172">
          <cell r="A172" t="str">
            <v>近畿営業本部　　　　　　　　　　　　　　</v>
          </cell>
          <cell r="B172" t="str">
            <v>0J1</v>
          </cell>
          <cell r="C172" t="str">
            <v>大阪営業３部２課　　　　　　　　　　　　</v>
          </cell>
          <cell r="D172" t="str">
            <v>日本ﾋﾞｼﾞﾈｽﾀﾝｸ㈱</v>
          </cell>
          <cell r="F172" t="str">
            <v>00/12</v>
          </cell>
          <cell r="G172">
            <v>15</v>
          </cell>
          <cell r="H172">
            <v>4500</v>
          </cell>
          <cell r="I172">
            <v>4500</v>
          </cell>
        </row>
        <row r="173">
          <cell r="A173" t="str">
            <v>近畿営業本部　　　　　　　　　　　　　　</v>
          </cell>
          <cell r="B173" t="str">
            <v>0JH</v>
          </cell>
          <cell r="C173" t="str">
            <v>大阪営業５部２課　　　　　　　　　　　　</v>
          </cell>
          <cell r="D173" t="str">
            <v>関西ﾍﾟｲﾝﾄ(株)</v>
          </cell>
          <cell r="E173" t="str">
            <v>4613</v>
          </cell>
          <cell r="F173" t="str">
            <v>73/10</v>
          </cell>
          <cell r="G173">
            <v>213890</v>
          </cell>
          <cell r="H173">
            <v>65161</v>
          </cell>
          <cell r="I173">
            <v>110367</v>
          </cell>
        </row>
        <row r="174">
          <cell r="A174" t="str">
            <v>近畿営業本部　　　　　　　　　　　　　　</v>
          </cell>
          <cell r="B174" t="str">
            <v>0JH</v>
          </cell>
          <cell r="C174" t="str">
            <v>大阪営業５部２課　　　　　　　　　　　　</v>
          </cell>
          <cell r="D174" t="str">
            <v>ｾﾝｺｰ(株)</v>
          </cell>
          <cell r="E174" t="str">
            <v>9069</v>
          </cell>
          <cell r="F174" t="str">
            <v>77/10</v>
          </cell>
          <cell r="G174">
            <v>711485</v>
          </cell>
          <cell r="H174">
            <v>180546</v>
          </cell>
          <cell r="I174">
            <v>212734</v>
          </cell>
        </row>
        <row r="175">
          <cell r="A175" t="str">
            <v>近畿営業本部　　　　　　　　　　　　　　</v>
          </cell>
          <cell r="B175" t="str">
            <v>0JH</v>
          </cell>
          <cell r="C175" t="str">
            <v>大阪営業５部２課　　　　　　　　　　　　</v>
          </cell>
          <cell r="D175" t="str">
            <v>ｲｻﾑ塗料(株）</v>
          </cell>
          <cell r="E175" t="str">
            <v>4624</v>
          </cell>
          <cell r="F175" t="str">
            <v>85/01</v>
          </cell>
          <cell r="G175">
            <v>20000</v>
          </cell>
          <cell r="H175">
            <v>6400</v>
          </cell>
          <cell r="I175">
            <v>7800</v>
          </cell>
        </row>
        <row r="176">
          <cell r="A176" t="str">
            <v>近畿営業本部　　　　　　　　　　　　　　</v>
          </cell>
          <cell r="B176" t="str">
            <v>2GY</v>
          </cell>
          <cell r="C176" t="str">
            <v>大阪営業５部１課　　　　　　　　　　　　</v>
          </cell>
          <cell r="D176" t="str">
            <v>三洋電機ｸﾚｼﾞｯﾄ(株)</v>
          </cell>
          <cell r="E176" t="str">
            <v>8565</v>
          </cell>
          <cell r="F176" t="str">
            <v>94/11</v>
          </cell>
          <cell r="G176">
            <v>101000</v>
          </cell>
          <cell r="H176">
            <v>118499</v>
          </cell>
          <cell r="I176">
            <v>158570</v>
          </cell>
        </row>
        <row r="177">
          <cell r="A177" t="str">
            <v>近畿営業本部　　　　　　　　　　　　　　</v>
          </cell>
          <cell r="B177" t="str">
            <v>2GY</v>
          </cell>
          <cell r="C177" t="str">
            <v>大阪営業５部１課　　　　　　　　　　　　</v>
          </cell>
          <cell r="D177" t="str">
            <v>㈱ｵｰｴｽｼﾞｰ･ｺｰﾎﾟﾚｰｼｮﾝ</v>
          </cell>
          <cell r="E177" t="str">
            <v>6757</v>
          </cell>
          <cell r="F177" t="str">
            <v>01/01</v>
          </cell>
          <cell r="G177">
            <v>10000</v>
          </cell>
          <cell r="H177">
            <v>4000</v>
          </cell>
          <cell r="I177">
            <v>8100</v>
          </cell>
        </row>
        <row r="178">
          <cell r="A178" t="str">
            <v>近畿営業本部　　　　　　　　　　　　　　</v>
          </cell>
          <cell r="B178" t="str">
            <v>07R</v>
          </cell>
          <cell r="C178" t="str">
            <v>北大阪支店　　　　　　　　　　　　　　　</v>
          </cell>
          <cell r="D178" t="str">
            <v>(株)瑞光</v>
          </cell>
          <cell r="E178" t="str">
            <v>6279</v>
          </cell>
          <cell r="F178" t="str">
            <v>90/01</v>
          </cell>
          <cell r="G178">
            <v>12000</v>
          </cell>
          <cell r="H178">
            <v>6480</v>
          </cell>
          <cell r="I178">
            <v>8820</v>
          </cell>
        </row>
        <row r="179">
          <cell r="A179" t="str">
            <v>近畿営業本部　　　　　　　　　　　　　　</v>
          </cell>
          <cell r="B179" t="str">
            <v>07R</v>
          </cell>
          <cell r="C179" t="str">
            <v>北大阪支店　　　　　　　　　　　　　　　</v>
          </cell>
          <cell r="D179" t="str">
            <v>(株)ジャパン</v>
          </cell>
          <cell r="E179" t="str">
            <v>7498</v>
          </cell>
          <cell r="F179" t="str">
            <v>96/12</v>
          </cell>
          <cell r="G179">
            <v>16940</v>
          </cell>
          <cell r="H179">
            <v>15982</v>
          </cell>
          <cell r="I179">
            <v>22988</v>
          </cell>
        </row>
        <row r="180">
          <cell r="A180" t="str">
            <v>近畿営業本部　　　　　　　　　　　　　　</v>
          </cell>
          <cell r="B180" t="str">
            <v>2D1</v>
          </cell>
          <cell r="C180" t="str">
            <v>大阪営業４部１課　　　　　　　　　　　　</v>
          </cell>
          <cell r="D180" t="str">
            <v>ﾄﾐﾔｱﾊﾟﾚﾙ(株）</v>
          </cell>
          <cell r="E180" t="str">
            <v>8067</v>
          </cell>
          <cell r="F180" t="str">
            <v>86/08</v>
          </cell>
          <cell r="G180">
            <v>52152</v>
          </cell>
          <cell r="H180">
            <v>10341</v>
          </cell>
          <cell r="I180">
            <v>13664</v>
          </cell>
        </row>
        <row r="181">
          <cell r="A181" t="str">
            <v>近畿営業本部　　　　　　　　　　　　　　</v>
          </cell>
          <cell r="B181" t="str">
            <v>2D1</v>
          </cell>
          <cell r="C181" t="str">
            <v>大阪営業４部１課　　　　　　　　　　　　</v>
          </cell>
          <cell r="D181" t="str">
            <v>日本ﾋﾟﾗｰ工業(株）</v>
          </cell>
          <cell r="E181" t="str">
            <v>6490</v>
          </cell>
          <cell r="F181" t="str">
            <v>87/05</v>
          </cell>
          <cell r="G181">
            <v>102100</v>
          </cell>
          <cell r="H181">
            <v>62545</v>
          </cell>
          <cell r="I181">
            <v>56870</v>
          </cell>
        </row>
        <row r="182">
          <cell r="A182" t="str">
            <v>近畿営業本部　　　　　　　　　　　　　　</v>
          </cell>
          <cell r="B182" t="str">
            <v>2D1</v>
          </cell>
          <cell r="C182" t="str">
            <v>大阪営業４部１課　　　　　　　　　　　　</v>
          </cell>
          <cell r="D182" t="str">
            <v>ﾊﾘﾏ化成(株）</v>
          </cell>
          <cell r="E182" t="str">
            <v>4410</v>
          </cell>
          <cell r="F182" t="str">
            <v>89/03</v>
          </cell>
          <cell r="G182">
            <v>1000</v>
          </cell>
          <cell r="H182">
            <v>392</v>
          </cell>
          <cell r="I182">
            <v>624</v>
          </cell>
        </row>
        <row r="183">
          <cell r="A183" t="str">
            <v>近畿営業本部　　　　　　　　　　　　　　</v>
          </cell>
          <cell r="B183" t="str">
            <v>2D1</v>
          </cell>
          <cell r="C183" t="str">
            <v>大阪営業４部１課　　　　　　　　　　　　</v>
          </cell>
          <cell r="D183" t="str">
            <v>(株)船井総合研究所</v>
          </cell>
          <cell r="E183" t="str">
            <v>9757</v>
          </cell>
          <cell r="F183" t="str">
            <v>89/11</v>
          </cell>
          <cell r="G183">
            <v>146410</v>
          </cell>
          <cell r="H183">
            <v>70423</v>
          </cell>
          <cell r="I183">
            <v>178620</v>
          </cell>
        </row>
        <row r="184">
          <cell r="A184" t="str">
            <v>近畿営業本部　　　　　　　　　　　　　　</v>
          </cell>
          <cell r="B184" t="str">
            <v>2D1</v>
          </cell>
          <cell r="C184" t="str">
            <v>大阪営業４部１課　　　　　　　　　　　　</v>
          </cell>
          <cell r="D184" t="str">
            <v>船井ｷｬﾋﾟﾀﾙ(株)</v>
          </cell>
          <cell r="F184" t="str">
            <v>91/01</v>
          </cell>
          <cell r="G184">
            <v>72</v>
          </cell>
          <cell r="H184">
            <v>6468</v>
          </cell>
          <cell r="I184">
            <v>6468</v>
          </cell>
        </row>
        <row r="185">
          <cell r="A185" t="str">
            <v>近畿営業本部　　　　　　　　　　　　　　</v>
          </cell>
          <cell r="B185" t="str">
            <v>2D1</v>
          </cell>
          <cell r="C185" t="str">
            <v>大阪営業４部１課　　　　　　　　　　　　</v>
          </cell>
          <cell r="D185" t="str">
            <v>ウッドランド(株)</v>
          </cell>
          <cell r="E185" t="str">
            <v>4652</v>
          </cell>
          <cell r="F185" t="str">
            <v>95/08</v>
          </cell>
          <cell r="G185">
            <v>90000</v>
          </cell>
          <cell r="H185">
            <v>23400</v>
          </cell>
          <cell r="I185">
            <v>26550</v>
          </cell>
        </row>
        <row r="186">
          <cell r="A186" t="str">
            <v>近畿営業本部　　　　　　　　　　　　　　</v>
          </cell>
          <cell r="B186" t="str">
            <v>2D1</v>
          </cell>
          <cell r="C186" t="str">
            <v>大阪営業４部１課　　　　　　　　　　　　</v>
          </cell>
          <cell r="D186" t="str">
            <v>江崎グリコ(株)</v>
          </cell>
          <cell r="E186" t="str">
            <v>2206</v>
          </cell>
          <cell r="F186" t="str">
            <v>00/06</v>
          </cell>
          <cell r="G186">
            <v>40000</v>
          </cell>
          <cell r="H186">
            <v>21842</v>
          </cell>
          <cell r="I186">
            <v>28240</v>
          </cell>
        </row>
        <row r="187">
          <cell r="A187" t="str">
            <v>近畿営業本部　　　　　　　　　　　　　　</v>
          </cell>
          <cell r="B187" t="str">
            <v>2D3</v>
          </cell>
          <cell r="C187" t="str">
            <v>大阪営業５部３課　　　　　　　　　　　　</v>
          </cell>
          <cell r="D187" t="str">
            <v>日本ｺﾝﾋﾟｭｰﾀｰ･ｼｽﾃﾑ(株）</v>
          </cell>
          <cell r="E187" t="str">
            <v>9709</v>
          </cell>
          <cell r="F187" t="str">
            <v>90/03</v>
          </cell>
          <cell r="G187">
            <v>7488</v>
          </cell>
          <cell r="H187">
            <v>565</v>
          </cell>
          <cell r="I187">
            <v>455</v>
          </cell>
        </row>
        <row r="188">
          <cell r="A188" t="str">
            <v>近畿営業本部　　　　　　　　　　　　　　</v>
          </cell>
          <cell r="B188" t="str">
            <v>2D3</v>
          </cell>
          <cell r="C188" t="str">
            <v>大阪営業５部３課　　　　　　　　　　　　</v>
          </cell>
          <cell r="D188" t="str">
            <v>北恵(株)</v>
          </cell>
          <cell r="E188" t="str">
            <v>9872</v>
          </cell>
          <cell r="F188" t="str">
            <v>90/10</v>
          </cell>
          <cell r="G188">
            <v>3381</v>
          </cell>
          <cell r="H188">
            <v>611</v>
          </cell>
          <cell r="I188">
            <v>801</v>
          </cell>
        </row>
        <row r="189">
          <cell r="A189" t="str">
            <v>近畿営業本部　　　　　　　　　　　　　　</v>
          </cell>
          <cell r="B189" t="str">
            <v>2D3</v>
          </cell>
          <cell r="C189" t="str">
            <v>大阪営業５部３課　　　　　　　　　　　　</v>
          </cell>
          <cell r="D189" t="str">
            <v>尾家産業(株)</v>
          </cell>
          <cell r="E189" t="str">
            <v>7481</v>
          </cell>
          <cell r="F189" t="str">
            <v>93/02</v>
          </cell>
          <cell r="G189">
            <v>12650</v>
          </cell>
          <cell r="H189">
            <v>7000</v>
          </cell>
          <cell r="I189">
            <v>9741</v>
          </cell>
        </row>
        <row r="190">
          <cell r="A190" t="str">
            <v>近畿営業本部　　　　　　　　　　　　　　</v>
          </cell>
          <cell r="B190" t="str">
            <v>2D3</v>
          </cell>
          <cell r="C190" t="str">
            <v>大阪営業５部３課　　　　　　　　　　　　</v>
          </cell>
          <cell r="D190" t="str">
            <v>日本ﾊﾑ(株)</v>
          </cell>
          <cell r="E190" t="str">
            <v>2282</v>
          </cell>
          <cell r="F190" t="str">
            <v>70/05</v>
          </cell>
          <cell r="G190">
            <v>666825</v>
          </cell>
          <cell r="H190">
            <v>920885</v>
          </cell>
          <cell r="I190">
            <v>698833</v>
          </cell>
        </row>
        <row r="191">
          <cell r="A191" t="str">
            <v>近畿営業本部　　　　　　　　　　　　　　</v>
          </cell>
          <cell r="B191" t="str">
            <v>2D3</v>
          </cell>
          <cell r="C191" t="str">
            <v>大阪営業５部３課　　　　　　　　　　　　</v>
          </cell>
          <cell r="D191" t="str">
            <v>明星工業(株)</v>
          </cell>
          <cell r="E191" t="str">
            <v>1976</v>
          </cell>
          <cell r="F191" t="str">
            <v>72/01</v>
          </cell>
          <cell r="G191">
            <v>175692</v>
          </cell>
          <cell r="H191">
            <v>20506</v>
          </cell>
          <cell r="I191">
            <v>31293</v>
          </cell>
        </row>
        <row r="192">
          <cell r="A192" t="str">
            <v>近畿営業本部　　　　　　　　　　　　　　</v>
          </cell>
          <cell r="B192" t="str">
            <v>2D3</v>
          </cell>
          <cell r="C192" t="str">
            <v>大阪営業５部３課　　　　　　　　　　　　</v>
          </cell>
          <cell r="D192" t="str">
            <v>ﾆﾌﾟﾛ(株)</v>
          </cell>
          <cell r="E192" t="str">
            <v>8086</v>
          </cell>
          <cell r="F192" t="str">
            <v>82/10</v>
          </cell>
          <cell r="G192">
            <v>31311</v>
          </cell>
          <cell r="H192">
            <v>9000</v>
          </cell>
          <cell r="I192">
            <v>44211</v>
          </cell>
        </row>
        <row r="193">
          <cell r="A193" t="str">
            <v>近畿営業本部　　　　　　　　　　　　　　</v>
          </cell>
          <cell r="B193" t="str">
            <v>2DV</v>
          </cell>
          <cell r="C193" t="str">
            <v>大阪営業４部３課　　　　　　　　　　　　</v>
          </cell>
          <cell r="D193" t="str">
            <v>(株)日本ｼｽﾃﾑﾃﾞｨﾍﾞﾛｯﾌﾟﾒﾝﾄ</v>
          </cell>
          <cell r="E193" t="str">
            <v>9759</v>
          </cell>
          <cell r="F193" t="str">
            <v>89/03</v>
          </cell>
          <cell r="G193">
            <v>49334.400000000001</v>
          </cell>
          <cell r="H193">
            <v>24864</v>
          </cell>
          <cell r="I193">
            <v>21186</v>
          </cell>
        </row>
        <row r="194">
          <cell r="A194" t="str">
            <v>近畿営業本部　　　　　　　　　　　　　　</v>
          </cell>
          <cell r="B194" t="str">
            <v>2DV</v>
          </cell>
          <cell r="C194" t="str">
            <v>大阪営業４部３課　　　　　　　　　　　　</v>
          </cell>
          <cell r="D194" t="str">
            <v>㈱ﾃﾞｼﾞｺﾑ</v>
          </cell>
          <cell r="F194" t="str">
            <v>01/12</v>
          </cell>
          <cell r="G194">
            <v>50</v>
          </cell>
          <cell r="H194">
            <v>10000</v>
          </cell>
          <cell r="I194">
            <v>10000</v>
          </cell>
        </row>
        <row r="195">
          <cell r="A195" t="str">
            <v>近畿営業本部　　　　　　　　　　　　　　</v>
          </cell>
          <cell r="B195" t="str">
            <v>003</v>
          </cell>
          <cell r="C195" t="str">
            <v>大阪営業４部２課　　　　　　　　　　　　</v>
          </cell>
          <cell r="D195" t="str">
            <v>愛眼(株）</v>
          </cell>
          <cell r="E195" t="str">
            <v>9854</v>
          </cell>
          <cell r="F195" t="str">
            <v>90/01</v>
          </cell>
          <cell r="G195">
            <v>7623</v>
          </cell>
          <cell r="H195">
            <v>4913</v>
          </cell>
          <cell r="I195">
            <v>4696</v>
          </cell>
        </row>
        <row r="196">
          <cell r="A196" t="str">
            <v>近畿営業本部　　　　　　　　　　　　　　</v>
          </cell>
          <cell r="B196" t="str">
            <v>003</v>
          </cell>
          <cell r="C196" t="str">
            <v>大阪営業４部２課　　　　　　　　　　　　</v>
          </cell>
          <cell r="D196" t="str">
            <v>岸本建設(株)</v>
          </cell>
          <cell r="F196" t="str">
            <v>91/01</v>
          </cell>
          <cell r="G196">
            <v>9450</v>
          </cell>
          <cell r="H196">
            <v>19845</v>
          </cell>
          <cell r="I196">
            <v>19845</v>
          </cell>
        </row>
        <row r="197">
          <cell r="A197" t="str">
            <v>近畿営業本部　　　　　　　　　　　　　　</v>
          </cell>
          <cell r="B197" t="str">
            <v>003</v>
          </cell>
          <cell r="C197" t="str">
            <v>大阪営業４部２課　　　　　　　　　　　　</v>
          </cell>
          <cell r="D197" t="str">
            <v>アイコム（株）</v>
          </cell>
          <cell r="E197" t="str">
            <v>6820</v>
          </cell>
          <cell r="F197" t="str">
            <v>91/03</v>
          </cell>
          <cell r="G197">
            <v>13500</v>
          </cell>
          <cell r="H197">
            <v>9501</v>
          </cell>
          <cell r="I197">
            <v>27405</v>
          </cell>
        </row>
        <row r="198">
          <cell r="A198" t="str">
            <v>近畿営業本部　　　　　　　　　　　　　　</v>
          </cell>
          <cell r="B198" t="str">
            <v>003</v>
          </cell>
          <cell r="C198" t="str">
            <v>大阪営業４部２課　　　　　　　　　　　　</v>
          </cell>
          <cell r="D198" t="str">
            <v>共和薬品工業(株)</v>
          </cell>
          <cell r="F198" t="str">
            <v>96/01</v>
          </cell>
          <cell r="G198">
            <v>1500</v>
          </cell>
          <cell r="H198">
            <v>14250</v>
          </cell>
          <cell r="I198">
            <v>14250</v>
          </cell>
        </row>
        <row r="199">
          <cell r="A199" t="str">
            <v>東京営業本部　　　　　　　　　　　　　　</v>
          </cell>
          <cell r="B199" t="str">
            <v>1F5</v>
          </cell>
          <cell r="C199" t="str">
            <v>情報通信部第二チーム　　　　　　　　　　</v>
          </cell>
          <cell r="D199" t="str">
            <v>(株)サイバード</v>
          </cell>
          <cell r="E199" t="str">
            <v>4823</v>
          </cell>
          <cell r="F199" t="str">
            <v>00/03</v>
          </cell>
          <cell r="G199">
            <v>300</v>
          </cell>
          <cell r="H199">
            <v>50000</v>
          </cell>
          <cell r="I199">
            <v>86100</v>
          </cell>
        </row>
        <row r="200">
          <cell r="A200" t="str">
            <v>近畿営業本部　　　　　　　　　　　　　　</v>
          </cell>
          <cell r="B200" t="str">
            <v>003</v>
          </cell>
          <cell r="C200" t="str">
            <v>大阪営業４部２課　　　　　　　　　　　　</v>
          </cell>
          <cell r="D200" t="str">
            <v>㈱ｷﾘﾝ堂</v>
          </cell>
          <cell r="E200" t="str">
            <v>2660</v>
          </cell>
          <cell r="F200" t="str">
            <v>00/08</v>
          </cell>
          <cell r="G200">
            <v>10000</v>
          </cell>
          <cell r="H200">
            <v>7306</v>
          </cell>
          <cell r="I200">
            <v>11400</v>
          </cell>
        </row>
        <row r="201">
          <cell r="A201" t="str">
            <v>近畿営業本部　　　　　　　　　　　　　　</v>
          </cell>
          <cell r="B201" t="str">
            <v>05T</v>
          </cell>
          <cell r="C201" t="str">
            <v>大阪営業４部４課　　　　　　　　　　　　</v>
          </cell>
          <cell r="D201" t="str">
            <v>(株)ワキタ</v>
          </cell>
          <cell r="E201" t="str">
            <v>8125</v>
          </cell>
          <cell r="F201" t="str">
            <v>71/09</v>
          </cell>
          <cell r="G201">
            <v>1926005</v>
          </cell>
          <cell r="H201">
            <v>539281</v>
          </cell>
          <cell r="I201">
            <v>1194123</v>
          </cell>
        </row>
        <row r="202">
          <cell r="A202" t="str">
            <v>近畿営業本部　　　　　　　　　　　　　　</v>
          </cell>
          <cell r="B202" t="str">
            <v>05T</v>
          </cell>
          <cell r="C202" t="str">
            <v>大阪営業４部４課　　　　　　　　　　　　</v>
          </cell>
          <cell r="D202" t="str">
            <v>象印ﾏﾎｰﾋﾞﾝ(株）</v>
          </cell>
          <cell r="E202" t="str">
            <v>7965</v>
          </cell>
          <cell r="F202" t="str">
            <v>86/10</v>
          </cell>
          <cell r="G202">
            <v>115500</v>
          </cell>
          <cell r="H202">
            <v>51051</v>
          </cell>
          <cell r="I202">
            <v>57173</v>
          </cell>
        </row>
        <row r="203">
          <cell r="A203" t="str">
            <v>近畿営業本部　　　　　　　　　　　　　　</v>
          </cell>
          <cell r="B203" t="str">
            <v>05T</v>
          </cell>
          <cell r="C203" t="str">
            <v>大阪営業４部４課　　　　　　　　　　　　</v>
          </cell>
          <cell r="D203" t="str">
            <v>(株)オグラ</v>
          </cell>
          <cell r="F203" t="str">
            <v>93/11</v>
          </cell>
          <cell r="G203">
            <v>40</v>
          </cell>
          <cell r="H203">
            <v>2000</v>
          </cell>
          <cell r="I203">
            <v>2000</v>
          </cell>
        </row>
        <row r="204">
          <cell r="A204" t="str">
            <v>近畿営業本部　　　　　　　　　　　　　　</v>
          </cell>
          <cell r="B204" t="str">
            <v>05T</v>
          </cell>
          <cell r="C204" t="str">
            <v>大阪営業４部４課　　　　　　　　　　　　</v>
          </cell>
          <cell r="D204" t="str">
            <v>(株)キナン</v>
          </cell>
          <cell r="F204" t="str">
            <v>95/02</v>
          </cell>
          <cell r="G204">
            <v>20000</v>
          </cell>
          <cell r="H204">
            <v>2277</v>
          </cell>
          <cell r="I204">
            <v>2278</v>
          </cell>
        </row>
        <row r="205">
          <cell r="A205" t="str">
            <v>近畿営業本部　　　　　　　　　　　　　　</v>
          </cell>
          <cell r="B205" t="str">
            <v>05T</v>
          </cell>
          <cell r="C205" t="str">
            <v>大阪営業４部４課　　　　　　　　　　　　</v>
          </cell>
          <cell r="D205" t="str">
            <v>(株)佐賀機工商会</v>
          </cell>
          <cell r="F205" t="str">
            <v>97/04</v>
          </cell>
          <cell r="G205">
            <v>300</v>
          </cell>
          <cell r="H205">
            <v>11658</v>
          </cell>
          <cell r="I205">
            <v>11659</v>
          </cell>
        </row>
        <row r="206">
          <cell r="A206" t="str">
            <v>近畿営業本部　　　　　　　　　　　　　　</v>
          </cell>
          <cell r="B206" t="str">
            <v>019</v>
          </cell>
          <cell r="C206" t="str">
            <v>京都支店１課　　　　　　　　　　　　　　</v>
          </cell>
          <cell r="D206" t="str">
            <v>(株)京都ｹ-ﾌﾞﾙｺﾐｭﾆｹ-ｼｮﾝｽﾞ</v>
          </cell>
          <cell r="F206" t="str">
            <v>81/09</v>
          </cell>
          <cell r="G206">
            <v>200</v>
          </cell>
          <cell r="H206">
            <v>3122</v>
          </cell>
          <cell r="I206">
            <v>3123</v>
          </cell>
        </row>
        <row r="207">
          <cell r="A207" t="str">
            <v>近畿営業本部　　　　　　　　　　　　　　</v>
          </cell>
          <cell r="B207" t="str">
            <v>080</v>
          </cell>
          <cell r="C207" t="str">
            <v>滋賀支店　　　　　　　　　　　　　　　　</v>
          </cell>
          <cell r="D207" t="str">
            <v>(株)平和堂</v>
          </cell>
          <cell r="E207" t="str">
            <v>8276</v>
          </cell>
          <cell r="F207" t="str">
            <v>81/09</v>
          </cell>
          <cell r="G207">
            <v>99420</v>
          </cell>
          <cell r="H207">
            <v>71945</v>
          </cell>
          <cell r="I207">
            <v>127755</v>
          </cell>
        </row>
        <row r="208">
          <cell r="A208" t="str">
            <v>近畿営業本部　　　　　　　　　　　　　　</v>
          </cell>
          <cell r="B208" t="str">
            <v>2H2</v>
          </cell>
          <cell r="C208" t="str">
            <v>南大阪支店１課　　　　　　　　　　　　　</v>
          </cell>
          <cell r="D208" t="str">
            <v>(株)泉州銀行</v>
          </cell>
          <cell r="E208" t="str">
            <v>8372</v>
          </cell>
          <cell r="F208" t="str">
            <v>97/03</v>
          </cell>
          <cell r="G208">
            <v>50000</v>
          </cell>
          <cell r="H208">
            <v>12100</v>
          </cell>
          <cell r="I208">
            <v>13500</v>
          </cell>
        </row>
        <row r="209">
          <cell r="A209" t="str">
            <v>近畿営業本部　　　　　　　　　　　　　　</v>
          </cell>
          <cell r="B209" t="str">
            <v>2H2</v>
          </cell>
          <cell r="C209" t="str">
            <v>南大阪支店１課　　　　　　　　　　　　　</v>
          </cell>
          <cell r="D209" t="str">
            <v>(株)泉州銀行　優先株</v>
          </cell>
          <cell r="F209" t="str">
            <v>99/04</v>
          </cell>
          <cell r="G209">
            <v>100000</v>
          </cell>
          <cell r="H209">
            <v>100000</v>
          </cell>
          <cell r="I209">
            <v>100000</v>
          </cell>
        </row>
        <row r="210">
          <cell r="A210" t="str">
            <v>近畿営業本部　　　　　　　　　　　　　　</v>
          </cell>
          <cell r="B210" t="str">
            <v>2H2</v>
          </cell>
          <cell r="C210" t="str">
            <v>南大阪支店１課　　　　　　　　　　　　　</v>
          </cell>
          <cell r="D210" t="str">
            <v>永大産業(株)</v>
          </cell>
          <cell r="F210" t="str">
            <v>98/02</v>
          </cell>
          <cell r="G210">
            <v>3000</v>
          </cell>
          <cell r="H210">
            <v>150</v>
          </cell>
          <cell r="I210">
            <v>150</v>
          </cell>
        </row>
        <row r="211">
          <cell r="A211" t="str">
            <v>近畿営業本部　　　　　　　　　　　　　　</v>
          </cell>
          <cell r="B211" t="str">
            <v>015</v>
          </cell>
          <cell r="C211" t="str">
            <v>神戸支店１課　　　　　　　　　　　　　　</v>
          </cell>
          <cell r="D211" t="str">
            <v>(株)ﾄｰﾎｰ</v>
          </cell>
          <cell r="E211" t="str">
            <v>8142</v>
          </cell>
          <cell r="F211" t="str">
            <v>85/01</v>
          </cell>
          <cell r="G211">
            <v>10500</v>
          </cell>
          <cell r="H211">
            <v>8799</v>
          </cell>
          <cell r="I211">
            <v>8694</v>
          </cell>
        </row>
        <row r="212">
          <cell r="A212" t="str">
            <v>近畿営業本部　　　　　　　　　　　　　　</v>
          </cell>
          <cell r="B212" t="str">
            <v>015</v>
          </cell>
          <cell r="C212" t="str">
            <v>神戸支店１課　　　　　　　　　　　　　　</v>
          </cell>
          <cell r="D212" t="str">
            <v>アサヒプリテック(株)</v>
          </cell>
          <cell r="E212" t="str">
            <v>5855</v>
          </cell>
          <cell r="F212" t="str">
            <v>97/03</v>
          </cell>
          <cell r="G212">
            <v>78000</v>
          </cell>
          <cell r="H212">
            <v>40000</v>
          </cell>
          <cell r="I212">
            <v>68250</v>
          </cell>
        </row>
        <row r="213">
          <cell r="A213" t="str">
            <v>近畿営業本部　　　　　　　　　　　　　　</v>
          </cell>
          <cell r="B213" t="str">
            <v>015</v>
          </cell>
          <cell r="C213" t="str">
            <v>神戸支店１課　　　　　　　　　　　　　　</v>
          </cell>
          <cell r="D213" t="str">
            <v>先端医療振興財団</v>
          </cell>
          <cell r="F213" t="str">
            <v>00/07</v>
          </cell>
          <cell r="G213">
            <v>200</v>
          </cell>
          <cell r="H213">
            <v>1000</v>
          </cell>
          <cell r="I213">
            <v>1000</v>
          </cell>
        </row>
        <row r="214">
          <cell r="A214" t="str">
            <v>近畿営業本部　　　　　　　　　　　　　　</v>
          </cell>
          <cell r="B214" t="str">
            <v>015</v>
          </cell>
          <cell r="C214" t="str">
            <v>神戸支店１課　　　　　　　　　　　　　　</v>
          </cell>
          <cell r="D214" t="str">
            <v>神戸都市振興ｻｰﾋﾞｽ㈱</v>
          </cell>
          <cell r="F214" t="str">
            <v>00/08</v>
          </cell>
          <cell r="G214">
            <v>10000</v>
          </cell>
          <cell r="H214">
            <v>50000</v>
          </cell>
          <cell r="I214">
            <v>50000</v>
          </cell>
        </row>
        <row r="215">
          <cell r="A215" t="str">
            <v>近畿営業本部　　　　　　　　　　　　　　</v>
          </cell>
          <cell r="B215" t="str">
            <v>073</v>
          </cell>
          <cell r="C215" t="str">
            <v>姫路支店　　　　　　　　　　　　　　　　</v>
          </cell>
          <cell r="D215" t="str">
            <v>ﾏｯｸｽﾊﾞﾘｭ西日本(株)</v>
          </cell>
          <cell r="E215" t="str">
            <v>8287</v>
          </cell>
          <cell r="F215" t="str">
            <v>95/01</v>
          </cell>
          <cell r="G215">
            <v>20500</v>
          </cell>
          <cell r="H215">
            <v>23595</v>
          </cell>
          <cell r="I215">
            <v>23001</v>
          </cell>
        </row>
        <row r="216">
          <cell r="A216" t="str">
            <v>近畿営業本部　　　　　　　　　　　　　　</v>
          </cell>
          <cell r="B216" t="str">
            <v>073</v>
          </cell>
          <cell r="C216" t="str">
            <v>姫路支店　　　　　　　　　　　　　　　　</v>
          </cell>
          <cell r="D216" t="str">
            <v>極東産機(株)</v>
          </cell>
          <cell r="F216" t="str">
            <v>96/03</v>
          </cell>
          <cell r="G216">
            <v>40000</v>
          </cell>
          <cell r="H216">
            <v>27500</v>
          </cell>
          <cell r="I216">
            <v>27500</v>
          </cell>
        </row>
        <row r="217">
          <cell r="A217" t="str">
            <v>業務本部　　　　　　　　　　　　　　　　</v>
          </cell>
          <cell r="B217" t="str">
            <v>0PY</v>
          </cell>
          <cell r="C217" t="str">
            <v>札幌支店１チーム　　　　　　　　　　　　</v>
          </cell>
          <cell r="D217" t="str">
            <v>アース(株)</v>
          </cell>
          <cell r="E217" t="str">
            <v>8514</v>
          </cell>
          <cell r="F217" t="str">
            <v>94/11</v>
          </cell>
          <cell r="G217">
            <v>100000</v>
          </cell>
          <cell r="H217">
            <v>26100</v>
          </cell>
          <cell r="I217">
            <v>29100</v>
          </cell>
        </row>
        <row r="218">
          <cell r="A218" t="str">
            <v>業務本部　　　　　　　　　　　　　　　　</v>
          </cell>
          <cell r="B218" t="str">
            <v>0PY</v>
          </cell>
          <cell r="C218" t="str">
            <v>札幌支店１チーム　　　　　　　　　　　　</v>
          </cell>
          <cell r="D218" t="str">
            <v>(株)ユニコ・コーポレーション</v>
          </cell>
          <cell r="E218" t="str">
            <v>8569</v>
          </cell>
          <cell r="F218" t="str">
            <v>95/12</v>
          </cell>
          <cell r="G218">
            <v>11550</v>
          </cell>
          <cell r="H218">
            <v>8289</v>
          </cell>
          <cell r="I218">
            <v>6083</v>
          </cell>
        </row>
        <row r="219">
          <cell r="A219" t="str">
            <v>業務本部　　　　　　　　　　　　　　　　</v>
          </cell>
          <cell r="B219" t="str">
            <v>0PY</v>
          </cell>
          <cell r="C219" t="str">
            <v>札幌支店１チーム　　　　　　　　　　　　</v>
          </cell>
          <cell r="D219" t="str">
            <v>(株)ｽｶﾞｲ･ｴﾝﾀﾃｲﾝﾒﾝﾄ</v>
          </cell>
          <cell r="E219" t="str">
            <v>4650</v>
          </cell>
          <cell r="F219" t="str">
            <v>94/02</v>
          </cell>
          <cell r="G219">
            <v>20000</v>
          </cell>
          <cell r="H219">
            <v>9300</v>
          </cell>
          <cell r="I219">
            <v>9100</v>
          </cell>
        </row>
        <row r="220">
          <cell r="A220" t="str">
            <v>業務本部　　　　　　　　　　　　　　　　</v>
          </cell>
          <cell r="B220" t="str">
            <v>0PY</v>
          </cell>
          <cell r="C220" t="str">
            <v>札幌支店１チーム　　　　　　　　　　　　</v>
          </cell>
          <cell r="D220" t="str">
            <v>共成ﾚﾝﾃﾑ(株)</v>
          </cell>
          <cell r="E220" t="str">
            <v>9680</v>
          </cell>
          <cell r="F220" t="str">
            <v>98/07</v>
          </cell>
          <cell r="G220">
            <v>11000</v>
          </cell>
          <cell r="H220">
            <v>6231</v>
          </cell>
          <cell r="I220">
            <v>7150</v>
          </cell>
        </row>
        <row r="221">
          <cell r="A221" t="str">
            <v>業務本部　　　　　　　　　　　　　　　　</v>
          </cell>
          <cell r="B221" t="str">
            <v>0PZ</v>
          </cell>
          <cell r="C221" t="str">
            <v>札幌支店２チーム　　　　　　　　　　　　</v>
          </cell>
          <cell r="D221" t="str">
            <v>(株)ほくやく</v>
          </cell>
          <cell r="E221" t="str">
            <v>7526</v>
          </cell>
          <cell r="F221" t="str">
            <v>96/11</v>
          </cell>
          <cell r="G221">
            <v>10500</v>
          </cell>
          <cell r="H221">
            <v>2887</v>
          </cell>
          <cell r="I221">
            <v>5198</v>
          </cell>
        </row>
        <row r="222">
          <cell r="A222" t="str">
            <v>業務本部　　　　　　　　　　　　　　　　</v>
          </cell>
          <cell r="B222" t="str">
            <v>0PZ</v>
          </cell>
          <cell r="C222" t="str">
            <v>札幌支店２チーム　　　　　　　　　　　　</v>
          </cell>
          <cell r="D222" t="str">
            <v>(株)ｱｸﾃｨﾌﾞﾊﾟﾜｰ</v>
          </cell>
          <cell r="F222" t="str">
            <v>99/12</v>
          </cell>
          <cell r="G222">
            <v>200</v>
          </cell>
          <cell r="H222">
            <v>10000</v>
          </cell>
          <cell r="I222">
            <v>10000</v>
          </cell>
        </row>
        <row r="223">
          <cell r="A223" t="str">
            <v>業務本部　　　　　　　　　　　　　　　　</v>
          </cell>
          <cell r="B223" t="str">
            <v>0PZ</v>
          </cell>
          <cell r="C223" t="str">
            <v>札幌支店２チーム　　　　　　　　　　　　</v>
          </cell>
          <cell r="D223" t="str">
            <v>北海道ﾍﾞﾝﾁｬｰｷｬﾋﾟﾀﾙ㈱</v>
          </cell>
          <cell r="F223" t="str">
            <v>00/09</v>
          </cell>
          <cell r="G223">
            <v>160</v>
          </cell>
          <cell r="H223">
            <v>8000</v>
          </cell>
          <cell r="I223">
            <v>8000</v>
          </cell>
        </row>
        <row r="224">
          <cell r="A224" t="str">
            <v>業務本部　　　　　　　　　　　　　　　　</v>
          </cell>
          <cell r="B224" t="str">
            <v>0L0</v>
          </cell>
          <cell r="C224" t="str">
            <v>札幌支店４チーム　　　　　　　　　　　　</v>
          </cell>
          <cell r="D224" t="str">
            <v>(株)土屋ﾎｰﾑ</v>
          </cell>
          <cell r="E224" t="str">
            <v>1840</v>
          </cell>
          <cell r="F224" t="str">
            <v>89/09</v>
          </cell>
          <cell r="G224">
            <v>89267</v>
          </cell>
          <cell r="H224">
            <v>7892</v>
          </cell>
          <cell r="I224">
            <v>6446</v>
          </cell>
        </row>
        <row r="225">
          <cell r="A225" t="str">
            <v>業務本部　　　　　　　　　　　　　　　　</v>
          </cell>
          <cell r="B225" t="str">
            <v>0L0</v>
          </cell>
          <cell r="C225" t="str">
            <v>札幌支店４チーム　　　　　　　　　　　　</v>
          </cell>
          <cell r="D225" t="str">
            <v>総合商研（株）</v>
          </cell>
          <cell r="E225" t="str">
            <v>7850</v>
          </cell>
          <cell r="F225" t="str">
            <v>94/02</v>
          </cell>
          <cell r="G225">
            <v>10000</v>
          </cell>
          <cell r="H225">
            <v>5000</v>
          </cell>
          <cell r="I225">
            <v>2950</v>
          </cell>
        </row>
        <row r="226">
          <cell r="A226" t="str">
            <v>業務本部　　　　　　　　　　　　　　　　</v>
          </cell>
          <cell r="B226" t="str">
            <v>0L0</v>
          </cell>
          <cell r="C226" t="str">
            <v>札幌支店４チーム　　　　　　　　　　　　</v>
          </cell>
          <cell r="D226" t="str">
            <v>(株)フィッシュランド</v>
          </cell>
          <cell r="F226" t="str">
            <v>96/07</v>
          </cell>
          <cell r="G226">
            <v>2000</v>
          </cell>
          <cell r="H226">
            <v>7724</v>
          </cell>
          <cell r="I226">
            <v>7724</v>
          </cell>
        </row>
        <row r="227">
          <cell r="A227" t="str">
            <v>業務本部　　　　　　　　　　　　　　　　</v>
          </cell>
          <cell r="B227" t="str">
            <v>0L0</v>
          </cell>
          <cell r="C227" t="str">
            <v>札幌支店４チーム　　　　　　　　　　　　</v>
          </cell>
          <cell r="D227" t="str">
            <v>(株)恵和ﾋﾞｼﾞﾈｽ</v>
          </cell>
          <cell r="F227" t="str">
            <v>96/09</v>
          </cell>
          <cell r="G227">
            <v>2000</v>
          </cell>
          <cell r="H227">
            <v>9000</v>
          </cell>
          <cell r="I227">
            <v>9000</v>
          </cell>
        </row>
        <row r="228">
          <cell r="A228" t="str">
            <v>業務本部　　　　　　　　　　　　　　　　</v>
          </cell>
          <cell r="B228" t="str">
            <v>0L0</v>
          </cell>
          <cell r="C228" t="str">
            <v>札幌支店４チーム　　　　　　　　　　　　</v>
          </cell>
          <cell r="D228" t="str">
            <v>(株)一高たかはし</v>
          </cell>
          <cell r="F228" t="str">
            <v>00/03</v>
          </cell>
          <cell r="G228">
            <v>60000</v>
          </cell>
          <cell r="H228">
            <v>16500</v>
          </cell>
          <cell r="I228">
            <v>41850</v>
          </cell>
        </row>
        <row r="229">
          <cell r="A229" t="str">
            <v>業務本部　　　　　　　　　　　　　　　　</v>
          </cell>
          <cell r="B229" t="str">
            <v>0L0</v>
          </cell>
          <cell r="C229" t="str">
            <v>札幌支店４チーム　　　　　　　　　　　　</v>
          </cell>
          <cell r="D229" t="str">
            <v>㈱ｼｰｴｽｱｲ</v>
          </cell>
          <cell r="E229" t="str">
            <v>4320</v>
          </cell>
          <cell r="F229" t="str">
            <v>00/09</v>
          </cell>
          <cell r="G229">
            <v>266</v>
          </cell>
          <cell r="H229">
            <v>4725</v>
          </cell>
          <cell r="I229">
            <v>19551</v>
          </cell>
        </row>
        <row r="230">
          <cell r="A230" t="str">
            <v>業務本部　　　　　　　　　　　　　　　　</v>
          </cell>
          <cell r="B230" t="str">
            <v>007</v>
          </cell>
          <cell r="C230" t="str">
            <v>秋田支店　　　　　　　　　　　　　　　　</v>
          </cell>
          <cell r="D230" t="str">
            <v>(株)秋田ｹ-ﾌﾞﾙﾃﾚﾋﾞ</v>
          </cell>
          <cell r="F230" t="str">
            <v>98/09</v>
          </cell>
          <cell r="G230">
            <v>300</v>
          </cell>
          <cell r="H230">
            <v>6373</v>
          </cell>
          <cell r="I230">
            <v>6374</v>
          </cell>
        </row>
        <row r="231">
          <cell r="A231" t="str">
            <v>業務本部　　　　　　　　　　　　　　　　</v>
          </cell>
          <cell r="B231" t="str">
            <v>007</v>
          </cell>
          <cell r="C231" t="str">
            <v>秋田支店　　　　　　　　　　　　　　　　</v>
          </cell>
          <cell r="D231" t="str">
            <v>(株)ヤマキ</v>
          </cell>
          <cell r="E231" t="str">
            <v>7418</v>
          </cell>
          <cell r="F231" t="str">
            <v>92/07</v>
          </cell>
          <cell r="G231">
            <v>70500</v>
          </cell>
          <cell r="H231">
            <v>12236</v>
          </cell>
          <cell r="I231">
            <v>10857</v>
          </cell>
        </row>
        <row r="232">
          <cell r="A232" t="str">
            <v>業務本部　　　　　　　　　　　　　　　　</v>
          </cell>
          <cell r="B232" t="str">
            <v>007</v>
          </cell>
          <cell r="C232" t="str">
            <v>秋田支店　　　　　　　　　　　　　　　　</v>
          </cell>
          <cell r="D232" t="str">
            <v>(株)北都銀行</v>
          </cell>
          <cell r="F232" t="str">
            <v>97/11</v>
          </cell>
          <cell r="G232">
            <v>300000</v>
          </cell>
          <cell r="H232">
            <v>86600</v>
          </cell>
          <cell r="I232">
            <v>86600</v>
          </cell>
        </row>
        <row r="233">
          <cell r="A233" t="str">
            <v>業務本部　　　　　　　　　　　　　　　　</v>
          </cell>
          <cell r="B233" t="str">
            <v>054</v>
          </cell>
          <cell r="C233" t="str">
            <v>盛岡支店　　　　　　　　　　　　　　　　</v>
          </cell>
          <cell r="D233" t="str">
            <v>(株)ジョイス</v>
          </cell>
          <cell r="E233" t="str">
            <v>8080</v>
          </cell>
          <cell r="F233" t="str">
            <v>90/03</v>
          </cell>
          <cell r="G233">
            <v>20000</v>
          </cell>
          <cell r="H233">
            <v>12000</v>
          </cell>
          <cell r="I233">
            <v>22600</v>
          </cell>
        </row>
        <row r="234">
          <cell r="A234" t="str">
            <v>業務本部　　　　　　　　　　　　　　　　</v>
          </cell>
          <cell r="B234" t="str">
            <v>012</v>
          </cell>
          <cell r="C234" t="str">
            <v>仙台支店１チーム　　　　　　　　　　　　</v>
          </cell>
          <cell r="D234" t="str">
            <v>(株)仙台銀行</v>
          </cell>
          <cell r="F234" t="str">
            <v>94/06</v>
          </cell>
          <cell r="G234">
            <v>20000</v>
          </cell>
          <cell r="H234">
            <v>55400</v>
          </cell>
          <cell r="I234">
            <v>55400</v>
          </cell>
        </row>
        <row r="235">
          <cell r="A235" t="str">
            <v>業務本部　　　　　　　　　　　　　　　　</v>
          </cell>
          <cell r="B235" t="str">
            <v>0JN</v>
          </cell>
          <cell r="C235" t="str">
            <v>仙台支店２チーム　　　　　　　　　　　　</v>
          </cell>
          <cell r="D235" t="str">
            <v>カメイ(株)</v>
          </cell>
          <cell r="E235" t="str">
            <v>8037</v>
          </cell>
          <cell r="F235" t="str">
            <v>94/12</v>
          </cell>
          <cell r="G235">
            <v>30000</v>
          </cell>
          <cell r="H235">
            <v>13770</v>
          </cell>
          <cell r="I235">
            <v>16740</v>
          </cell>
        </row>
        <row r="236">
          <cell r="A236" t="str">
            <v>業務本部　　　　　　　　　　　　　　　　</v>
          </cell>
          <cell r="B236" t="str">
            <v>01H</v>
          </cell>
          <cell r="C236" t="str">
            <v>山形支店　　　　　　　　　　　　　　　　</v>
          </cell>
          <cell r="D236" t="str">
            <v>アムゼ(株)</v>
          </cell>
          <cell r="F236" t="str">
            <v>96/01</v>
          </cell>
          <cell r="G236">
            <v>60000</v>
          </cell>
          <cell r="H236">
            <v>45800</v>
          </cell>
          <cell r="I236">
            <v>45800</v>
          </cell>
        </row>
        <row r="237">
          <cell r="A237" t="str">
            <v>業務本部　　　　　　　　　　　　　　　　</v>
          </cell>
          <cell r="B237" t="str">
            <v>021</v>
          </cell>
          <cell r="C237" t="str">
            <v>新潟支店　　　　　　　　　　　　　　　　</v>
          </cell>
          <cell r="D237" t="str">
            <v>ｱｰｸﾗﾝﾄﾞｻｶﾓﾄ(株)</v>
          </cell>
          <cell r="E237" t="str">
            <v>9842</v>
          </cell>
          <cell r="F237" t="str">
            <v>91/08</v>
          </cell>
          <cell r="G237">
            <v>22500</v>
          </cell>
          <cell r="H237">
            <v>19165</v>
          </cell>
          <cell r="I237">
            <v>33030</v>
          </cell>
        </row>
        <row r="238">
          <cell r="A238" t="str">
            <v>業務本部　　　　　　　　　　　　　　　　</v>
          </cell>
          <cell r="B238" t="str">
            <v>026</v>
          </cell>
          <cell r="C238" t="str">
            <v>宇都宮支店営業　　　　　　　　　　　　　</v>
          </cell>
          <cell r="D238" t="str">
            <v>(株)宮</v>
          </cell>
          <cell r="E238" t="str">
            <v>9901</v>
          </cell>
          <cell r="F238" t="str">
            <v>95/04</v>
          </cell>
          <cell r="G238">
            <v>30000</v>
          </cell>
          <cell r="H238">
            <v>18750</v>
          </cell>
          <cell r="I238">
            <v>16500</v>
          </cell>
        </row>
        <row r="239">
          <cell r="A239" t="str">
            <v>業務本部　　　　　　　　　　　　　　　　</v>
          </cell>
          <cell r="B239" t="str">
            <v>026</v>
          </cell>
          <cell r="C239" t="str">
            <v>宇都宮支店営業　　　　　　　　　　　　　</v>
          </cell>
          <cell r="D239" t="str">
            <v>(株)ナカニシ</v>
          </cell>
          <cell r="E239" t="str">
            <v>7716</v>
          </cell>
          <cell r="F239" t="str">
            <v>98/02</v>
          </cell>
          <cell r="G239">
            <v>20000</v>
          </cell>
          <cell r="H239">
            <v>14400</v>
          </cell>
          <cell r="I239">
            <v>92900</v>
          </cell>
        </row>
        <row r="240">
          <cell r="A240" t="str">
            <v>業務本部　　　　　　　　　　　　　　　　</v>
          </cell>
          <cell r="B240" t="str">
            <v>067</v>
          </cell>
          <cell r="C240" t="str">
            <v>水戸支店　　　　　　　　　　　　　　　　</v>
          </cell>
          <cell r="D240" t="str">
            <v>(株)カスミ</v>
          </cell>
          <cell r="E240" t="str">
            <v>8196</v>
          </cell>
          <cell r="F240" t="str">
            <v>82/12</v>
          </cell>
          <cell r="G240">
            <v>78540</v>
          </cell>
          <cell r="H240">
            <v>32767</v>
          </cell>
          <cell r="I240">
            <v>40684</v>
          </cell>
        </row>
        <row r="241">
          <cell r="A241" t="str">
            <v>業務本部　　　　　　　　　　　　　　　　</v>
          </cell>
          <cell r="B241" t="str">
            <v>067</v>
          </cell>
          <cell r="C241" t="str">
            <v>水戸支店　　　　　　　　　　　　　　　　</v>
          </cell>
          <cell r="D241" t="str">
            <v>富士電子工業(株）</v>
          </cell>
          <cell r="F241" t="str">
            <v>87/09</v>
          </cell>
          <cell r="G241">
            <v>20</v>
          </cell>
          <cell r="H241">
            <v>500</v>
          </cell>
          <cell r="I241">
            <v>500</v>
          </cell>
        </row>
        <row r="242">
          <cell r="A242" t="str">
            <v>業務本部　　　　　　　　　　　　　　　　</v>
          </cell>
          <cell r="B242" t="str">
            <v>067</v>
          </cell>
          <cell r="C242" t="str">
            <v>水戸支店　　　　　　　　　　　　　　　　</v>
          </cell>
          <cell r="D242" t="str">
            <v>プレビ(株)</v>
          </cell>
          <cell r="F242" t="str">
            <v>99/03</v>
          </cell>
          <cell r="G242">
            <v>3000</v>
          </cell>
          <cell r="H242">
            <v>3825</v>
          </cell>
          <cell r="I242">
            <v>3825</v>
          </cell>
        </row>
        <row r="243">
          <cell r="A243" t="str">
            <v>業務本部　　　　　　　　　　　　　　　　</v>
          </cell>
          <cell r="B243" t="str">
            <v>067</v>
          </cell>
          <cell r="C243" t="str">
            <v>水戸支店　　　　　　　　　　　　　　　　</v>
          </cell>
          <cell r="D243" t="str">
            <v>㈱ｱﾄﾞﾊﾞﾝｽ</v>
          </cell>
          <cell r="F243" t="str">
            <v>00/09</v>
          </cell>
          <cell r="G243">
            <v>5</v>
          </cell>
          <cell r="H243">
            <v>2500</v>
          </cell>
          <cell r="I243">
            <v>2500</v>
          </cell>
        </row>
        <row r="244">
          <cell r="A244" t="str">
            <v>業務本部　　　　　　　　　　　　　　　　</v>
          </cell>
          <cell r="B244" t="str">
            <v>067</v>
          </cell>
          <cell r="C244" t="str">
            <v>水戸支店　　　　　　　　　　　　　　　　</v>
          </cell>
          <cell r="D244" t="str">
            <v>みとしんリース(株)</v>
          </cell>
          <cell r="F244" t="str">
            <v>01/10</v>
          </cell>
          <cell r="G244">
            <v>100</v>
          </cell>
          <cell r="H244">
            <v>5000</v>
          </cell>
          <cell r="I244">
            <v>5000</v>
          </cell>
        </row>
        <row r="245">
          <cell r="A245" t="str">
            <v>業務本部　　　　　　　　　　　　　　　　</v>
          </cell>
          <cell r="B245" t="str">
            <v>078</v>
          </cell>
          <cell r="C245" t="str">
            <v>前橋支店　　　　　　　　　　　　　　　　</v>
          </cell>
          <cell r="D245" t="str">
            <v>(株)ﾔﾏﾀﾞ電機</v>
          </cell>
          <cell r="E245" t="str">
            <v>9831</v>
          </cell>
          <cell r="F245" t="str">
            <v>89/03</v>
          </cell>
          <cell r="G245">
            <v>99000</v>
          </cell>
          <cell r="H245">
            <v>99501</v>
          </cell>
          <cell r="I245">
            <v>356400</v>
          </cell>
        </row>
        <row r="246">
          <cell r="A246" t="str">
            <v>業務本部　　　　　　　　　　　　　　　　</v>
          </cell>
          <cell r="B246" t="str">
            <v>093</v>
          </cell>
          <cell r="C246" t="str">
            <v>長野支店　　　　　　　　　　　　　　　　</v>
          </cell>
          <cell r="D246" t="str">
            <v>ｴﾑｹｰ精工(株)</v>
          </cell>
          <cell r="E246" t="str">
            <v>5906</v>
          </cell>
          <cell r="F246" t="str">
            <v>89/09</v>
          </cell>
          <cell r="G246">
            <v>88000</v>
          </cell>
          <cell r="H246">
            <v>16104</v>
          </cell>
          <cell r="I246">
            <v>26928</v>
          </cell>
        </row>
        <row r="247">
          <cell r="A247" t="str">
            <v>業務本部　　　　　　　　　　　　　　　　</v>
          </cell>
          <cell r="B247" t="str">
            <v>09Q</v>
          </cell>
          <cell r="C247" t="str">
            <v>沼津支店　　　　　　　　　　　　　　　　</v>
          </cell>
          <cell r="D247" t="str">
            <v>米久(株）</v>
          </cell>
          <cell r="E247" t="str">
            <v>2290</v>
          </cell>
          <cell r="F247" t="str">
            <v>87/02</v>
          </cell>
          <cell r="G247">
            <v>190333</v>
          </cell>
          <cell r="H247">
            <v>151947</v>
          </cell>
          <cell r="I247">
            <v>193759</v>
          </cell>
        </row>
        <row r="248">
          <cell r="A248" t="str">
            <v>業務本部　　　　　　　　　　　　　　　　</v>
          </cell>
          <cell r="B248" t="str">
            <v>014</v>
          </cell>
          <cell r="C248" t="str">
            <v>静岡支店　　　　　　　　　　　　　　　　</v>
          </cell>
          <cell r="D248" t="str">
            <v>(株)ｻﾞ･ﾄｰｶｲ</v>
          </cell>
          <cell r="E248" t="str">
            <v>8134</v>
          </cell>
          <cell r="F248" t="str">
            <v>84/10</v>
          </cell>
          <cell r="G248">
            <v>453720</v>
          </cell>
          <cell r="H248">
            <v>210072</v>
          </cell>
          <cell r="I248">
            <v>200091</v>
          </cell>
        </row>
        <row r="249">
          <cell r="A249" t="str">
            <v>業務本部　　　　　　　　　　　　　　　　</v>
          </cell>
          <cell r="B249" t="str">
            <v>014</v>
          </cell>
          <cell r="C249" t="str">
            <v>静岡支店　　　　　　　　　　　　　　　　</v>
          </cell>
          <cell r="D249" t="str">
            <v>(株)ｴﾝﾁｮｰ</v>
          </cell>
          <cell r="E249" t="str">
            <v>8208</v>
          </cell>
          <cell r="F249" t="str">
            <v>88/06</v>
          </cell>
          <cell r="G249">
            <v>40000</v>
          </cell>
          <cell r="H249">
            <v>6580</v>
          </cell>
          <cell r="I249">
            <v>7260</v>
          </cell>
        </row>
        <row r="250">
          <cell r="A250" t="str">
            <v>業務本部　　　　　　　　　　　　　　　　</v>
          </cell>
          <cell r="B250" t="str">
            <v>014</v>
          </cell>
          <cell r="C250" t="str">
            <v>静岡支店　　　　　　　　　　　　　　　　</v>
          </cell>
          <cell r="D250" t="str">
            <v>丸和商事(株)</v>
          </cell>
          <cell r="F250" t="str">
            <v>88/12</v>
          </cell>
          <cell r="G250">
            <v>50000</v>
          </cell>
          <cell r="H250">
            <v>6500</v>
          </cell>
          <cell r="I250">
            <v>6500</v>
          </cell>
        </row>
        <row r="251">
          <cell r="A251" t="str">
            <v>業務本部　　　　　　　　　　　　　　　　</v>
          </cell>
          <cell r="B251" t="str">
            <v>014</v>
          </cell>
          <cell r="C251" t="str">
            <v>静岡支店　　　　　　　　　　　　　　　　</v>
          </cell>
          <cell r="D251" t="str">
            <v>(株)クレディア</v>
          </cell>
          <cell r="E251" t="str">
            <v>8567</v>
          </cell>
          <cell r="F251" t="str">
            <v>89/03</v>
          </cell>
          <cell r="G251">
            <v>44000</v>
          </cell>
          <cell r="H251">
            <v>59484</v>
          </cell>
          <cell r="I251">
            <v>50160</v>
          </cell>
        </row>
        <row r="252">
          <cell r="A252" t="str">
            <v>業務本部　　　　　　　　　　　　　　　　</v>
          </cell>
          <cell r="B252" t="str">
            <v>030</v>
          </cell>
          <cell r="C252" t="str">
            <v>浜松支店　　　　　　　　　　　　　　　　</v>
          </cell>
          <cell r="D252" t="str">
            <v>(株)ムトウ</v>
          </cell>
          <cell r="E252" t="str">
            <v>8005</v>
          </cell>
          <cell r="F252" t="str">
            <v>85/07</v>
          </cell>
          <cell r="G252">
            <v>11000</v>
          </cell>
          <cell r="H252">
            <v>2563</v>
          </cell>
          <cell r="I252">
            <v>4554</v>
          </cell>
        </row>
        <row r="253">
          <cell r="A253" t="str">
            <v>業務本部　　　　　　　　　　　　　　　　</v>
          </cell>
          <cell r="B253" t="str">
            <v>023</v>
          </cell>
          <cell r="C253" t="str">
            <v>北陸支店営業チーム　　　　　　　　　　　</v>
          </cell>
          <cell r="D253" t="str">
            <v>ﾆｯｺｰ(株)</v>
          </cell>
          <cell r="E253" t="str">
            <v>5343</v>
          </cell>
          <cell r="F253" t="str">
            <v>92/04</v>
          </cell>
          <cell r="G253">
            <v>10000</v>
          </cell>
          <cell r="H253">
            <v>2110</v>
          </cell>
          <cell r="I253">
            <v>2900</v>
          </cell>
        </row>
        <row r="254">
          <cell r="A254" t="str">
            <v>業務本部　　　　　　　　　　　　　　　　</v>
          </cell>
          <cell r="B254" t="str">
            <v>023</v>
          </cell>
          <cell r="C254" t="str">
            <v>北陸支店営業チーム　　　　　　　　　　　</v>
          </cell>
          <cell r="D254" t="str">
            <v>ｺﾏﾆｰ(株)</v>
          </cell>
          <cell r="E254" t="str">
            <v>7945</v>
          </cell>
          <cell r="F254" t="str">
            <v>98/03</v>
          </cell>
          <cell r="G254">
            <v>10000</v>
          </cell>
          <cell r="H254">
            <v>4482</v>
          </cell>
          <cell r="I254">
            <v>6300</v>
          </cell>
        </row>
        <row r="255">
          <cell r="A255" t="str">
            <v>業務本部　　　　　　　　　　　　　　　　</v>
          </cell>
          <cell r="B255" t="str">
            <v>028</v>
          </cell>
          <cell r="C255" t="str">
            <v>名古屋支店１チーム　　　　　　　　　　　</v>
          </cell>
          <cell r="D255" t="str">
            <v>ｶﾅﾚ電気(株)</v>
          </cell>
          <cell r="E255" t="str">
            <v>5819</v>
          </cell>
          <cell r="F255" t="str">
            <v>89/12</v>
          </cell>
          <cell r="G255">
            <v>30000</v>
          </cell>
          <cell r="H255">
            <v>24600</v>
          </cell>
          <cell r="I255">
            <v>44700</v>
          </cell>
        </row>
        <row r="256">
          <cell r="A256" t="str">
            <v>業務本部　　　　　　　　　　　　　　　　</v>
          </cell>
          <cell r="B256" t="str">
            <v>028</v>
          </cell>
          <cell r="C256" t="str">
            <v>名古屋支店１チーム　　　　　　　　　　　</v>
          </cell>
          <cell r="D256" t="str">
            <v>日邦産業(株)</v>
          </cell>
          <cell r="E256" t="str">
            <v>9913</v>
          </cell>
          <cell r="F256" t="str">
            <v>90/04</v>
          </cell>
          <cell r="G256">
            <v>60500</v>
          </cell>
          <cell r="H256">
            <v>15125</v>
          </cell>
          <cell r="I256">
            <v>26015</v>
          </cell>
        </row>
        <row r="257">
          <cell r="A257" t="str">
            <v>業務本部　　　　　　　　　　　　　　　　</v>
          </cell>
          <cell r="B257" t="str">
            <v>028</v>
          </cell>
          <cell r="C257" t="str">
            <v>名古屋支店１チーム　　　　　　　　　　　</v>
          </cell>
          <cell r="D257" t="str">
            <v>中部国際空港㈱</v>
          </cell>
          <cell r="F257" t="str">
            <v>00/08</v>
          </cell>
          <cell r="G257">
            <v>100</v>
          </cell>
          <cell r="H257">
            <v>5000</v>
          </cell>
          <cell r="I257">
            <v>5000</v>
          </cell>
        </row>
        <row r="258">
          <cell r="A258" t="str">
            <v>業務本部　　　　　　　　　　　　　　　　</v>
          </cell>
          <cell r="B258" t="str">
            <v>028</v>
          </cell>
          <cell r="C258" t="str">
            <v>名古屋支店１チーム　　　　　　　　　　　</v>
          </cell>
          <cell r="D258" t="str">
            <v>㈱ｴｲﾃﾞﾝ</v>
          </cell>
          <cell r="E258" t="str">
            <v>2730</v>
          </cell>
          <cell r="F258" t="str">
            <v>00/10</v>
          </cell>
          <cell r="G258">
            <v>30000</v>
          </cell>
          <cell r="H258">
            <v>20362</v>
          </cell>
          <cell r="I258">
            <v>30090</v>
          </cell>
        </row>
        <row r="259">
          <cell r="A259" t="str">
            <v>業務本部　　　　　　　　　　　　　　　　</v>
          </cell>
          <cell r="B259" t="str">
            <v>0L2</v>
          </cell>
          <cell r="C259" t="str">
            <v>名古屋３チーム　　　　　　　　　　　　　</v>
          </cell>
          <cell r="D259" t="str">
            <v>日本ﾄﾗﾝｽｼﾃｨ(株)</v>
          </cell>
          <cell r="E259" t="str">
            <v>9310</v>
          </cell>
          <cell r="F259" t="str">
            <v>74/04</v>
          </cell>
          <cell r="G259">
            <v>40516</v>
          </cell>
          <cell r="H259">
            <v>8751</v>
          </cell>
          <cell r="I259">
            <v>9926</v>
          </cell>
        </row>
        <row r="260">
          <cell r="A260" t="str">
            <v>業務本部　　　　　　　　　　　　　　　　</v>
          </cell>
          <cell r="B260" t="str">
            <v>0L2</v>
          </cell>
          <cell r="C260" t="str">
            <v>名古屋３チーム　　　　　　　　　　　　　</v>
          </cell>
          <cell r="D260" t="str">
            <v>ﾕﾆｰ(株)</v>
          </cell>
          <cell r="E260" t="str">
            <v>8270</v>
          </cell>
          <cell r="F260" t="str">
            <v>77/11</v>
          </cell>
          <cell r="G260">
            <v>173505</v>
          </cell>
          <cell r="H260">
            <v>113738</v>
          </cell>
          <cell r="I260">
            <v>190856</v>
          </cell>
        </row>
        <row r="261">
          <cell r="A261" t="str">
            <v>業務本部　　　　　　　　　　　　　　　　</v>
          </cell>
          <cell r="B261" t="str">
            <v>0L2</v>
          </cell>
          <cell r="C261" t="str">
            <v>名古屋３チーム　　　　　　　　　　　　　</v>
          </cell>
          <cell r="D261" t="str">
            <v>(株)ﾎﾟｯｶｺｰﾎﾟﾚｰｼｮﾝ</v>
          </cell>
          <cell r="E261" t="str">
            <v>2592</v>
          </cell>
          <cell r="F261" t="str">
            <v>86/07</v>
          </cell>
          <cell r="G261">
            <v>68404</v>
          </cell>
          <cell r="H261">
            <v>22164</v>
          </cell>
          <cell r="I261">
            <v>26451</v>
          </cell>
        </row>
        <row r="262">
          <cell r="A262" t="str">
            <v>業務本部　　　　　　　　　　　　　　　　</v>
          </cell>
          <cell r="B262" t="str">
            <v>0L2</v>
          </cell>
          <cell r="C262" t="str">
            <v>名古屋３チーム　　　　　　　　　　　　　</v>
          </cell>
          <cell r="D262" t="str">
            <v>太陽化学(株）</v>
          </cell>
          <cell r="E262" t="str">
            <v>2902</v>
          </cell>
          <cell r="F262" t="str">
            <v>87/02</v>
          </cell>
          <cell r="G262">
            <v>12100</v>
          </cell>
          <cell r="H262">
            <v>5908</v>
          </cell>
          <cell r="I262">
            <v>9958</v>
          </cell>
        </row>
        <row r="263">
          <cell r="A263" t="str">
            <v>業務本部　　　　　　　　　　　　　　　　</v>
          </cell>
          <cell r="B263" t="str">
            <v>0L2</v>
          </cell>
          <cell r="C263" t="str">
            <v>名古屋３チーム　　　　　　　　　　　　　</v>
          </cell>
          <cell r="D263" t="str">
            <v>東陽倉庫(株）</v>
          </cell>
          <cell r="E263" t="str">
            <v>9306</v>
          </cell>
          <cell r="F263" t="str">
            <v>88/11</v>
          </cell>
          <cell r="G263">
            <v>10500</v>
          </cell>
          <cell r="H263">
            <v>2005</v>
          </cell>
          <cell r="I263">
            <v>2153</v>
          </cell>
        </row>
        <row r="264">
          <cell r="A264" t="str">
            <v>業務本部　　　　　　　　　　　　　　　　</v>
          </cell>
          <cell r="B264" t="str">
            <v>0L2</v>
          </cell>
          <cell r="C264" t="str">
            <v>名古屋３チーム　　　　　　　　　　　　　</v>
          </cell>
          <cell r="D264" t="str">
            <v>(株)ベルテクノ</v>
          </cell>
          <cell r="E264" t="str">
            <v>7926</v>
          </cell>
          <cell r="F264" t="str">
            <v>91/09</v>
          </cell>
          <cell r="G264">
            <v>38800</v>
          </cell>
          <cell r="H264">
            <v>12314</v>
          </cell>
          <cell r="I264">
            <v>10631</v>
          </cell>
        </row>
        <row r="265">
          <cell r="A265" t="str">
            <v>業務本部　　　　　　　　　　　　　　　　</v>
          </cell>
          <cell r="B265" t="str">
            <v>0L2</v>
          </cell>
          <cell r="C265" t="str">
            <v>名古屋３チーム　　　　　　　　　　　　　</v>
          </cell>
          <cell r="D265" t="str">
            <v>(株)ｼｰｱﾝﾄﾞｴｽ</v>
          </cell>
          <cell r="E265" t="str">
            <v>7437</v>
          </cell>
          <cell r="F265" t="str">
            <v>95/09</v>
          </cell>
          <cell r="G265">
            <v>13464</v>
          </cell>
          <cell r="H265">
            <v>24894</v>
          </cell>
          <cell r="I265">
            <v>26120</v>
          </cell>
        </row>
        <row r="266">
          <cell r="A266" t="str">
            <v>業務本部　　　　　　　　　　　　　　　　</v>
          </cell>
          <cell r="B266" t="str">
            <v>0L2</v>
          </cell>
          <cell r="C266" t="str">
            <v>名古屋３チーム　　　　　　　　　　　　　</v>
          </cell>
          <cell r="D266" t="str">
            <v>(株)ｼｰ･ﾃｨｰ･ﾜｲ</v>
          </cell>
          <cell r="F266" t="str">
            <v>95/12</v>
          </cell>
          <cell r="G266">
            <v>100</v>
          </cell>
          <cell r="H266">
            <v>5000</v>
          </cell>
          <cell r="I266">
            <v>5000</v>
          </cell>
        </row>
        <row r="267">
          <cell r="A267" t="str">
            <v>業務本部　　　　　　　　　　　　　　　　</v>
          </cell>
          <cell r="B267" t="str">
            <v>0L2</v>
          </cell>
          <cell r="C267" t="str">
            <v>名古屋３チーム　　　　　　　　　　　　　</v>
          </cell>
          <cell r="D267" t="str">
            <v>(株)ｶｼﾞ･ｺｰﾎﾟﾚｰｼｮﾝ</v>
          </cell>
          <cell r="F267" t="str">
            <v>96/11</v>
          </cell>
          <cell r="G267">
            <v>1000</v>
          </cell>
          <cell r="H267">
            <v>3200</v>
          </cell>
          <cell r="I267">
            <v>3200</v>
          </cell>
        </row>
        <row r="268">
          <cell r="A268" t="str">
            <v>業務本部　　　　　　　　　　　　　　　　</v>
          </cell>
          <cell r="B268" t="str">
            <v>0L2</v>
          </cell>
          <cell r="C268" t="str">
            <v>名古屋３チーム　　　　　　　　　　　　　</v>
          </cell>
          <cell r="D268" t="str">
            <v>テクノエイト(株)</v>
          </cell>
          <cell r="E268" t="str">
            <v>7288</v>
          </cell>
          <cell r="F268" t="str">
            <v>89/11</v>
          </cell>
          <cell r="G268">
            <v>13200</v>
          </cell>
          <cell r="H268">
            <v>2743</v>
          </cell>
          <cell r="I268">
            <v>4712</v>
          </cell>
        </row>
        <row r="269">
          <cell r="A269" t="str">
            <v>業務本部　　　　　　　　　　　　　　　　</v>
          </cell>
          <cell r="B269" t="str">
            <v>0L2</v>
          </cell>
          <cell r="C269" t="str">
            <v>名古屋３チーム　　　　　　　　　　　　　</v>
          </cell>
          <cell r="D269" t="str">
            <v>(株)ﾊﾞﾛｰ</v>
          </cell>
          <cell r="E269" t="str">
            <v>9956</v>
          </cell>
          <cell r="F269" t="str">
            <v>94/01</v>
          </cell>
          <cell r="G269">
            <v>19600</v>
          </cell>
          <cell r="H269">
            <v>27916</v>
          </cell>
          <cell r="I269">
            <v>38024</v>
          </cell>
        </row>
        <row r="270">
          <cell r="A270" t="str">
            <v>業務本部　　　　　　　　　　　　　　　　</v>
          </cell>
          <cell r="B270" t="str">
            <v>0L2</v>
          </cell>
          <cell r="C270" t="str">
            <v>名古屋３チーム　　　　　　　　　　　　　</v>
          </cell>
          <cell r="D270" t="str">
            <v>(株)ゲオ</v>
          </cell>
          <cell r="E270" t="str">
            <v>2681</v>
          </cell>
          <cell r="F270" t="str">
            <v>96/03</v>
          </cell>
          <cell r="G270">
            <v>30</v>
          </cell>
          <cell r="H270">
            <v>5000</v>
          </cell>
          <cell r="I270">
            <v>29520</v>
          </cell>
        </row>
        <row r="271">
          <cell r="A271" t="str">
            <v>業務本部　　　　　　　　　　　　　　　　</v>
          </cell>
          <cell r="B271" t="str">
            <v>0L2</v>
          </cell>
          <cell r="C271" t="str">
            <v>名古屋３チーム　　　　　　　　　　　　　</v>
          </cell>
          <cell r="D271" t="str">
            <v>(株)ショクブン</v>
          </cell>
          <cell r="E271" t="str">
            <v>9969</v>
          </cell>
          <cell r="F271" t="str">
            <v>98/02</v>
          </cell>
          <cell r="G271">
            <v>48510</v>
          </cell>
          <cell r="H271">
            <v>27258</v>
          </cell>
          <cell r="I271">
            <v>43436</v>
          </cell>
        </row>
        <row r="272">
          <cell r="A272" t="str">
            <v>業務本部　　　　　　　　　　　　　　　　</v>
          </cell>
          <cell r="B272" t="str">
            <v>00N</v>
          </cell>
          <cell r="C272" t="str">
            <v>三河支店　　　　　　　　　　　　　　　　</v>
          </cell>
          <cell r="D272" t="str">
            <v>(株)ｵﾘﾊﾞｰ</v>
          </cell>
          <cell r="E272" t="str">
            <v>7959</v>
          </cell>
          <cell r="F272" t="str">
            <v>96/01</v>
          </cell>
          <cell r="G272">
            <v>5000</v>
          </cell>
          <cell r="H272">
            <v>4645</v>
          </cell>
          <cell r="I272">
            <v>5150</v>
          </cell>
        </row>
        <row r="273">
          <cell r="A273" t="str">
            <v>業務本部　　　　　　　　　　　　　　　　</v>
          </cell>
          <cell r="B273" t="str">
            <v>0JZ</v>
          </cell>
          <cell r="C273" t="str">
            <v>豊橋支店　　　　　　　　　　　　　　　　</v>
          </cell>
          <cell r="D273" t="str">
            <v>(株)ｻｰﾗｺｰﾎﾟﾚｰｼｮﾝ</v>
          </cell>
          <cell r="E273" t="str">
            <v>2734</v>
          </cell>
          <cell r="F273" t="str">
            <v>94/04</v>
          </cell>
          <cell r="G273">
            <v>16200</v>
          </cell>
          <cell r="H273">
            <v>11304</v>
          </cell>
          <cell r="I273">
            <v>8473</v>
          </cell>
        </row>
        <row r="274">
          <cell r="A274" t="str">
            <v>業務本部　　　　　　　　　　　　　　　　</v>
          </cell>
          <cell r="B274" t="str">
            <v>0JZ</v>
          </cell>
          <cell r="C274" t="str">
            <v>豊橋支店　　　　　　　　　　　　　　　　</v>
          </cell>
          <cell r="D274" t="str">
            <v>豊橋ｹ-ﾌﾞﾙﾈｯﾄﾜ-ｸ(株)</v>
          </cell>
          <cell r="F274" t="str">
            <v>96/07</v>
          </cell>
          <cell r="G274">
            <v>400</v>
          </cell>
          <cell r="H274">
            <v>6015</v>
          </cell>
          <cell r="I274">
            <v>6016</v>
          </cell>
        </row>
        <row r="275">
          <cell r="A275" t="str">
            <v>役員　　　　　　　　　　　　　　　　　　</v>
          </cell>
          <cell r="B275" t="str">
            <v>0A2</v>
          </cell>
          <cell r="C275" t="str">
            <v>役員　　　　　　　　　　　　　　　　　　</v>
          </cell>
          <cell r="D275" t="str">
            <v>（株）鳥取銀行</v>
          </cell>
          <cell r="E275" t="str">
            <v>8383</v>
          </cell>
          <cell r="F275" t="str">
            <v>99/12</v>
          </cell>
          <cell r="G275">
            <v>327000</v>
          </cell>
          <cell r="H275">
            <v>99735</v>
          </cell>
          <cell r="I275">
            <v>133743</v>
          </cell>
        </row>
        <row r="276">
          <cell r="A276" t="str">
            <v>業務本部　　　　　　　　　　　　　　　　</v>
          </cell>
          <cell r="B276" t="str">
            <v>016</v>
          </cell>
          <cell r="C276" t="str">
            <v>岡山支店営業　　　　　　　　　　　　　　</v>
          </cell>
          <cell r="D276" t="str">
            <v>(株)シーアールホーム</v>
          </cell>
          <cell r="F276" t="str">
            <v>99/09</v>
          </cell>
          <cell r="G276">
            <v>25</v>
          </cell>
          <cell r="H276">
            <v>5000</v>
          </cell>
          <cell r="I276">
            <v>5000</v>
          </cell>
        </row>
        <row r="277">
          <cell r="A277" t="str">
            <v>業務本部　　　　　　　　　　　　　　　　</v>
          </cell>
          <cell r="B277" t="str">
            <v>016</v>
          </cell>
          <cell r="C277" t="str">
            <v>岡山支店営業　　　　　　　　　　　　　　</v>
          </cell>
          <cell r="D277" t="str">
            <v>(株)ウエスコ</v>
          </cell>
          <cell r="E277" t="str">
            <v>9648</v>
          </cell>
          <cell r="F277" t="str">
            <v>95/05</v>
          </cell>
          <cell r="G277">
            <v>15600</v>
          </cell>
          <cell r="H277">
            <v>4602</v>
          </cell>
          <cell r="I277">
            <v>4368</v>
          </cell>
        </row>
        <row r="278">
          <cell r="A278" t="str">
            <v>業務本部　　　　　　　　　　　　　　　　</v>
          </cell>
          <cell r="B278" t="str">
            <v>0L4</v>
          </cell>
          <cell r="C278" t="str">
            <v>松江支店　　　　　　　　　　　　　　　　</v>
          </cell>
          <cell r="D278" t="str">
            <v>(株)原商</v>
          </cell>
          <cell r="F278" t="str">
            <v>92/03</v>
          </cell>
          <cell r="G278">
            <v>2000</v>
          </cell>
          <cell r="H278">
            <v>8120</v>
          </cell>
          <cell r="I278">
            <v>8120</v>
          </cell>
        </row>
        <row r="279">
          <cell r="A279" t="str">
            <v>業務本部　　　　　　　　　　　　　　　　</v>
          </cell>
          <cell r="B279" t="str">
            <v>06D</v>
          </cell>
          <cell r="C279" t="str">
            <v>福山支店　　　　　　　　　　　　　　　　</v>
          </cell>
          <cell r="D279" t="str">
            <v>福山通運（株）</v>
          </cell>
          <cell r="E279" t="str">
            <v>9075</v>
          </cell>
          <cell r="F279" t="str">
            <v>94/01</v>
          </cell>
          <cell r="G279">
            <v>50000</v>
          </cell>
          <cell r="H279">
            <v>23779</v>
          </cell>
          <cell r="I279">
            <v>19900</v>
          </cell>
        </row>
        <row r="280">
          <cell r="A280" t="str">
            <v>業務本部　　　　　　　　　　　　　　　　</v>
          </cell>
          <cell r="B280" t="str">
            <v>0YV</v>
          </cell>
          <cell r="C280" t="str">
            <v>広島支店２チ－ム　　　　　　　　　　　　</v>
          </cell>
          <cell r="D280" t="str">
            <v>(株)ｳｯﾄﾞﾜﾝ</v>
          </cell>
          <cell r="E280" t="str">
            <v>7898</v>
          </cell>
          <cell r="F280" t="str">
            <v>83/01</v>
          </cell>
          <cell r="G280">
            <v>100760</v>
          </cell>
          <cell r="H280">
            <v>30019</v>
          </cell>
          <cell r="I280">
            <v>84739</v>
          </cell>
        </row>
        <row r="281">
          <cell r="A281" t="str">
            <v>業務本部　　　　　　　　　　　　　　　　</v>
          </cell>
          <cell r="B281" t="str">
            <v>022</v>
          </cell>
          <cell r="C281" t="str">
            <v>高松支店営業　　　　　　　　　　　　　　</v>
          </cell>
          <cell r="D281" t="str">
            <v>四国化成工業(株)</v>
          </cell>
          <cell r="E281" t="str">
            <v>4099</v>
          </cell>
          <cell r="F281" t="str">
            <v>76/11</v>
          </cell>
          <cell r="G281">
            <v>98406</v>
          </cell>
          <cell r="H281">
            <v>30895</v>
          </cell>
          <cell r="I281">
            <v>40543</v>
          </cell>
        </row>
        <row r="282">
          <cell r="A282" t="str">
            <v>業務本部　　　　　　　　　　　　　　　　</v>
          </cell>
          <cell r="B282" t="str">
            <v>022</v>
          </cell>
          <cell r="C282" t="str">
            <v>高松支店営業　　　　　　　　　　　　　　</v>
          </cell>
          <cell r="D282" t="str">
            <v>(株)ｼﾑﾘｰ</v>
          </cell>
          <cell r="E282" t="str">
            <v>9947</v>
          </cell>
          <cell r="F282" t="str">
            <v>89/12</v>
          </cell>
          <cell r="G282">
            <v>48000</v>
          </cell>
          <cell r="H282">
            <v>34560</v>
          </cell>
          <cell r="I282">
            <v>19440</v>
          </cell>
        </row>
        <row r="283">
          <cell r="A283" t="str">
            <v>業務本部　　　　　　　　　　　　　　　　</v>
          </cell>
          <cell r="B283" t="str">
            <v>022</v>
          </cell>
          <cell r="C283" t="str">
            <v>高松支店営業　　　　　　　　　　　　　　</v>
          </cell>
          <cell r="D283" t="str">
            <v>㈱ふじや</v>
          </cell>
          <cell r="F283" t="str">
            <v>01/05</v>
          </cell>
          <cell r="G283">
            <v>1000</v>
          </cell>
          <cell r="H283">
            <v>4600</v>
          </cell>
          <cell r="I283">
            <v>4600</v>
          </cell>
        </row>
        <row r="284">
          <cell r="A284" t="str">
            <v>業務本部　　　　　　　　　　　　　　　　</v>
          </cell>
          <cell r="B284" t="str">
            <v>033</v>
          </cell>
          <cell r="C284" t="str">
            <v>松山支店　　　　　　　　　　　　　　　　</v>
          </cell>
          <cell r="D284" t="str">
            <v>ダイキ(株)</v>
          </cell>
          <cell r="E284" t="str">
            <v>9953</v>
          </cell>
          <cell r="F284" t="str">
            <v>93/11</v>
          </cell>
          <cell r="G284">
            <v>10920</v>
          </cell>
          <cell r="H284">
            <v>12885</v>
          </cell>
          <cell r="I284">
            <v>14032</v>
          </cell>
        </row>
        <row r="285">
          <cell r="A285" t="str">
            <v>業務本部　　　　　　　　　　　　　　　　</v>
          </cell>
          <cell r="B285" t="str">
            <v>010</v>
          </cell>
          <cell r="C285" t="str">
            <v>福岡支店１チ－ム　　　　　　　　　　　　</v>
          </cell>
          <cell r="D285" t="str">
            <v>西日本銀行</v>
          </cell>
          <cell r="E285" t="str">
            <v>8327</v>
          </cell>
          <cell r="F285" t="str">
            <v>01/09</v>
          </cell>
          <cell r="G285">
            <v>1200000</v>
          </cell>
          <cell r="H285">
            <v>433200</v>
          </cell>
          <cell r="I285">
            <v>228000</v>
          </cell>
        </row>
        <row r="286">
          <cell r="A286" t="str">
            <v>業務本部　　　　　　　　　　　　　　　　</v>
          </cell>
          <cell r="B286" t="str">
            <v>0L8</v>
          </cell>
          <cell r="C286" t="str">
            <v>福岡２チーム　　　　　　　　　　　　　　</v>
          </cell>
          <cell r="D286" t="str">
            <v>三洋信販(株)</v>
          </cell>
          <cell r="E286" t="str">
            <v>8573</v>
          </cell>
          <cell r="F286" t="str">
            <v>81/11</v>
          </cell>
          <cell r="G286">
            <v>178200</v>
          </cell>
          <cell r="H286">
            <v>76250</v>
          </cell>
          <cell r="I286">
            <v>632610</v>
          </cell>
        </row>
        <row r="287">
          <cell r="A287" t="str">
            <v>業務本部　　　　　　　　　　　　　　　　</v>
          </cell>
          <cell r="B287" t="str">
            <v>0PT</v>
          </cell>
          <cell r="C287" t="str">
            <v>福岡支店３チ－ム　　　　　　　　　　　　</v>
          </cell>
          <cell r="D287" t="str">
            <v>(株)九州リースサービス</v>
          </cell>
          <cell r="E287" t="str">
            <v>8596</v>
          </cell>
          <cell r="F287" t="str">
            <v>99/07</v>
          </cell>
          <cell r="G287">
            <v>4000000</v>
          </cell>
          <cell r="H287">
            <v>800000</v>
          </cell>
          <cell r="I287">
            <v>560000</v>
          </cell>
        </row>
        <row r="288">
          <cell r="A288" t="str">
            <v>業務本部　　　　　　　　　　　　　　　　</v>
          </cell>
          <cell r="B288" t="str">
            <v>008</v>
          </cell>
          <cell r="C288" t="str">
            <v>北九州支店　　　　　　　　　　　　　　　</v>
          </cell>
          <cell r="D288" t="str">
            <v>(株)マツモト</v>
          </cell>
          <cell r="E288" t="str">
            <v>7901</v>
          </cell>
          <cell r="F288" t="str">
            <v>90/09</v>
          </cell>
          <cell r="G288">
            <v>9000</v>
          </cell>
          <cell r="H288">
            <v>-4400</v>
          </cell>
          <cell r="I288">
            <v>0</v>
          </cell>
        </row>
        <row r="289">
          <cell r="A289" t="str">
            <v>業務本部　　　　　　　　　　　　　　　　</v>
          </cell>
          <cell r="B289" t="str">
            <v>0L8</v>
          </cell>
          <cell r="C289" t="str">
            <v>福岡２チーム　　　　　　　　　　　　　　</v>
          </cell>
          <cell r="D289" t="str">
            <v>ｻｶﾞｼｷ印刷(株)</v>
          </cell>
          <cell r="F289" t="str">
            <v>93/09</v>
          </cell>
          <cell r="G289">
            <v>2000</v>
          </cell>
          <cell r="H289">
            <v>7200</v>
          </cell>
          <cell r="I289">
            <v>7200</v>
          </cell>
        </row>
        <row r="290">
          <cell r="A290" t="str">
            <v>業務本部　　　　　　　　　　　　　　　　</v>
          </cell>
          <cell r="B290" t="str">
            <v>034</v>
          </cell>
          <cell r="C290" t="str">
            <v>鹿児島支店　　　　　　　　　　　　　　　</v>
          </cell>
          <cell r="D290" t="str">
            <v>(株)ミスミ（Ｍｉｓｕｍｉ）</v>
          </cell>
          <cell r="E290" t="str">
            <v>7441</v>
          </cell>
          <cell r="F290" t="str">
            <v>96/04</v>
          </cell>
          <cell r="G290">
            <v>1000</v>
          </cell>
          <cell r="H290">
            <v>1587</v>
          </cell>
          <cell r="I290">
            <v>1410</v>
          </cell>
        </row>
        <row r="291">
          <cell r="A291" t="str">
            <v>近畿営業本部　　　　　　　　　　　　　　</v>
          </cell>
          <cell r="B291" t="str">
            <v>2D1</v>
          </cell>
          <cell r="C291" t="str">
            <v>大阪営業４部１課　　　　　　　　　　　　</v>
          </cell>
          <cell r="D291" t="str">
            <v>(株)山善</v>
          </cell>
          <cell r="E291" t="str">
            <v>8051</v>
          </cell>
          <cell r="F291" t="str">
            <v>88/07</v>
          </cell>
          <cell r="G291">
            <v>100000</v>
          </cell>
          <cell r="H291">
            <v>20250</v>
          </cell>
          <cell r="I291">
            <v>21200</v>
          </cell>
        </row>
        <row r="292">
          <cell r="A292" t="str">
            <v>ＯＱＬ営業本部　　　　　　　　　　　　　</v>
          </cell>
          <cell r="B292" t="str">
            <v>12B</v>
          </cell>
          <cell r="C292" t="str">
            <v>ＯＱＬ日本橋チーム販管費　　　　　　　　</v>
          </cell>
          <cell r="D292" t="str">
            <v>ｷｬﾉﾝ販売(株)</v>
          </cell>
          <cell r="E292" t="str">
            <v>8060</v>
          </cell>
          <cell r="F292" t="str">
            <v>95/05</v>
          </cell>
          <cell r="G292">
            <v>1155</v>
          </cell>
          <cell r="H292">
            <v>1010</v>
          </cell>
          <cell r="I292">
            <v>1080</v>
          </cell>
        </row>
        <row r="293">
          <cell r="A293" t="str">
            <v>ＯＱＬ営業本部　　　　　　　　　　　　　</v>
          </cell>
          <cell r="B293" t="str">
            <v>12B</v>
          </cell>
          <cell r="C293" t="str">
            <v>ＯＱＬ日本橋チーム販管費　　　　　　　　</v>
          </cell>
          <cell r="D293" t="str">
            <v>(株)ﾌｫｰﾊﾞﾙ</v>
          </cell>
          <cell r="E293" t="str">
            <v>8275</v>
          </cell>
          <cell r="F293" t="str">
            <v>88/11</v>
          </cell>
          <cell r="G293">
            <v>240000</v>
          </cell>
          <cell r="H293">
            <v>90000</v>
          </cell>
          <cell r="I293">
            <v>289200</v>
          </cell>
        </row>
        <row r="294">
          <cell r="A294" t="str">
            <v>ＯＱＬ営業本部　　　　　　　　　　　　　</v>
          </cell>
          <cell r="B294" t="str">
            <v>12B</v>
          </cell>
          <cell r="C294" t="str">
            <v>ＯＱＬ日本橋チーム販管費　　　　　　　　</v>
          </cell>
          <cell r="D294" t="str">
            <v>(株)日本ﾃﾞｼﾞﾀﾙ研究所</v>
          </cell>
          <cell r="E294" t="str">
            <v>6935</v>
          </cell>
          <cell r="F294" t="str">
            <v>89/12</v>
          </cell>
          <cell r="G294">
            <v>32947</v>
          </cell>
          <cell r="H294">
            <v>33902</v>
          </cell>
          <cell r="I294">
            <v>37329</v>
          </cell>
        </row>
        <row r="295">
          <cell r="A295" t="str">
            <v>ＯＱＬ営業本部　　　　　　　　　　　　　</v>
          </cell>
          <cell r="B295" t="str">
            <v>1L3</v>
          </cell>
          <cell r="C295" t="str">
            <v>ＯＱＬ城東チーム　　　　　　　　　　　　</v>
          </cell>
          <cell r="D295" t="str">
            <v>㈱ｴﾌﾃｨｰｺﾐｭﾆｹｰｼｮﾝｽﾞ</v>
          </cell>
          <cell r="E295" t="str">
            <v>2763</v>
          </cell>
          <cell r="F295" t="str">
            <v>01/03</v>
          </cell>
          <cell r="G295">
            <v>26</v>
          </cell>
          <cell r="H295">
            <v>17800</v>
          </cell>
          <cell r="I295">
            <v>71500</v>
          </cell>
        </row>
        <row r="296">
          <cell r="A296" t="str">
            <v>東京営業本部　　　　　　　　　　　　　　</v>
          </cell>
          <cell r="B296" t="str">
            <v>1J1</v>
          </cell>
          <cell r="C296" t="str">
            <v>渋谷支店第一チーム　　　　　　　　　　　</v>
          </cell>
          <cell r="D296" t="str">
            <v>東邦薬品(株)</v>
          </cell>
          <cell r="E296" t="str">
            <v>8129</v>
          </cell>
          <cell r="F296" t="str">
            <v>83/10</v>
          </cell>
          <cell r="G296">
            <v>29040</v>
          </cell>
          <cell r="H296">
            <v>11296</v>
          </cell>
          <cell r="I296">
            <v>31508</v>
          </cell>
        </row>
        <row r="297">
          <cell r="A297" t="str">
            <v>ＯＱＬ営業本部　　　　　　　　　　　　　</v>
          </cell>
          <cell r="B297" t="str">
            <v>1H3</v>
          </cell>
          <cell r="C297" t="str">
            <v>ＯＱＬ新宿チ－ム　　　　　　　　　　　　</v>
          </cell>
          <cell r="D297" t="str">
            <v>㈱ﾃﾚｳｪｲﾌﾞ</v>
          </cell>
          <cell r="E297" t="str">
            <v>2759</v>
          </cell>
          <cell r="F297" t="str">
            <v>01/03</v>
          </cell>
          <cell r="G297">
            <v>65</v>
          </cell>
          <cell r="H297">
            <v>17550</v>
          </cell>
          <cell r="I297">
            <v>286650</v>
          </cell>
        </row>
        <row r="298">
          <cell r="A298" t="str">
            <v>ＯＱＬ営業本部　　　　　　　　　　　　　</v>
          </cell>
          <cell r="B298" t="str">
            <v>1H3</v>
          </cell>
          <cell r="C298" t="str">
            <v>ＯＱＬ新宿チ－ム　　　　　　　　　　　　</v>
          </cell>
          <cell r="D298" t="str">
            <v>工事ﾄﾞｯﾄﾈｯﾄ㈱</v>
          </cell>
          <cell r="F298" t="str">
            <v>01/04</v>
          </cell>
          <cell r="G298">
            <v>400</v>
          </cell>
          <cell r="H298">
            <v>20000</v>
          </cell>
          <cell r="I298">
            <v>20000</v>
          </cell>
        </row>
        <row r="299">
          <cell r="A299" t="str">
            <v>ＯＱＬ営業本部　　　　　　　　　　　　　</v>
          </cell>
          <cell r="B299" t="str">
            <v>1H3</v>
          </cell>
          <cell r="C299" t="str">
            <v>ＯＱＬ新宿チ－ム　　　　　　　　　　　　</v>
          </cell>
          <cell r="D299" t="str">
            <v>㈱ｽｸﾗﾑ</v>
          </cell>
          <cell r="F299" t="str">
            <v>00/09</v>
          </cell>
          <cell r="G299">
            <v>100</v>
          </cell>
          <cell r="H299">
            <v>100000</v>
          </cell>
          <cell r="I299">
            <v>100000</v>
          </cell>
        </row>
        <row r="300">
          <cell r="A300" t="str">
            <v>ＯＱＬ営業本部　　　　　　　　　　　　　</v>
          </cell>
          <cell r="B300" t="str">
            <v>1H7</v>
          </cell>
          <cell r="C300" t="str">
            <v>ＯＱＬ池袋チ－ム　　　　　　　　　　　　</v>
          </cell>
          <cell r="D300" t="str">
            <v>(株)光通信</v>
          </cell>
          <cell r="E300" t="str">
            <v>9435</v>
          </cell>
          <cell r="F300" t="str">
            <v>94/08</v>
          </cell>
          <cell r="G300">
            <v>40000</v>
          </cell>
          <cell r="H300">
            <v>19230</v>
          </cell>
          <cell r="I300">
            <v>208000</v>
          </cell>
        </row>
        <row r="301">
          <cell r="A301" t="str">
            <v>ＯＱＬ営業本部　　　　　　　　　　　　　</v>
          </cell>
          <cell r="B301" t="str">
            <v>1H7</v>
          </cell>
          <cell r="C301" t="str">
            <v>ＯＱＬ池袋チ－ム　　　　　　　　　　　　</v>
          </cell>
          <cell r="D301" t="str">
            <v>(株)明光ﾈｯﾄﾜ-ｸｼﾞｬﾊﾟﾝ</v>
          </cell>
          <cell r="E301" t="str">
            <v>4668</v>
          </cell>
          <cell r="F301" t="str">
            <v>97/04</v>
          </cell>
          <cell r="G301">
            <v>30000</v>
          </cell>
          <cell r="H301">
            <v>12215</v>
          </cell>
          <cell r="I301">
            <v>58170</v>
          </cell>
        </row>
        <row r="302">
          <cell r="A302" t="str">
            <v>ＯＱＬ営業本部　　　　　　　　　　　　　</v>
          </cell>
          <cell r="B302" t="str">
            <v>1J7</v>
          </cell>
          <cell r="C302" t="str">
            <v>ＯＱＬ立川チ－ム　　　　　　　　　　　　</v>
          </cell>
          <cell r="D302" t="str">
            <v>日本ﾃｸﾉ㈱</v>
          </cell>
          <cell r="G302">
            <v>20</v>
          </cell>
          <cell r="H302">
            <v>4800</v>
          </cell>
          <cell r="I302">
            <v>4800</v>
          </cell>
        </row>
        <row r="303">
          <cell r="A303" t="str">
            <v>ＯＱＬ営業本部　　　　　　　　　　　　　</v>
          </cell>
          <cell r="B303" t="str">
            <v>2E3</v>
          </cell>
          <cell r="C303" t="str">
            <v>旧ＯＱＬ大阪第三チ－ム　　　　　　　　　</v>
          </cell>
          <cell r="D303" t="str">
            <v>(株)立花ｴﾚﾃｯｸ</v>
          </cell>
          <cell r="E303" t="str">
            <v>8159</v>
          </cell>
          <cell r="F303" t="str">
            <v>87/02</v>
          </cell>
          <cell r="G303">
            <v>7719</v>
          </cell>
          <cell r="H303">
            <v>3967</v>
          </cell>
          <cell r="I303">
            <v>6870</v>
          </cell>
        </row>
        <row r="304">
          <cell r="A304" t="str">
            <v>近畿営業本部　　　　　　　　　　　　　　</v>
          </cell>
          <cell r="B304" t="str">
            <v>0MN</v>
          </cell>
          <cell r="C304" t="str">
            <v>京都支店３課　　　　　　　　　　　　　　</v>
          </cell>
          <cell r="D304" t="str">
            <v>(株)キンデン</v>
          </cell>
          <cell r="F304" t="str">
            <v>81/09</v>
          </cell>
          <cell r="G304">
            <v>3000</v>
          </cell>
          <cell r="H304">
            <v>12000</v>
          </cell>
          <cell r="I304">
            <v>12000</v>
          </cell>
        </row>
        <row r="305">
          <cell r="A305" t="str">
            <v>ＯＱＬ営業本部　　　　　　　　　　　　　</v>
          </cell>
          <cell r="B305" t="str">
            <v>079</v>
          </cell>
          <cell r="C305" t="str">
            <v>ＯＱＬ名古屋チ－ム　　　　　　　　　　　</v>
          </cell>
          <cell r="D305" t="str">
            <v>北川工業(株)</v>
          </cell>
          <cell r="E305" t="str">
            <v>6896</v>
          </cell>
          <cell r="F305" t="str">
            <v>96/03</v>
          </cell>
          <cell r="G305">
            <v>14216</v>
          </cell>
          <cell r="H305">
            <v>10853</v>
          </cell>
          <cell r="I305">
            <v>19192</v>
          </cell>
        </row>
        <row r="306">
          <cell r="A306" t="str">
            <v>不動産ファイナンス本部　　　　　　　　　</v>
          </cell>
          <cell r="B306" t="str">
            <v>09S</v>
          </cell>
          <cell r="C306" t="str">
            <v>プロジェクトファイナンス部３チーム　　　</v>
          </cell>
          <cell r="D306" t="str">
            <v>(株)東京ﾍﾞｲﾎﾃﾙｽﾞ</v>
          </cell>
          <cell r="F306" t="str">
            <v>88/10</v>
          </cell>
          <cell r="G306">
            <v>9000</v>
          </cell>
          <cell r="H306">
            <v>450000</v>
          </cell>
          <cell r="I306">
            <v>450000</v>
          </cell>
        </row>
        <row r="307">
          <cell r="A307" t="str">
            <v>不動産ファイナンス本部　　　　　　　　　</v>
          </cell>
          <cell r="B307" t="str">
            <v>0XE</v>
          </cell>
          <cell r="C307" t="str">
            <v>プロジェクトファイナンス部１チーム　　　</v>
          </cell>
          <cell r="D307" t="str">
            <v>ｵｰｸﾗﾔ住宅(株)</v>
          </cell>
          <cell r="F307" t="str">
            <v>83/03</v>
          </cell>
          <cell r="G307">
            <v>114000</v>
          </cell>
          <cell r="H307">
            <v>5714</v>
          </cell>
          <cell r="I307">
            <v>5715</v>
          </cell>
        </row>
        <row r="308">
          <cell r="A308" t="str">
            <v>不動産ファイナンス本部　　　　　　　　　</v>
          </cell>
          <cell r="B308" t="str">
            <v>0XE</v>
          </cell>
          <cell r="C308" t="str">
            <v>プロジェクトファイナンス部１チーム　　　</v>
          </cell>
          <cell r="D308" t="str">
            <v>(株)ﾚｵﾊﾟﾚｽ21</v>
          </cell>
          <cell r="E308" t="str">
            <v>8848</v>
          </cell>
          <cell r="F308" t="str">
            <v>87/09</v>
          </cell>
          <cell r="G308">
            <v>520000</v>
          </cell>
          <cell r="H308">
            <v>120036</v>
          </cell>
          <cell r="I308">
            <v>525200</v>
          </cell>
        </row>
        <row r="309">
          <cell r="A309" t="str">
            <v>不動産ファイナンス本部　　　　　　　　　</v>
          </cell>
          <cell r="B309" t="str">
            <v>0XE</v>
          </cell>
          <cell r="C309" t="str">
            <v>プロジェクトファイナンス部１チーム　　　</v>
          </cell>
          <cell r="D309" t="str">
            <v>日神不動産(株)</v>
          </cell>
          <cell r="E309" t="str">
            <v>8881</v>
          </cell>
          <cell r="F309" t="str">
            <v>95/08</v>
          </cell>
          <cell r="G309">
            <v>7500</v>
          </cell>
          <cell r="H309">
            <v>7500</v>
          </cell>
          <cell r="I309">
            <v>6908</v>
          </cell>
        </row>
        <row r="310">
          <cell r="A310" t="str">
            <v>不動産ファイナンス本部　　　　　　　　　</v>
          </cell>
          <cell r="B310" t="str">
            <v>0XE</v>
          </cell>
          <cell r="C310" t="str">
            <v>プロジェクトファイナンス部１チーム　　　</v>
          </cell>
          <cell r="D310" t="str">
            <v>㈱ﾐﾔﾋﾞｴｽﾃｯｸｽ</v>
          </cell>
          <cell r="F310" t="str">
            <v>00/08</v>
          </cell>
          <cell r="G310">
            <v>40</v>
          </cell>
          <cell r="H310">
            <v>20000</v>
          </cell>
          <cell r="I310">
            <v>20000</v>
          </cell>
        </row>
        <row r="311">
          <cell r="A311" t="str">
            <v>不動産ファイナンス本部　　　　　　　　　</v>
          </cell>
          <cell r="B311" t="str">
            <v>09C</v>
          </cell>
          <cell r="C311" t="str">
            <v>融資事業２部法人営業チーム　　　　　　　</v>
          </cell>
          <cell r="D311" t="str">
            <v>石川島播磨重工業(株)</v>
          </cell>
          <cell r="E311" t="str">
            <v>7013</v>
          </cell>
          <cell r="F311" t="str">
            <v>91/02</v>
          </cell>
          <cell r="G311">
            <v>50000</v>
          </cell>
          <cell r="H311">
            <v>5650</v>
          </cell>
          <cell r="I311">
            <v>7650</v>
          </cell>
        </row>
        <row r="312">
          <cell r="A312" t="str">
            <v>不動産ファイナンス本部　　　　　　　　　</v>
          </cell>
          <cell r="B312" t="str">
            <v>0V9</v>
          </cell>
          <cell r="C312" t="str">
            <v>融資事業２部大阪営業チーム　　　　　　　</v>
          </cell>
          <cell r="D312" t="str">
            <v>日本ｴｽﾘ-ﾄﾞ(株)</v>
          </cell>
          <cell r="E312" t="str">
            <v>8877</v>
          </cell>
          <cell r="F312" t="str">
            <v>97/02</v>
          </cell>
          <cell r="G312">
            <v>28800</v>
          </cell>
          <cell r="H312">
            <v>7200</v>
          </cell>
          <cell r="I312">
            <v>65376</v>
          </cell>
        </row>
        <row r="313">
          <cell r="A313" t="str">
            <v>不動産ファイナンス本部　　　　　　　　　</v>
          </cell>
          <cell r="B313" t="str">
            <v>0C0</v>
          </cell>
          <cell r="C313" t="str">
            <v>ストラクチヤード・ファイナンス部　　　　</v>
          </cell>
          <cell r="D313" t="str">
            <v>(株)ｸﾘｰﾄﾞ</v>
          </cell>
          <cell r="E313" t="str">
            <v>8888</v>
          </cell>
          <cell r="F313" t="str">
            <v>00/05</v>
          </cell>
          <cell r="G313">
            <v>120</v>
          </cell>
          <cell r="H313">
            <v>5000</v>
          </cell>
          <cell r="I313">
            <v>35040</v>
          </cell>
        </row>
        <row r="314">
          <cell r="A314" t="str">
            <v>不動産ファイナンス本部　　　　　　　　　</v>
          </cell>
          <cell r="B314" t="str">
            <v>0C0</v>
          </cell>
          <cell r="C314" t="str">
            <v>ストラクチヤード・ファイナンス部　　　　</v>
          </cell>
          <cell r="D314" t="str">
            <v>SAF　Holding　Ltd．</v>
          </cell>
          <cell r="F314" t="str">
            <v>00/08</v>
          </cell>
          <cell r="G314">
            <v>200</v>
          </cell>
          <cell r="H314">
            <v>10000</v>
          </cell>
          <cell r="I314">
            <v>10000</v>
          </cell>
        </row>
        <row r="315">
          <cell r="A315" t="str">
            <v>不動産ファイナンス本部　　　　　　　　　</v>
          </cell>
          <cell r="B315" t="str">
            <v>0C0</v>
          </cell>
          <cell r="C315" t="str">
            <v>ストラクチヤード・ファイナンス部　　　　</v>
          </cell>
          <cell r="D315" t="str">
            <v>ｹﾈﾃﾞｨ･ｳｨﾙｿﾝ･ｼﾞｬﾊﾟﾝ㈱</v>
          </cell>
          <cell r="E315" t="str">
            <v>4321</v>
          </cell>
          <cell r="F315" t="str">
            <v>00/12</v>
          </cell>
          <cell r="G315">
            <v>170</v>
          </cell>
          <cell r="H315">
            <v>14341</v>
          </cell>
          <cell r="I315">
            <v>110500</v>
          </cell>
        </row>
        <row r="316">
          <cell r="A316" t="str">
            <v>不動産ファイナンス本部　　　　　　　　　</v>
          </cell>
          <cell r="B316" t="str">
            <v>0C0</v>
          </cell>
          <cell r="C316" t="str">
            <v>ストラクチヤード・ファイナンス部　　　　</v>
          </cell>
          <cell r="D316" t="str">
            <v>CERVANTES,LTD</v>
          </cell>
          <cell r="G316">
            <v>60</v>
          </cell>
          <cell r="H316">
            <v>3000</v>
          </cell>
          <cell r="I316">
            <v>3000</v>
          </cell>
        </row>
        <row r="317">
          <cell r="A317" t="str">
            <v>不動産ファイナンス本部　　　　　　　　　</v>
          </cell>
          <cell r="B317" t="str">
            <v>0C0</v>
          </cell>
          <cell r="C317" t="str">
            <v>ストラクチヤード・ファイナンス部　　　　</v>
          </cell>
          <cell r="D317" t="str">
            <v>ANDY CO.,LTD</v>
          </cell>
          <cell r="G317">
            <v>300</v>
          </cell>
          <cell r="H317">
            <v>3971</v>
          </cell>
          <cell r="I317">
            <v>3971</v>
          </cell>
        </row>
        <row r="318">
          <cell r="A318" t="str">
            <v>不動産ファイナンス本部　　　　　　　　　</v>
          </cell>
          <cell r="B318" t="str">
            <v>0C0</v>
          </cell>
          <cell r="C318" t="str">
            <v>ストラクチヤード・ファイナンス部　　　　</v>
          </cell>
          <cell r="D318" t="str">
            <v>VALIANT HOLDING CO.,LTD</v>
          </cell>
          <cell r="G318">
            <v>300</v>
          </cell>
          <cell r="H318">
            <v>3000</v>
          </cell>
          <cell r="I318">
            <v>3000</v>
          </cell>
        </row>
        <row r="319">
          <cell r="A319" t="str">
            <v>不動産ファイナンス本部　　　　　　　　　</v>
          </cell>
          <cell r="B319" t="str">
            <v>0C0</v>
          </cell>
          <cell r="C319" t="str">
            <v>ストラクチヤード・ファイナンス部　　　　</v>
          </cell>
          <cell r="D319" t="str">
            <v>R-ONE HOLDING LTD</v>
          </cell>
          <cell r="G319">
            <v>3</v>
          </cell>
          <cell r="H319">
            <v>3000</v>
          </cell>
          <cell r="I319">
            <v>3000</v>
          </cell>
        </row>
        <row r="320">
          <cell r="A320" t="str">
            <v>不動産ファイナンス本部　　　　　　　　　</v>
          </cell>
          <cell r="B320" t="str">
            <v>0TN</v>
          </cell>
          <cell r="C320" t="str">
            <v>投資企画部投資企画チーム　　　　　　　　</v>
          </cell>
          <cell r="D320" t="str">
            <v>Asset Backed Funding Ltd.</v>
          </cell>
          <cell r="F320" t="str">
            <v>96/07</v>
          </cell>
          <cell r="G320">
            <v>27900</v>
          </cell>
          <cell r="H320">
            <v>2988</v>
          </cell>
          <cell r="I320">
            <v>2989</v>
          </cell>
        </row>
        <row r="321">
          <cell r="A321" t="str">
            <v>不動産ファイナンス本部　　　　　　　　　</v>
          </cell>
          <cell r="B321" t="str">
            <v>0TN</v>
          </cell>
          <cell r="C321" t="str">
            <v>投資企画部投資企画チーム　　　　　　　　</v>
          </cell>
          <cell r="D321" t="str">
            <v>O-REIT 1 (CAYMAN) LTD.</v>
          </cell>
          <cell r="F321" t="str">
            <v>00/03</v>
          </cell>
          <cell r="G321">
            <v>60</v>
          </cell>
          <cell r="H321">
            <v>3000</v>
          </cell>
          <cell r="I321">
            <v>3000</v>
          </cell>
        </row>
        <row r="322">
          <cell r="A322" t="str">
            <v>不動産事業本部　　　　　　　　　　　　　</v>
          </cell>
          <cell r="B322" t="str">
            <v>0WF</v>
          </cell>
          <cell r="C322" t="str">
            <v>不動産事業第１部２課－ＲＥＳ’ＯＲＩＸ　</v>
          </cell>
          <cell r="D322" t="str">
            <v>(株)蔵王休養村</v>
          </cell>
          <cell r="F322" t="str">
            <v>97/02</v>
          </cell>
          <cell r="G322">
            <v>3</v>
          </cell>
          <cell r="H322">
            <v>3000</v>
          </cell>
          <cell r="I322">
            <v>3000</v>
          </cell>
        </row>
        <row r="323">
          <cell r="A323" t="str">
            <v>役員　　　　　　　　　　　　　　　　　　</v>
          </cell>
          <cell r="B323" t="str">
            <v>0A2</v>
          </cell>
          <cell r="C323" t="str">
            <v>役員　　　　　　　　　　　　　　　　　　</v>
          </cell>
          <cell r="D323" t="str">
            <v>(株)ｼｰ･ｼｰ･ｱｲ</v>
          </cell>
          <cell r="F323" t="str">
            <v>84/12</v>
          </cell>
          <cell r="G323">
            <v>1000</v>
          </cell>
          <cell r="H323">
            <v>50000</v>
          </cell>
          <cell r="I323">
            <v>50000</v>
          </cell>
        </row>
        <row r="324">
          <cell r="A324" t="str">
            <v>役員　　　　　　　　　　　　　　　　　　</v>
          </cell>
          <cell r="B324" t="str">
            <v>0A2</v>
          </cell>
          <cell r="C324" t="str">
            <v>役員　　　　　　　　　　　　　　　　　　</v>
          </cell>
          <cell r="D324" t="str">
            <v>ASIAN FIN&amp;INV CORP. LTD.</v>
          </cell>
          <cell r="F324" t="str">
            <v>89/08</v>
          </cell>
          <cell r="G324">
            <v>250</v>
          </cell>
          <cell r="H324">
            <v>152564</v>
          </cell>
          <cell r="I324">
            <v>152564</v>
          </cell>
        </row>
        <row r="325">
          <cell r="A325" t="str">
            <v>役員　　　　　　　　　　　　　　　　　　</v>
          </cell>
          <cell r="B325" t="str">
            <v>0A2</v>
          </cell>
          <cell r="C325" t="str">
            <v>役員　　　　　　　　　　　　　　　　　　</v>
          </cell>
          <cell r="D325" t="str">
            <v>OD Corporation</v>
          </cell>
          <cell r="F325" t="str">
            <v>01/02</v>
          </cell>
          <cell r="G325">
            <v>500</v>
          </cell>
          <cell r="H325">
            <v>500000</v>
          </cell>
          <cell r="I325">
            <v>500000</v>
          </cell>
        </row>
        <row r="326">
          <cell r="A326" t="str">
            <v>投資銀行本部　　　　　　　　　　　　　　</v>
          </cell>
          <cell r="B326" t="str">
            <v>024</v>
          </cell>
          <cell r="C326" t="str">
            <v>船舶グループ　　　　　　　　　　　　　　</v>
          </cell>
          <cell r="D326" t="str">
            <v>大日ｲﾝﾍﾞｽﾄ(株)</v>
          </cell>
          <cell r="F326" t="str">
            <v>82/08</v>
          </cell>
          <cell r="G326">
            <v>290400</v>
          </cell>
          <cell r="H326">
            <v>46080</v>
          </cell>
          <cell r="I326">
            <v>46080</v>
          </cell>
        </row>
        <row r="327">
          <cell r="A327" t="str">
            <v>投資銀行本部　　　　　　　　　　　　　　</v>
          </cell>
          <cell r="B327" t="str">
            <v>024</v>
          </cell>
          <cell r="C327" t="str">
            <v>船舶グループ　　　　　　　　　　　　　　</v>
          </cell>
          <cell r="D327" t="str">
            <v>三光汽船㈱</v>
          </cell>
          <cell r="F327" t="str">
            <v>90/01</v>
          </cell>
          <cell r="G327">
            <v>1811</v>
          </cell>
          <cell r="H327">
            <v>90550</v>
          </cell>
          <cell r="I327">
            <v>90550</v>
          </cell>
        </row>
        <row r="328">
          <cell r="A328" t="str">
            <v>投資銀行本部　　　　　　　　　　　　　　</v>
          </cell>
          <cell r="B328" t="str">
            <v>1MS</v>
          </cell>
          <cell r="C328" t="str">
            <v>プリンシパル・インベストメントＢ　　　　</v>
          </cell>
          <cell r="D328" t="str">
            <v>㈱ｾﾞﾝﾃｯｸ･ﾃｸﾉﾛｼﾞｰ･ｼﾞｬﾊﾟﾝ</v>
          </cell>
          <cell r="E328" t="str">
            <v>4296</v>
          </cell>
          <cell r="F328" t="str">
            <v>01/03</v>
          </cell>
          <cell r="G328">
            <v>3000</v>
          </cell>
          <cell r="H328">
            <v>198000</v>
          </cell>
          <cell r="I328">
            <v>648000</v>
          </cell>
        </row>
        <row r="329">
          <cell r="A329" t="str">
            <v>投資銀行本部　　　　　　　　　　　　　　</v>
          </cell>
          <cell r="B329" t="str">
            <v>1MS</v>
          </cell>
          <cell r="C329" t="str">
            <v>プリンシパル・インベストメントＢ　　　　</v>
          </cell>
          <cell r="D329" t="str">
            <v>㈱ｱﾙﾌｧﾊﾟｰﾁｪｽ</v>
          </cell>
          <cell r="F329" t="str">
            <v>01/08</v>
          </cell>
          <cell r="G329">
            <v>1400</v>
          </cell>
          <cell r="H329">
            <v>509534</v>
          </cell>
          <cell r="I329">
            <v>509534</v>
          </cell>
        </row>
        <row r="330">
          <cell r="A330" t="str">
            <v>投資銀行本部　　　　　　　　　　　　　　</v>
          </cell>
          <cell r="B330" t="str">
            <v>1F8</v>
          </cell>
          <cell r="C330" t="str">
            <v>プリンシパル・インベストメントＡ　　　　</v>
          </cell>
          <cell r="D330" t="str">
            <v>(株)ベネックス</v>
          </cell>
          <cell r="F330" t="str">
            <v>01/11</v>
          </cell>
          <cell r="G330">
            <v>9200</v>
          </cell>
          <cell r="H330">
            <v>690377</v>
          </cell>
          <cell r="I330">
            <v>690378</v>
          </cell>
        </row>
        <row r="331">
          <cell r="A331" t="str">
            <v>近畿営業本部　　　　　　　　　　　　　　</v>
          </cell>
          <cell r="B331" t="str">
            <v>003</v>
          </cell>
          <cell r="C331" t="str">
            <v>大阪営業４部２課　　　　　　　　　　　　</v>
          </cell>
          <cell r="D331" t="str">
            <v>㈱ジェノバ</v>
          </cell>
          <cell r="F331" t="str">
            <v>02/05</v>
          </cell>
          <cell r="G331">
            <v>25</v>
          </cell>
          <cell r="H331">
            <v>5000</v>
          </cell>
          <cell r="I331">
            <v>5000</v>
          </cell>
        </row>
        <row r="332">
          <cell r="A332" t="str">
            <v>東京営業本部　　　　　　　　　　　　　　</v>
          </cell>
          <cell r="B332" t="str">
            <v>1F5</v>
          </cell>
          <cell r="C332" t="str">
            <v>情報通信部第二チーム　　　　　　　　　　</v>
          </cell>
          <cell r="D332" t="str">
            <v>ｼﾞｪｲﾃﾞｨｽｸ㈱</v>
          </cell>
          <cell r="F332" t="str">
            <v>02/07</v>
          </cell>
          <cell r="G332">
            <v>16</v>
          </cell>
          <cell r="H332">
            <v>4800</v>
          </cell>
          <cell r="I332">
            <v>4800</v>
          </cell>
        </row>
        <row r="333">
          <cell r="A333" t="str">
            <v>投資銀行本部　　　　　　　　　　　　　　</v>
          </cell>
          <cell r="B333" t="str">
            <v>1MS</v>
          </cell>
          <cell r="C333" t="str">
            <v>プリンシパル・インベストメントＢ　　　　</v>
          </cell>
          <cell r="D333" t="str">
            <v>Scumpo　Pharmaceuticals,Inc</v>
          </cell>
          <cell r="F333" t="str">
            <v>02/08</v>
          </cell>
          <cell r="G333">
            <v>922</v>
          </cell>
          <cell r="H333">
            <v>535453</v>
          </cell>
          <cell r="I333">
            <v>535453</v>
          </cell>
        </row>
        <row r="334">
          <cell r="A334" t="str">
            <v>業務本部　　　　　　　　　　　　　　　　</v>
          </cell>
          <cell r="B334" t="str">
            <v>016</v>
          </cell>
          <cell r="C334" t="str">
            <v>岡山支店営業　　　　　　　　　　　　　　</v>
          </cell>
          <cell r="D334" t="str">
            <v>㈱ﾄﾏﾄ銀行</v>
          </cell>
          <cell r="E334" t="str">
            <v>8542</v>
          </cell>
          <cell r="F334" t="str">
            <v>02/08</v>
          </cell>
          <cell r="G334">
            <v>198000</v>
          </cell>
          <cell r="H334">
            <v>49896</v>
          </cell>
          <cell r="I334">
            <v>43164</v>
          </cell>
        </row>
        <row r="335">
          <cell r="A335" t="str">
            <v>東京営業本部　　　　　　　　　　　　　　</v>
          </cell>
          <cell r="B335" t="str">
            <v>1H4</v>
          </cell>
          <cell r="C335" t="str">
            <v>四谷支店第一チーム　　　　　　　　　　　</v>
          </cell>
          <cell r="D335" t="str">
            <v>㈱ｱｲﾃﾞｨｰﾕｰ</v>
          </cell>
          <cell r="F335" t="str">
            <v>02/08</v>
          </cell>
          <cell r="G335">
            <v>25</v>
          </cell>
          <cell r="H335">
            <v>5000</v>
          </cell>
          <cell r="I335">
            <v>5000</v>
          </cell>
        </row>
        <row r="336">
          <cell r="A336" t="str">
            <v>業務本部　　　　　　　　　　　　　　　　</v>
          </cell>
          <cell r="B336" t="str">
            <v>0PT</v>
          </cell>
          <cell r="C336" t="str">
            <v>福岡支店３チ－ム　　　　　　　　　　　　</v>
          </cell>
          <cell r="D336" t="str">
            <v>㈱ｼﾉﾊﾗ建設ｼｽﾃﾑ</v>
          </cell>
          <cell r="E336" t="str">
            <v>8909</v>
          </cell>
          <cell r="F336" t="str">
            <v>02/05</v>
          </cell>
          <cell r="G336">
            <v>15</v>
          </cell>
          <cell r="H336">
            <v>3600</v>
          </cell>
          <cell r="I336">
            <v>7380</v>
          </cell>
        </row>
        <row r="337">
          <cell r="A337" t="str">
            <v>投資銀行本部　　　　　　　　　　　　　　</v>
          </cell>
          <cell r="B337" t="str">
            <v>1MS</v>
          </cell>
          <cell r="C337" t="str">
            <v>プリンシパル・インベストメントＢ　　　　</v>
          </cell>
          <cell r="D337" t="str">
            <v>SOMA　Networks、Inc.</v>
          </cell>
          <cell r="F337" t="str">
            <v>02/05</v>
          </cell>
          <cell r="G337">
            <v>0</v>
          </cell>
          <cell r="H337">
            <v>321384</v>
          </cell>
          <cell r="I337">
            <v>321384</v>
          </cell>
        </row>
        <row r="338">
          <cell r="A338" t="str">
            <v>近畿営業本部　　　　　　　　　　　　　　</v>
          </cell>
          <cell r="B338" t="str">
            <v>2D1</v>
          </cell>
          <cell r="C338" t="str">
            <v>大阪営業４部１課　　　　　　　　　　　　</v>
          </cell>
          <cell r="D338" t="str">
            <v>ﾕｰｻﾞｯｸｼｽﾃﾑ㈱</v>
          </cell>
          <cell r="F338" t="str">
            <v>02/05</v>
          </cell>
          <cell r="G338">
            <v>10000</v>
          </cell>
          <cell r="H338">
            <v>25000</v>
          </cell>
          <cell r="I338">
            <v>25000</v>
          </cell>
        </row>
        <row r="339">
          <cell r="A339" t="str">
            <v>業務本部　　　　　　　　　　　　　　　　</v>
          </cell>
          <cell r="B339" t="str">
            <v>030</v>
          </cell>
          <cell r="C339" t="str">
            <v>浜松支店　　　　　　　　　　　　　　　　</v>
          </cell>
          <cell r="D339" t="str">
            <v>西遠代弁㈱</v>
          </cell>
          <cell r="F339" t="str">
            <v>02/03</v>
          </cell>
          <cell r="G339">
            <v>800</v>
          </cell>
          <cell r="H339">
            <v>560</v>
          </cell>
          <cell r="I339">
            <v>560</v>
          </cell>
        </row>
        <row r="340">
          <cell r="A340" t="str">
            <v>東京営業本部　　　　　　　　　　　　　　</v>
          </cell>
          <cell r="B340" t="str">
            <v>1Q7</v>
          </cell>
          <cell r="C340" t="str">
            <v>渋谷支店第二チーム　　　　　　　　　　　</v>
          </cell>
          <cell r="D340" t="str">
            <v>ﾌｨｰﾙｽﾞ㈱</v>
          </cell>
          <cell r="E340" t="str">
            <v>2767</v>
          </cell>
          <cell r="F340" t="str">
            <v>02/03</v>
          </cell>
          <cell r="G340">
            <v>10</v>
          </cell>
          <cell r="H340">
            <v>20000</v>
          </cell>
          <cell r="I340">
            <v>70000</v>
          </cell>
        </row>
        <row r="341">
          <cell r="A341" t="str">
            <v>業務本部　　　　　　　　　　　　　　　　</v>
          </cell>
          <cell r="B341" t="str">
            <v>014</v>
          </cell>
          <cell r="C341" t="str">
            <v>静岡支店　　　　　　　　　　　　　　　　</v>
          </cell>
          <cell r="D341" t="str">
            <v>静岡保険代弁㈱</v>
          </cell>
          <cell r="F341" t="str">
            <v>02/03</v>
          </cell>
          <cell r="G341">
            <v>800</v>
          </cell>
          <cell r="H341">
            <v>560</v>
          </cell>
          <cell r="I341">
            <v>560</v>
          </cell>
        </row>
        <row r="342">
          <cell r="A342" t="str">
            <v>東京営業本部　　　　　　　　　　　　　　</v>
          </cell>
          <cell r="B342" t="str">
            <v>1A4</v>
          </cell>
          <cell r="C342" t="str">
            <v>営業第二部ヘルスケアチーム　　　　　　　</v>
          </cell>
          <cell r="D342" t="str">
            <v>㈱ｱﾋﾟｳｽ</v>
          </cell>
          <cell r="F342" t="str">
            <v>02/03</v>
          </cell>
          <cell r="G342">
            <v>200</v>
          </cell>
          <cell r="H342">
            <v>30000</v>
          </cell>
          <cell r="I342">
            <v>30000</v>
          </cell>
        </row>
        <row r="343">
          <cell r="A343" t="str">
            <v>業務本部　　　　　　　　　　　　　　　　</v>
          </cell>
          <cell r="B343" t="str">
            <v>071</v>
          </cell>
          <cell r="C343" t="str">
            <v>旭川支店　　　　　　　　　　　　　　　　</v>
          </cell>
          <cell r="D343" t="str">
            <v>すみれ商事㈱</v>
          </cell>
          <cell r="F343" t="str">
            <v>02/03</v>
          </cell>
          <cell r="G343">
            <v>100</v>
          </cell>
          <cell r="H343">
            <v>1000</v>
          </cell>
          <cell r="I343">
            <v>1000</v>
          </cell>
        </row>
        <row r="344">
          <cell r="A344" t="str">
            <v>業務本部　　　　　　　　　　　　　　　　</v>
          </cell>
          <cell r="B344" t="str">
            <v>0L2</v>
          </cell>
          <cell r="C344" t="str">
            <v>名古屋３チーム　　　　　　　　　　　　　</v>
          </cell>
          <cell r="D344" t="str">
            <v>㈱名古屋リース</v>
          </cell>
          <cell r="F344" t="str">
            <v>02/09</v>
          </cell>
          <cell r="G344">
            <v>6000</v>
          </cell>
          <cell r="H344">
            <v>6000</v>
          </cell>
          <cell r="I344">
            <v>6000</v>
          </cell>
        </row>
        <row r="345">
          <cell r="A345" t="str">
            <v>東京営業本部　　　　　　　　　　　　　　</v>
          </cell>
          <cell r="B345" t="str">
            <v>2GQ</v>
          </cell>
          <cell r="C345" t="str">
            <v>情報通信部第一チーム　　　　　　　　　　</v>
          </cell>
          <cell r="D345" t="str">
            <v>小田原ﾋﾙﾄﾝ（株）</v>
          </cell>
          <cell r="F345" t="str">
            <v>03/11</v>
          </cell>
          <cell r="G345">
            <v>90</v>
          </cell>
          <cell r="H345">
            <v>4500</v>
          </cell>
          <cell r="I345">
            <v>4500</v>
          </cell>
        </row>
        <row r="346">
          <cell r="A346" t="str">
            <v>近畿営業本部　　　　　　　　　　　　　　</v>
          </cell>
          <cell r="B346" t="str">
            <v>001</v>
          </cell>
          <cell r="C346" t="str">
            <v>大阪営業１部１課　　　　　　　　　　　　</v>
          </cell>
          <cell r="D346" t="str">
            <v>（株）ｳﾞｨｳﾞｨｯﾄﾞ</v>
          </cell>
          <cell r="F346" t="str">
            <v>03/11</v>
          </cell>
          <cell r="G346">
            <v>10000</v>
          </cell>
          <cell r="H346">
            <v>2000</v>
          </cell>
          <cell r="I346">
            <v>2000</v>
          </cell>
        </row>
        <row r="347">
          <cell r="A347" t="str">
            <v>東京営業本部　　　　　　　　　　　　　　</v>
          </cell>
          <cell r="B347" t="str">
            <v>1A1</v>
          </cell>
          <cell r="C347" t="str">
            <v>営業第一部第一チーム　　　　　　　　　　</v>
          </cell>
          <cell r="D347" t="str">
            <v>（株）日本医療ﾃﾞｰﾀｾﾝﾀｰ</v>
          </cell>
          <cell r="F347" t="str">
            <v>03/11</v>
          </cell>
          <cell r="G347">
            <v>0</v>
          </cell>
          <cell r="H347">
            <v>195</v>
          </cell>
          <cell r="I347">
            <v>195</v>
          </cell>
        </row>
        <row r="348">
          <cell r="A348" t="str">
            <v>東京営業本部　　　　　　　　　　　　　　</v>
          </cell>
          <cell r="B348" t="str">
            <v>1NW</v>
          </cell>
          <cell r="C348" t="str">
            <v>営業第一部第二チーム　　　　　　　　　　</v>
          </cell>
          <cell r="D348" t="str">
            <v>SUNHILL　LIMITED</v>
          </cell>
          <cell r="F348" t="str">
            <v>03/11</v>
          </cell>
          <cell r="G348">
            <v>2164527</v>
          </cell>
          <cell r="H348">
            <v>2164</v>
          </cell>
          <cell r="I348">
            <v>2165</v>
          </cell>
        </row>
        <row r="349">
          <cell r="A349" t="str">
            <v>東京営業本部　　　　　　　　　　　　　　</v>
          </cell>
          <cell r="B349" t="str">
            <v>1H6</v>
          </cell>
          <cell r="C349" t="str">
            <v>池袋支店第一チーム　　　　　　　　　　　</v>
          </cell>
          <cell r="D349" t="str">
            <v>㈱大秦</v>
          </cell>
          <cell r="F349" t="str">
            <v>02/06</v>
          </cell>
          <cell r="G349">
            <v>50</v>
          </cell>
          <cell r="H349">
            <v>4075</v>
          </cell>
          <cell r="I349">
            <v>4075</v>
          </cell>
        </row>
        <row r="350">
          <cell r="A350" t="str">
            <v>役員　　　　　　　　　　　　　　　　　　</v>
          </cell>
          <cell r="B350" t="str">
            <v>0A2</v>
          </cell>
          <cell r="C350" t="str">
            <v>役員　　　　　　　　　　　　　　　　　　</v>
          </cell>
          <cell r="D350" t="str">
            <v>ｻﾝﾎﾃﾙﾘﾐﾃｯﾄ</v>
          </cell>
          <cell r="F350" t="str">
            <v>02/06</v>
          </cell>
          <cell r="G350">
            <v>30000</v>
          </cell>
          <cell r="H350">
            <v>3000</v>
          </cell>
          <cell r="I350">
            <v>3000</v>
          </cell>
        </row>
        <row r="351">
          <cell r="A351" t="str">
            <v>不動産ファイナンス本部　　　　　　　　　</v>
          </cell>
          <cell r="B351" t="str">
            <v>0C0</v>
          </cell>
          <cell r="C351" t="str">
            <v>ストラクチヤード・ファイナンス部　　　　</v>
          </cell>
          <cell r="D351" t="str">
            <v>ﾋﾟｰﾋﾟｰｼｰﾜﾝﾎｰﾙﾃﾞｨﾝｸﾞｽ</v>
          </cell>
          <cell r="F351" t="str">
            <v>02/09</v>
          </cell>
          <cell r="G351">
            <v>206</v>
          </cell>
          <cell r="H351">
            <v>10300</v>
          </cell>
          <cell r="I351">
            <v>10300</v>
          </cell>
        </row>
        <row r="352">
          <cell r="A352" t="str">
            <v>東京営業本部　　　　　　　　　　　　　　</v>
          </cell>
          <cell r="B352" t="str">
            <v>2GT</v>
          </cell>
          <cell r="C352" t="str">
            <v>環境エネルギー部第二チーム　　　　　　　</v>
          </cell>
          <cell r="D352" t="str">
            <v>Green　Port　Capital　Limited</v>
          </cell>
          <cell r="F352" t="str">
            <v>02/09</v>
          </cell>
          <cell r="G352">
            <v>1000</v>
          </cell>
          <cell r="H352">
            <v>3500</v>
          </cell>
          <cell r="I352">
            <v>3500</v>
          </cell>
        </row>
        <row r="353">
          <cell r="A353" t="str">
            <v>業務本部　　　　　　　　　　　　　　　　</v>
          </cell>
          <cell r="B353" t="str">
            <v>022</v>
          </cell>
          <cell r="C353" t="str">
            <v>高松支店営業　　　　　　　　　　　　　　</v>
          </cell>
          <cell r="D353" t="str">
            <v>㈱香川銀行</v>
          </cell>
          <cell r="E353" t="str">
            <v>8556</v>
          </cell>
          <cell r="F353" t="str">
            <v>02/10</v>
          </cell>
          <cell r="G353">
            <v>100000</v>
          </cell>
          <cell r="H353">
            <v>62865</v>
          </cell>
          <cell r="I353">
            <v>55300</v>
          </cell>
        </row>
        <row r="354">
          <cell r="A354" t="str">
            <v>近畿営業本部　　　　　　　　　　　　　　</v>
          </cell>
          <cell r="B354" t="str">
            <v>05V</v>
          </cell>
          <cell r="C354" t="str">
            <v>大阪営業２部３課　　　　　　　　　　　　</v>
          </cell>
          <cell r="D354" t="str">
            <v>㈱ﾁｪｰﾝﾏﾈｼﾞﾒﾝﾄ</v>
          </cell>
          <cell r="F354" t="str">
            <v>02/11</v>
          </cell>
          <cell r="G354">
            <v>600</v>
          </cell>
          <cell r="H354">
            <v>30000</v>
          </cell>
          <cell r="I354">
            <v>30000</v>
          </cell>
        </row>
        <row r="355">
          <cell r="A355" t="str">
            <v>不動産ファイナンス本部　　　　　　　　　</v>
          </cell>
          <cell r="B355" t="str">
            <v>0C0</v>
          </cell>
          <cell r="C355" t="str">
            <v>ストラクチヤード・ファイナンス部　　　　</v>
          </cell>
          <cell r="D355" t="str">
            <v>R-ONE　SHINSAIBASHI　Holding　Ltd.</v>
          </cell>
          <cell r="F355" t="str">
            <v>02/12</v>
          </cell>
          <cell r="G355">
            <v>60</v>
          </cell>
          <cell r="H355">
            <v>3000</v>
          </cell>
          <cell r="I355">
            <v>3000</v>
          </cell>
        </row>
        <row r="356">
          <cell r="A356" t="str">
            <v>東京営業本部　　　　　　　　　　　　　　</v>
          </cell>
          <cell r="B356" t="str">
            <v>1F7</v>
          </cell>
          <cell r="C356" t="str">
            <v>情報通信部第三チーム　　　　　　　　　　</v>
          </cell>
          <cell r="D356" t="str">
            <v>新衛星ﾋﾞｼﾞﾈｽ㈱</v>
          </cell>
          <cell r="F356" t="str">
            <v>02/12</v>
          </cell>
          <cell r="G356">
            <v>10</v>
          </cell>
          <cell r="H356">
            <v>500</v>
          </cell>
          <cell r="I356">
            <v>500</v>
          </cell>
        </row>
        <row r="357">
          <cell r="A357" t="str">
            <v>近畿営業本部　　　　　　　　　　　　　　</v>
          </cell>
          <cell r="B357" t="str">
            <v>015</v>
          </cell>
          <cell r="C357" t="str">
            <v>神戸支店１課　　　　　　　　　　　　　　</v>
          </cell>
          <cell r="D357" t="str">
            <v>神戸空港ﾀｰﾐﾅﾙ㈱</v>
          </cell>
          <cell r="F357" t="str">
            <v>02/12</v>
          </cell>
          <cell r="G357">
            <v>120</v>
          </cell>
          <cell r="H357">
            <v>18000</v>
          </cell>
          <cell r="I357">
            <v>18000</v>
          </cell>
        </row>
        <row r="358">
          <cell r="A358" t="str">
            <v>業務本部　　　　　　　　　　　　　　　　</v>
          </cell>
          <cell r="B358" t="str">
            <v>0PZ</v>
          </cell>
          <cell r="C358" t="str">
            <v>札幌支店２チーム　　　　　　　　　　　　</v>
          </cell>
          <cell r="D358" t="str">
            <v>㈱ﾌｼﾞﾀｺｰﾎﾟﾚｰｼｮﾝ</v>
          </cell>
          <cell r="F358" t="str">
            <v>03/02</v>
          </cell>
          <cell r="G358">
            <v>12</v>
          </cell>
          <cell r="H358">
            <v>4800</v>
          </cell>
          <cell r="I358">
            <v>4800</v>
          </cell>
        </row>
        <row r="359">
          <cell r="A359" t="str">
            <v>不動産ファイナンス本部　　　　　　　　　</v>
          </cell>
          <cell r="B359" t="str">
            <v>0C0</v>
          </cell>
          <cell r="C359" t="str">
            <v>ストラクチヤード・ファイナンス部　　　　</v>
          </cell>
          <cell r="D359" t="str">
            <v>R-One　Tenjin　Holding　Ltd.</v>
          </cell>
          <cell r="F359" t="str">
            <v>03/02</v>
          </cell>
          <cell r="G359">
            <v>60</v>
          </cell>
          <cell r="H359">
            <v>3000</v>
          </cell>
          <cell r="I359">
            <v>3000</v>
          </cell>
        </row>
        <row r="360">
          <cell r="A360" t="str">
            <v>不動産ファイナンス本部　　　　　　　　　</v>
          </cell>
          <cell r="B360" t="str">
            <v>0C0</v>
          </cell>
          <cell r="C360" t="str">
            <v>ストラクチヤード・ファイナンス部　　　　</v>
          </cell>
          <cell r="D360" t="str">
            <v>Brave Holding Co. Ltd.</v>
          </cell>
          <cell r="F360" t="str">
            <v>03/02</v>
          </cell>
          <cell r="G360">
            <v>60</v>
          </cell>
          <cell r="H360">
            <v>3000</v>
          </cell>
          <cell r="I360">
            <v>3000</v>
          </cell>
        </row>
        <row r="361">
          <cell r="A361" t="str">
            <v>不動産ファイナンス本部　　　　　　　　　</v>
          </cell>
          <cell r="B361" t="str">
            <v>0C0</v>
          </cell>
          <cell r="C361" t="str">
            <v>ストラクチヤード・ファイナンス部　　　　</v>
          </cell>
          <cell r="D361" t="str">
            <v>Vanlogic Holdong Ltd.</v>
          </cell>
          <cell r="F361" t="str">
            <v>03/02</v>
          </cell>
          <cell r="G361">
            <v>60</v>
          </cell>
          <cell r="H361">
            <v>3000</v>
          </cell>
          <cell r="I361">
            <v>3000</v>
          </cell>
        </row>
        <row r="362">
          <cell r="A362" t="str">
            <v>不動産ファイナンス本部　　　　　　　　　</v>
          </cell>
          <cell r="B362" t="str">
            <v>0C0</v>
          </cell>
          <cell r="C362" t="str">
            <v>ストラクチヤード・ファイナンス部　　　　</v>
          </cell>
          <cell r="D362" t="str">
            <v>㈱ｻﾞｲﾏｯｸｽ</v>
          </cell>
          <cell r="F362" t="str">
            <v>03/02</v>
          </cell>
          <cell r="G362">
            <v>648</v>
          </cell>
          <cell r="H362">
            <v>300000</v>
          </cell>
          <cell r="I362">
            <v>300000</v>
          </cell>
        </row>
        <row r="363">
          <cell r="A363" t="str">
            <v>役員　　　　　　　　　　　　　　　　　　</v>
          </cell>
          <cell r="B363" t="str">
            <v>0A2</v>
          </cell>
          <cell r="C363" t="str">
            <v>役員　　　　　　　　　　　　　　　　　　</v>
          </cell>
          <cell r="D363" t="str">
            <v>（株）関東雇用創出機構</v>
          </cell>
          <cell r="G363">
            <v>60</v>
          </cell>
          <cell r="H363">
            <v>3000</v>
          </cell>
          <cell r="I363">
            <v>3000</v>
          </cell>
        </row>
        <row r="364">
          <cell r="A364" t="str">
            <v>東京営業本部　　　　　　　　　　　　　　</v>
          </cell>
          <cell r="B364" t="str">
            <v>1C4</v>
          </cell>
          <cell r="C364" t="str">
            <v>港支店第二チーム　　　　　　　　　　　　</v>
          </cell>
          <cell r="D364" t="str">
            <v>(株）ｴｽｸﾘ</v>
          </cell>
          <cell r="G364">
            <v>60</v>
          </cell>
          <cell r="H364">
            <v>3000</v>
          </cell>
          <cell r="I364">
            <v>3000</v>
          </cell>
        </row>
        <row r="365">
          <cell r="A365" t="str">
            <v>役員　　　　　　　　　　　　　　　　　　</v>
          </cell>
          <cell r="B365" t="str">
            <v>0A2</v>
          </cell>
          <cell r="C365" t="str">
            <v>役員　　　　　　　　　　　　　　　　　　</v>
          </cell>
          <cell r="D365" t="str">
            <v>芝ﾌｧｰｽﾄﾌｧﾝﾃﾞｨﾝｸﾞ特定目的会社</v>
          </cell>
          <cell r="F365" t="str">
            <v>03/09</v>
          </cell>
          <cell r="G365">
            <v>4000</v>
          </cell>
          <cell r="H365">
            <v>200000</v>
          </cell>
          <cell r="I365">
            <v>200000</v>
          </cell>
        </row>
        <row r="366">
          <cell r="A366" t="str">
            <v>役員　　　　　　　　　　　　　　　　　　</v>
          </cell>
          <cell r="B366" t="str">
            <v>0A2</v>
          </cell>
          <cell r="C366" t="str">
            <v>役員　　　　　　　　　　　　　　　　　　</v>
          </cell>
          <cell r="D366" t="str">
            <v>芝ｻﾌｧｲｱﾌｧﾝﾃﾞｨﾝｸﾞｺｰﾎﾟﾚｰｼｮﾝ</v>
          </cell>
          <cell r="F366" t="str">
            <v>03/09</v>
          </cell>
          <cell r="G366">
            <v>2</v>
          </cell>
          <cell r="H366">
            <v>100</v>
          </cell>
          <cell r="I366">
            <v>100</v>
          </cell>
        </row>
        <row r="367">
          <cell r="A367" t="str">
            <v>東京営業本部　　　　　　　　　　　　　　</v>
          </cell>
          <cell r="B367" t="str">
            <v>2GT</v>
          </cell>
          <cell r="C367" t="str">
            <v>環境エネルギー部第二チーム　　　　　　　</v>
          </cell>
          <cell r="D367" t="str">
            <v>Wisteria Capital Limited</v>
          </cell>
          <cell r="F367" t="str">
            <v>03/09</v>
          </cell>
          <cell r="G367">
            <v>3000</v>
          </cell>
          <cell r="H367">
            <v>2300</v>
          </cell>
          <cell r="I367">
            <v>2300</v>
          </cell>
        </row>
        <row r="368">
          <cell r="A368" t="str">
            <v>役員　　　　　　　　　　　　　　　　　　</v>
          </cell>
          <cell r="B368" t="str">
            <v>0A2</v>
          </cell>
          <cell r="C368" t="str">
            <v>役員　　　　　　　　　　　　　　　　　　</v>
          </cell>
          <cell r="D368" t="str">
            <v>ｿｰｽﾈｸｽﾄ（株）</v>
          </cell>
          <cell r="F368" t="str">
            <v>03/12</v>
          </cell>
          <cell r="G368">
            <v>600</v>
          </cell>
          <cell r="H368">
            <v>108000</v>
          </cell>
          <cell r="I368">
            <v>108000</v>
          </cell>
        </row>
        <row r="369">
          <cell r="A369" t="str">
            <v>不動産ファイナンス本部　　　　　　　　　</v>
          </cell>
          <cell r="B369" t="str">
            <v>0C0</v>
          </cell>
          <cell r="C369" t="str">
            <v>ストラクチヤード・ファイナンス部　　　　</v>
          </cell>
          <cell r="D369" t="str">
            <v>Lucky　Plaza　Holding Ltd.</v>
          </cell>
          <cell r="F369" t="str">
            <v>03/04</v>
          </cell>
          <cell r="G369">
            <v>60</v>
          </cell>
          <cell r="H369">
            <v>3000</v>
          </cell>
          <cell r="I369">
            <v>3000</v>
          </cell>
        </row>
        <row r="370">
          <cell r="A370" t="str">
            <v>不動産ファイナンス本部　　　　　　　　　</v>
          </cell>
          <cell r="B370" t="str">
            <v>09S</v>
          </cell>
          <cell r="C370" t="str">
            <v>プロジェクトファイナンス部３チーム　　　</v>
          </cell>
          <cell r="D370" t="str">
            <v>ｷｬﾋﾟﾀﾙｱﾄﾞﾊﾞｲｻﾞｰｽﾞ㈱</v>
          </cell>
          <cell r="F370" t="str">
            <v>03/04</v>
          </cell>
          <cell r="G370">
            <v>1000</v>
          </cell>
          <cell r="H370">
            <v>100000</v>
          </cell>
          <cell r="I370">
            <v>100000</v>
          </cell>
        </row>
        <row r="371">
          <cell r="A371" t="str">
            <v>東京営業本部　　　　　　　　　　　　　　</v>
          </cell>
          <cell r="B371" t="str">
            <v>1A4</v>
          </cell>
          <cell r="C371" t="str">
            <v>営業第二部ヘルスケアチーム　　　　　　　</v>
          </cell>
          <cell r="D371" t="str">
            <v>㈱市ヶ谷ﾃｨｰｱｰﾙｴｽ</v>
          </cell>
          <cell r="F371" t="str">
            <v>03/06</v>
          </cell>
          <cell r="G371">
            <v>400</v>
          </cell>
          <cell r="H371">
            <v>112000</v>
          </cell>
          <cell r="I371">
            <v>112000</v>
          </cell>
        </row>
        <row r="372">
          <cell r="A372" t="str">
            <v>業務本部　　　　　　　　　　　　　　　　</v>
          </cell>
          <cell r="B372" t="str">
            <v>0PZ</v>
          </cell>
          <cell r="C372" t="str">
            <v>札幌支店２チーム　　　　　　　　　　　　</v>
          </cell>
          <cell r="D372" t="str">
            <v>（株）丸千代山岡家</v>
          </cell>
          <cell r="F372" t="str">
            <v>03/07</v>
          </cell>
          <cell r="G372">
            <v>40</v>
          </cell>
          <cell r="H372">
            <v>4800</v>
          </cell>
          <cell r="I372">
            <v>4800</v>
          </cell>
        </row>
        <row r="373">
          <cell r="A373" t="str">
            <v>近畿営業本部　　　　　　　　　　　　　　</v>
          </cell>
          <cell r="B373" t="str">
            <v>2GY</v>
          </cell>
          <cell r="C373" t="str">
            <v>大阪営業５部１課　　　　　　　　　　　　</v>
          </cell>
          <cell r="D373" t="str">
            <v>大和ｼｽﾃﾑ（株）</v>
          </cell>
          <cell r="F373" t="str">
            <v>03/07</v>
          </cell>
          <cell r="G373">
            <v>100000</v>
          </cell>
          <cell r="H373">
            <v>75000</v>
          </cell>
          <cell r="I373">
            <v>75000</v>
          </cell>
        </row>
        <row r="374">
          <cell r="A374" t="str">
            <v>不動産ファイナンス本部　　　　　　　　　</v>
          </cell>
          <cell r="B374" t="str">
            <v>16Q</v>
          </cell>
          <cell r="C374" t="str">
            <v>証券化商品部　　　　　　　　　　　　　　</v>
          </cell>
          <cell r="D374" t="str">
            <v>MSAC HOLDINGS INC.</v>
          </cell>
          <cell r="F374" t="str">
            <v>03/07</v>
          </cell>
          <cell r="G374">
            <v>100</v>
          </cell>
          <cell r="H374">
            <v>5000</v>
          </cell>
          <cell r="I374">
            <v>5000</v>
          </cell>
        </row>
        <row r="375">
          <cell r="A375" t="str">
            <v>役員　　　　　　　　　　　　　　　　　　</v>
          </cell>
          <cell r="B375" t="str">
            <v>0A2</v>
          </cell>
          <cell r="C375" t="str">
            <v>役員　　　　　　　　　　　　　　　　　　</v>
          </cell>
          <cell r="D375" t="str">
            <v>OP　Funding　Corporation</v>
          </cell>
          <cell r="F375" t="str">
            <v>03/03</v>
          </cell>
          <cell r="G375">
            <v>500</v>
          </cell>
          <cell r="H375">
            <v>500000</v>
          </cell>
          <cell r="I375">
            <v>500000</v>
          </cell>
        </row>
        <row r="376">
          <cell r="A376" t="str">
            <v>役員　　　　　　　　　　　　　　　　　　</v>
          </cell>
          <cell r="B376" t="str">
            <v>0A2</v>
          </cell>
          <cell r="C376" t="str">
            <v>役員　　　　　　　　　　　　　　　　　　</v>
          </cell>
          <cell r="D376" t="str">
            <v>SABOTEN　HOLDING　LTD.</v>
          </cell>
          <cell r="F376" t="str">
            <v>03/03</v>
          </cell>
          <cell r="G376">
            <v>600</v>
          </cell>
          <cell r="H376">
            <v>15000</v>
          </cell>
          <cell r="I376">
            <v>15000</v>
          </cell>
        </row>
        <row r="377">
          <cell r="A377" t="str">
            <v>東京営業本部　　　　　　　　　　　　　　</v>
          </cell>
          <cell r="B377" t="str">
            <v>1A6</v>
          </cell>
          <cell r="C377" t="str">
            <v>営業第二部第三チーム　　　　　　　　　　</v>
          </cell>
          <cell r="D377" t="str">
            <v>共立印刷㈱</v>
          </cell>
          <cell r="F377" t="str">
            <v>03/03</v>
          </cell>
          <cell r="G377">
            <v>400</v>
          </cell>
          <cell r="H377">
            <v>20000</v>
          </cell>
          <cell r="I377">
            <v>20000</v>
          </cell>
        </row>
        <row r="378">
          <cell r="A378" t="str">
            <v>東京営業本部　　　　　　　　　　　　　　</v>
          </cell>
          <cell r="B378" t="str">
            <v>1M1</v>
          </cell>
          <cell r="C378" t="str">
            <v>営業第二部第二チーム　　　　　　　　　　</v>
          </cell>
          <cell r="D378" t="str">
            <v>ｻｲﾊﾞｰﾌｧｰﾑ㈱</v>
          </cell>
          <cell r="F378" t="str">
            <v>03/03</v>
          </cell>
          <cell r="G378">
            <v>200</v>
          </cell>
          <cell r="H378">
            <v>100000</v>
          </cell>
          <cell r="I378">
            <v>181200</v>
          </cell>
        </row>
        <row r="379">
          <cell r="A379" t="str">
            <v>不動産ファイナンス本部　　　　　　　　　</v>
          </cell>
          <cell r="B379" t="str">
            <v>3QQ</v>
          </cell>
          <cell r="C379" t="str">
            <v>不動産ファイナンス本部付　　　　　　　　</v>
          </cell>
          <cell r="D379" t="str">
            <v>ｲﾏｼﾞﾝ･ｷｬﾋﾟﾀﾙ･ﾎｰﾙﾃﾞｨﾝｸﾞ･ｲﾝｸ</v>
          </cell>
          <cell r="F379" t="str">
            <v>03/03</v>
          </cell>
          <cell r="G379">
            <v>20</v>
          </cell>
          <cell r="H379">
            <v>1000</v>
          </cell>
          <cell r="I379">
            <v>1000</v>
          </cell>
        </row>
        <row r="380">
          <cell r="A380" t="str">
            <v>財務部　　　　　　　　　　　　　　　　　</v>
          </cell>
          <cell r="B380" t="str">
            <v>0K1</v>
          </cell>
          <cell r="C380" t="str">
            <v>財務部財務チ－ム　　　　　　　　　　　　</v>
          </cell>
          <cell r="D380" t="str">
            <v>みずほﾌｨﾅﾝｼｬﾙｸﾞﾙｰﾌﾟ　優先株</v>
          </cell>
          <cell r="F380" t="str">
            <v>03/03</v>
          </cell>
          <cell r="G380">
            <v>3000</v>
          </cell>
          <cell r="H380">
            <v>3000000</v>
          </cell>
          <cell r="I380">
            <v>3000000</v>
          </cell>
        </row>
        <row r="381">
          <cell r="A381" t="str">
            <v>東京営業本部　　　　　　　　　　　　　　</v>
          </cell>
          <cell r="B381" t="str">
            <v>1L1</v>
          </cell>
          <cell r="C381" t="str">
            <v>川越支店第一チーム　　　　　　　　　　　</v>
          </cell>
          <cell r="D381" t="str">
            <v>㈱武蔵野</v>
          </cell>
          <cell r="F381" t="str">
            <v>03/03</v>
          </cell>
          <cell r="G381">
            <v>3000</v>
          </cell>
          <cell r="H381">
            <v>121470</v>
          </cell>
          <cell r="I381">
            <v>121470</v>
          </cell>
        </row>
        <row r="382">
          <cell r="A382" t="str">
            <v>近畿営業本部　　　　　　　　　　　　　　</v>
          </cell>
          <cell r="B382" t="str">
            <v>0Y1</v>
          </cell>
          <cell r="C382" t="str">
            <v>大阪営業１部３課　　　　　　　　　　　　</v>
          </cell>
          <cell r="D382" t="str">
            <v>㈱NAJ</v>
          </cell>
          <cell r="F382" t="str">
            <v>03/03</v>
          </cell>
          <cell r="G382">
            <v>100</v>
          </cell>
          <cell r="H382">
            <v>5000</v>
          </cell>
          <cell r="I382">
            <v>5000</v>
          </cell>
        </row>
        <row r="383">
          <cell r="A383" t="str">
            <v>役員　　　　　　　　　　　　　　　　　　</v>
          </cell>
          <cell r="B383" t="str">
            <v>0A2</v>
          </cell>
          <cell r="C383" t="str">
            <v>役員　　　　　　　　　　　　　　　　　　</v>
          </cell>
          <cell r="D383" t="str">
            <v>農林中央金庫</v>
          </cell>
          <cell r="F383" t="str">
            <v>95/02</v>
          </cell>
          <cell r="G383">
            <v>386000</v>
          </cell>
          <cell r="H383">
            <v>999740</v>
          </cell>
          <cell r="I383">
            <v>999740</v>
          </cell>
        </row>
        <row r="384">
          <cell r="A384" t="str">
            <v>役員　　　　　　　　　　　　　　　　　　</v>
          </cell>
          <cell r="B384" t="str">
            <v>0A2</v>
          </cell>
          <cell r="C384" t="str">
            <v>役員　　　　　　　　　　　　　　　　　　</v>
          </cell>
          <cell r="D384" t="str">
            <v>国際ﾃﾞｭｱﾙｳｪｰﾌﾞ（投資信託）</v>
          </cell>
          <cell r="F384" t="str">
            <v>00/08</v>
          </cell>
          <cell r="G384">
            <v>50000</v>
          </cell>
          <cell r="H384">
            <v>419050</v>
          </cell>
          <cell r="I384">
            <v>419050</v>
          </cell>
        </row>
        <row r="385">
          <cell r="A385" t="str">
            <v>不動産ファイナンス本部　　　　　　　　　</v>
          </cell>
          <cell r="B385" t="str">
            <v>0TN</v>
          </cell>
          <cell r="C385" t="str">
            <v>投資企画部投資企画チーム　　　　　　　　</v>
          </cell>
          <cell r="D385" t="str">
            <v>ｱｲﾋﾞｽ･ｱｾｯﾄ･ﾌｧﾝﾃﾞｨﾝｸﾞ㈱</v>
          </cell>
          <cell r="F385" t="str">
            <v>99/7</v>
          </cell>
          <cell r="G385">
            <v>0</v>
          </cell>
          <cell r="H385">
            <v>700000</v>
          </cell>
          <cell r="I385">
            <v>700000</v>
          </cell>
        </row>
        <row r="386">
          <cell r="A386" t="str">
            <v>不動産ファイナンス本部　　　　　　　　　</v>
          </cell>
          <cell r="B386" t="str">
            <v>09S</v>
          </cell>
          <cell r="C386" t="str">
            <v>プロジェクトファイナンス部３チーム　　　</v>
          </cell>
          <cell r="D386" t="str">
            <v>ｳﾞｨｰﾅｽｷｬﾋﾟﾀﾙﾊﾟｰﾄﾅｰｽﾞ特定目的会社第1回</v>
          </cell>
          <cell r="F386" t="str">
            <v>02/02</v>
          </cell>
          <cell r="G386">
            <v>0</v>
          </cell>
          <cell r="H386">
            <v>0</v>
          </cell>
          <cell r="I386">
            <v>0</v>
          </cell>
        </row>
        <row r="387">
          <cell r="A387" t="str">
            <v>不動産ファイナンス本部　　　　　　　　　</v>
          </cell>
          <cell r="B387" t="str">
            <v>0TN</v>
          </cell>
          <cell r="C387" t="str">
            <v>投資企画部投資企画チーム　　　　　　　　</v>
          </cell>
          <cell r="D387" t="str">
            <v>UFJ特定目的会社第2回優先出資証券</v>
          </cell>
          <cell r="F387" t="str">
            <v>02/03</v>
          </cell>
          <cell r="G387">
            <v>360000</v>
          </cell>
          <cell r="H387">
            <v>10000000</v>
          </cell>
          <cell r="I387">
            <v>10000000</v>
          </cell>
        </row>
        <row r="388">
          <cell r="A388" t="str">
            <v>不動産ファイナンス本部　　　　　　　　　</v>
          </cell>
          <cell r="B388" t="str">
            <v>16Q</v>
          </cell>
          <cell r="C388" t="str">
            <v>証券化商品部　　　　　　　　　　　　　　</v>
          </cell>
          <cell r="D388" t="str">
            <v>ｵﾘｵﾝﾚｼﾞﾃﾞﾝｼｬﾙﾌﾟﾛﾊﾟﾃｨｰ</v>
          </cell>
          <cell r="F388" t="str">
            <v>01/12</v>
          </cell>
          <cell r="G388">
            <v>0</v>
          </cell>
          <cell r="H388">
            <v>1746000</v>
          </cell>
          <cell r="I388">
            <v>1746000</v>
          </cell>
        </row>
        <row r="389">
          <cell r="A389" t="str">
            <v>不動産ファイナンス本部　　　　　　　　　</v>
          </cell>
          <cell r="B389" t="str">
            <v>0C0</v>
          </cell>
          <cell r="C389" t="str">
            <v>ストラクチヤード・ファイナンス部　　　　</v>
          </cell>
          <cell r="D389" t="str">
            <v>芝ｱｾｯﾄﾌｧｲﾅﾝｽ第1号無担保社債E号</v>
          </cell>
          <cell r="G389">
            <v>0</v>
          </cell>
          <cell r="H389">
            <v>775100</v>
          </cell>
          <cell r="I389">
            <v>775100</v>
          </cell>
        </row>
        <row r="390">
          <cell r="A390" t="str">
            <v>不動産ファイナンス本部　　　　　　　　　</v>
          </cell>
          <cell r="B390" t="str">
            <v>09S</v>
          </cell>
          <cell r="C390" t="str">
            <v>プロジェクトファイナンス部３チーム　　　</v>
          </cell>
          <cell r="D390" t="str">
            <v>ORIX-NRL 信託Ⅸ号信託受益権（責任財産限定特約付）</v>
          </cell>
          <cell r="F390" t="str">
            <v>03/03</v>
          </cell>
          <cell r="G390">
            <v>0</v>
          </cell>
          <cell r="H390">
            <v>160039</v>
          </cell>
          <cell r="I390">
            <v>199495</v>
          </cell>
        </row>
        <row r="391">
          <cell r="A391" t="str">
            <v>不動産ファイナンス本部　　　　　　　　　</v>
          </cell>
          <cell r="B391" t="str">
            <v>09S</v>
          </cell>
          <cell r="C391" t="str">
            <v>プロジェクトファイナンス部３チーム　　　</v>
          </cell>
          <cell r="D391" t="str">
            <v>ｳﾞｨｰﾅｽｷｬﾋﾟﾀﾙﾊﾟｰﾄﾅｰｽﾞ特定目的会社第2回</v>
          </cell>
          <cell r="F391" t="str">
            <v>02/08</v>
          </cell>
          <cell r="G391">
            <v>0</v>
          </cell>
          <cell r="H391">
            <v>0</v>
          </cell>
          <cell r="I391">
            <v>0</v>
          </cell>
        </row>
        <row r="392">
          <cell r="A392" t="str">
            <v>不動産ファイナンス本部　　　　　　　　　</v>
          </cell>
          <cell r="B392" t="str">
            <v>09D</v>
          </cell>
          <cell r="C392" t="str">
            <v>プロジェクトファイナンス部２チーム　　　</v>
          </cell>
          <cell r="D392" t="str">
            <v>ORIX-NRL信託Ⅱ号信託受益権　②</v>
          </cell>
          <cell r="F392" t="str">
            <v>03/09</v>
          </cell>
          <cell r="G392">
            <v>0</v>
          </cell>
          <cell r="H392">
            <v>18311</v>
          </cell>
          <cell r="I392">
            <v>18701.28</v>
          </cell>
        </row>
        <row r="393">
          <cell r="A393" t="str">
            <v>不動産ファイナンス本部　　　　　　　　　</v>
          </cell>
          <cell r="B393" t="str">
            <v>16K</v>
          </cell>
          <cell r="C393" t="str">
            <v>大阪営業部　　　　　　　　　　　　　　　</v>
          </cell>
          <cell r="D393" t="str">
            <v>ORIX-NRL信託Ⅱ号信託受益権　③</v>
          </cell>
          <cell r="F393" t="str">
            <v>03/09</v>
          </cell>
          <cell r="G393">
            <v>0</v>
          </cell>
          <cell r="H393">
            <v>32397</v>
          </cell>
          <cell r="I393">
            <v>33086.879999999997</v>
          </cell>
        </row>
        <row r="394">
          <cell r="A394" t="str">
            <v>投資銀行本部　　　　　　　　　　　　　　</v>
          </cell>
          <cell r="B394" t="str">
            <v>1MS</v>
          </cell>
          <cell r="C394" t="str">
            <v>プリンシパル・インベストメントＢ　　　　</v>
          </cell>
          <cell r="D394" t="str">
            <v>㈱ｾﾞﾝﾃｯｸ･ﾃｸﾉﾛｼﾞｰ･ｼﾞｬﾊﾟﾝ第1回無担保転換社債型新株予約権付社債</v>
          </cell>
          <cell r="G394">
            <v>0</v>
          </cell>
          <cell r="H394">
            <v>500000</v>
          </cell>
          <cell r="I394">
            <v>500000</v>
          </cell>
        </row>
        <row r="395">
          <cell r="A395" t="str">
            <v>東京営業本部　　　　　　　　　　　　　　</v>
          </cell>
          <cell r="B395" t="str">
            <v>1A1</v>
          </cell>
          <cell r="C395" t="str">
            <v>営業第一部第一チーム　　　　　　　　　　</v>
          </cell>
          <cell r="D395" t="str">
            <v>ｽﾎﾟｰﾂﾌﾚｯｸｽｼﾞｬﾊﾟﾝ</v>
          </cell>
          <cell r="F395" t="str">
            <v>02/06</v>
          </cell>
          <cell r="G395">
            <v>0</v>
          </cell>
          <cell r="H395">
            <v>500</v>
          </cell>
          <cell r="I395">
            <v>500</v>
          </cell>
        </row>
        <row r="396">
          <cell r="A396" t="str">
            <v>役員　　　　　　　　　　　　　　　　　　</v>
          </cell>
          <cell r="B396" t="str">
            <v>0A2</v>
          </cell>
          <cell r="C396" t="str">
            <v>役員　　　　　　　　　　　　　　　　　　</v>
          </cell>
          <cell r="D396" t="str">
            <v>ﾊﾟｲﾝﾋﾞｰﾁｺﾝﾃﾞｭｲｯﾄﾜﾝ㈱第1回E号無担保社債</v>
          </cell>
          <cell r="F396" t="str">
            <v>02/09</v>
          </cell>
          <cell r="G396">
            <v>0</v>
          </cell>
          <cell r="H396">
            <v>1300000</v>
          </cell>
          <cell r="I396">
            <v>1300000</v>
          </cell>
        </row>
        <row r="397">
          <cell r="A397" t="str">
            <v>役員　　　　　　　　　　　　　　　　　　</v>
          </cell>
          <cell r="B397" t="str">
            <v>0A2</v>
          </cell>
          <cell r="C397" t="str">
            <v>役員　　　　　　　　　　　　　　　　　　</v>
          </cell>
          <cell r="D397" t="str">
            <v>ﾊﾟｲﾝﾋﾞｰﾁｺﾝﾃﾞｭｲｯﾄﾜﾝ㈱第1回F号無担保社債</v>
          </cell>
          <cell r="F397" t="str">
            <v>02/09</v>
          </cell>
          <cell r="G397">
            <v>0</v>
          </cell>
          <cell r="H397">
            <v>400000</v>
          </cell>
          <cell r="I397">
            <v>400000</v>
          </cell>
        </row>
        <row r="398">
          <cell r="A398" t="str">
            <v>東京営業本部　　　　　　　　　　　　　　</v>
          </cell>
          <cell r="B398" t="str">
            <v>1A4</v>
          </cell>
          <cell r="C398" t="str">
            <v>営業第二部ヘルスケアチーム　　　　　　　</v>
          </cell>
          <cell r="D398" t="str">
            <v>㈱ﾒﾃﾞｨｶﾙ･ﾃﾞｰﾀ･ｺﾐｭﾆｹｰｼｮﾝｽﾞ第2回転換社債型新株予約権付社債</v>
          </cell>
          <cell r="F398" t="str">
            <v>03/01</v>
          </cell>
          <cell r="G398">
            <v>0</v>
          </cell>
          <cell r="H398">
            <v>30000</v>
          </cell>
          <cell r="I398">
            <v>30000</v>
          </cell>
        </row>
        <row r="399">
          <cell r="A399" t="str">
            <v>不動産ファイナンス本部　　　　　　　　　</v>
          </cell>
          <cell r="B399" t="str">
            <v>09S</v>
          </cell>
          <cell r="C399" t="str">
            <v>プロジェクトファイナンス部３チーム　　　</v>
          </cell>
          <cell r="D399" t="str">
            <v>ﾏｰｷｭﾘｰｷｬﾋﾟﾀﾙﾊﾟｰﾄﾅｰｽﾞ特定目的会社</v>
          </cell>
          <cell r="F399" t="str">
            <v>03/02</v>
          </cell>
          <cell r="G399">
            <v>0</v>
          </cell>
          <cell r="H399">
            <v>886584</v>
          </cell>
          <cell r="I399">
            <v>886584</v>
          </cell>
        </row>
        <row r="400">
          <cell r="A400" t="str">
            <v>不動産ファイナンス本部　　　　　　　　　</v>
          </cell>
          <cell r="B400" t="str">
            <v>16Q</v>
          </cell>
          <cell r="C400" t="str">
            <v>証券化商品部　　　　　　　　　　　　　　</v>
          </cell>
          <cell r="D400" t="str">
            <v>J-CORE　NRL1</v>
          </cell>
          <cell r="F400" t="str">
            <v>03/09</v>
          </cell>
          <cell r="G400">
            <v>0</v>
          </cell>
          <cell r="H400">
            <v>400000</v>
          </cell>
          <cell r="I400">
            <v>400000</v>
          </cell>
        </row>
        <row r="401">
          <cell r="A401" t="str">
            <v>不動産ファイナンス本部　　　　　　　　　</v>
          </cell>
          <cell r="B401" t="str">
            <v>0C0</v>
          </cell>
          <cell r="C401" t="str">
            <v>ストラクチヤード・ファイナンス部　　　　</v>
          </cell>
          <cell r="D401" t="str">
            <v>ORIX-NRL信託Ⅱ号信託受益権　①</v>
          </cell>
          <cell r="F401" t="str">
            <v>03/09</v>
          </cell>
          <cell r="G401">
            <v>0</v>
          </cell>
          <cell r="H401">
            <v>184050</v>
          </cell>
          <cell r="I401">
            <v>187971.84</v>
          </cell>
        </row>
        <row r="402">
          <cell r="A402" t="str">
            <v>不動産ファイナンス本部　　　　　　　　　</v>
          </cell>
          <cell r="B402" t="str">
            <v>0TN</v>
          </cell>
          <cell r="C402" t="str">
            <v>投資企画部投資企画チーム　　　　　　　　</v>
          </cell>
          <cell r="D402" t="str">
            <v>ｵｰｽﾞｳｨﾙ特定目的会社第1回F号特定社債</v>
          </cell>
          <cell r="F402" t="str">
            <v>03/04</v>
          </cell>
          <cell r="G402">
            <v>0</v>
          </cell>
          <cell r="H402">
            <v>2657392</v>
          </cell>
          <cell r="I402">
            <v>2657392</v>
          </cell>
        </row>
        <row r="403">
          <cell r="A403" t="str">
            <v>不動産ファイナンス本部　　　　　　　　　</v>
          </cell>
          <cell r="B403" t="str">
            <v>09S</v>
          </cell>
          <cell r="C403" t="str">
            <v>プロジェクトファイナンス部３チーム　　　</v>
          </cell>
          <cell r="D403" t="str">
            <v>特定目的会社ｿﾌｨｱﾊｰﾄ調布ヶ丘</v>
          </cell>
          <cell r="F403" t="str">
            <v>03/05</v>
          </cell>
          <cell r="G403">
            <v>0</v>
          </cell>
          <cell r="H403">
            <v>1995000</v>
          </cell>
          <cell r="I403">
            <v>1995000</v>
          </cell>
        </row>
        <row r="404">
          <cell r="A404" t="str">
            <v>不動産ファイナンス本部　　　　　　　　　</v>
          </cell>
          <cell r="B404" t="str">
            <v>16Q</v>
          </cell>
          <cell r="C404" t="str">
            <v>証券化商品部　　　　　　　　　　　　　　</v>
          </cell>
          <cell r="D404" t="str">
            <v>J-Blue Sky One-X号債</v>
          </cell>
          <cell r="F404" t="str">
            <v>03/06</v>
          </cell>
          <cell r="G404">
            <v>0</v>
          </cell>
          <cell r="H404">
            <v>297581</v>
          </cell>
          <cell r="I404">
            <v>297581</v>
          </cell>
        </row>
        <row r="405">
          <cell r="A405" t="str">
            <v>役員　　　　　　　　　　　　　　　　　　</v>
          </cell>
          <cell r="B405" t="str">
            <v>0A2</v>
          </cell>
          <cell r="C405" t="str">
            <v>役員　　　　　　　　　　　　　　　　　　</v>
          </cell>
          <cell r="D405" t="str">
            <v>(株)ｽﾍﾟｰｽﾋﾞｼﾞｮﾝﾈｯﾄﾜｰｸ</v>
          </cell>
          <cell r="F405" t="str">
            <v>89/10</v>
          </cell>
          <cell r="G405">
            <v>3600</v>
          </cell>
          <cell r="H405">
            <v>0</v>
          </cell>
          <cell r="I405">
            <v>0</v>
          </cell>
        </row>
        <row r="406">
          <cell r="A406" t="str">
            <v>役員　　　　　　　　　　　　　　　　　　</v>
          </cell>
          <cell r="B406" t="str">
            <v>0A2</v>
          </cell>
          <cell r="C406" t="str">
            <v>役員　　　　　　　　　　　　　　　　　　</v>
          </cell>
          <cell r="D406" t="str">
            <v>(株)ｻﾃﾗｲﾄｴｰ･ﾋﾞｰ･ｼｰ</v>
          </cell>
          <cell r="F406" t="str">
            <v>90/11</v>
          </cell>
          <cell r="G406">
            <v>1600</v>
          </cell>
          <cell r="H406">
            <v>0</v>
          </cell>
          <cell r="I406">
            <v>0</v>
          </cell>
        </row>
        <row r="407">
          <cell r="A407" t="str">
            <v>役員　　　　　　　　　　　　　　　　　　</v>
          </cell>
          <cell r="B407" t="str">
            <v>0A2</v>
          </cell>
          <cell r="C407" t="str">
            <v>役員　　　　　　　　　　　　　　　　　　</v>
          </cell>
          <cell r="D407" t="str">
            <v>(株)神戸ﾊ-ﾊﾞ-ｻ-ｶｽ</v>
          </cell>
          <cell r="F407" t="str">
            <v>96/02</v>
          </cell>
          <cell r="G407">
            <v>600</v>
          </cell>
          <cell r="H407">
            <v>0</v>
          </cell>
          <cell r="I407">
            <v>0</v>
          </cell>
        </row>
        <row r="408">
          <cell r="A408" t="str">
            <v>役員　　　　　　　　　　　　　　　　　　</v>
          </cell>
          <cell r="B408" t="str">
            <v>0A2</v>
          </cell>
          <cell r="C408" t="str">
            <v>役員　　　　　　　　　　　　　　　　　　</v>
          </cell>
          <cell r="D408" t="str">
            <v>(株)マイカル</v>
          </cell>
          <cell r="E408" t="str">
            <v>8269</v>
          </cell>
          <cell r="F408" t="str">
            <v>99/04</v>
          </cell>
          <cell r="G408">
            <v>8000</v>
          </cell>
          <cell r="H408">
            <v>0</v>
          </cell>
          <cell r="I408">
            <v>0</v>
          </cell>
        </row>
        <row r="409">
          <cell r="A409" t="str">
            <v>役員　　　　　　　　　　　　　　　　　　</v>
          </cell>
          <cell r="B409" t="str">
            <v>0A2</v>
          </cell>
          <cell r="C409" t="str">
            <v>役員　　　　　　　　　　　　　　　　　　</v>
          </cell>
          <cell r="D409" t="str">
            <v>㈱ｱｸｾｽﾁｹｯﾄｼｽﾃﾑｽﾞ</v>
          </cell>
          <cell r="F409" t="str">
            <v>00/10</v>
          </cell>
          <cell r="G409">
            <v>190</v>
          </cell>
          <cell r="H409">
            <v>0</v>
          </cell>
          <cell r="I409">
            <v>0</v>
          </cell>
        </row>
        <row r="410">
          <cell r="A410" t="str">
            <v>東京営業本部　　　　　　　　　　　　　　</v>
          </cell>
          <cell r="B410" t="str">
            <v>1A1</v>
          </cell>
          <cell r="C410" t="str">
            <v>営業第一部第一チーム　　　　　　　　　　</v>
          </cell>
          <cell r="D410" t="str">
            <v>(株)平成ﾒﾃﾞｨｶﾙｸﾗﾌﾞ</v>
          </cell>
          <cell r="F410" t="str">
            <v>90/07</v>
          </cell>
          <cell r="G410">
            <v>40</v>
          </cell>
          <cell r="H410">
            <v>0</v>
          </cell>
          <cell r="I410">
            <v>0</v>
          </cell>
        </row>
        <row r="411">
          <cell r="A411" t="str">
            <v>東京営業本部　　　　　　　　　　　　　　</v>
          </cell>
          <cell r="B411" t="str">
            <v>1A1</v>
          </cell>
          <cell r="C411" t="str">
            <v>営業第一部第一チーム　　　　　　　　　　</v>
          </cell>
          <cell r="D411" t="str">
            <v>ｱｲﾄﾛﾝﾃﾞｰﾀﾃｯｸ(株）</v>
          </cell>
          <cell r="F411" t="str">
            <v>90/08</v>
          </cell>
          <cell r="G411">
            <v>10</v>
          </cell>
          <cell r="H411">
            <v>0</v>
          </cell>
          <cell r="I411">
            <v>0</v>
          </cell>
        </row>
        <row r="412">
          <cell r="A412" t="str">
            <v>東京営業本部　　　　　　　　　　　　　　</v>
          </cell>
          <cell r="B412" t="str">
            <v>1A1</v>
          </cell>
          <cell r="C412" t="str">
            <v>営業第一部第一チーム　　　　　　　　　　</v>
          </cell>
          <cell r="D412" t="str">
            <v>(株)環境ﾈｯﾄﾜｰｸ</v>
          </cell>
          <cell r="F412" t="str">
            <v>97/08</v>
          </cell>
          <cell r="G412">
            <v>100</v>
          </cell>
          <cell r="H412">
            <v>0</v>
          </cell>
          <cell r="I412">
            <v>0</v>
          </cell>
        </row>
        <row r="413">
          <cell r="A413" t="str">
            <v>東京営業本部　　　　　　　　　　　　　　</v>
          </cell>
          <cell r="B413" t="str">
            <v>1A1</v>
          </cell>
          <cell r="C413" t="str">
            <v>営業第一部第一チーム　　　　　　　　　　</v>
          </cell>
          <cell r="D413" t="str">
            <v>いい在庫ﾄﾞｯﾄｺﾑ（株）</v>
          </cell>
          <cell r="F413" t="str">
            <v>00/06</v>
          </cell>
          <cell r="G413">
            <v>980</v>
          </cell>
          <cell r="H413">
            <v>0</v>
          </cell>
          <cell r="I413">
            <v>0</v>
          </cell>
        </row>
        <row r="414">
          <cell r="A414" t="str">
            <v>東京営業本部　　　　　　　　　　　　　　</v>
          </cell>
          <cell r="B414" t="str">
            <v>1NW</v>
          </cell>
          <cell r="C414" t="str">
            <v>営業第一部第二チーム　　　　　　　　　　</v>
          </cell>
          <cell r="D414" t="str">
            <v>ﾐｽﾞﾉﾘｿﾞｰﾄ月山(株）</v>
          </cell>
          <cell r="F414" t="str">
            <v>90/06</v>
          </cell>
          <cell r="G414">
            <v>150</v>
          </cell>
          <cell r="H414">
            <v>0</v>
          </cell>
          <cell r="I414">
            <v>0</v>
          </cell>
        </row>
        <row r="415">
          <cell r="A415" t="str">
            <v>東京営業本部　　　　　　　　　　　　　　</v>
          </cell>
          <cell r="B415" t="str">
            <v>1M1</v>
          </cell>
          <cell r="C415" t="str">
            <v>営業第二部第二チーム　　　　　　　　　　</v>
          </cell>
          <cell r="D415" t="str">
            <v>(株)ユウビス</v>
          </cell>
          <cell r="F415" t="str">
            <v>98/03</v>
          </cell>
          <cell r="G415">
            <v>5000</v>
          </cell>
          <cell r="H415">
            <v>0</v>
          </cell>
          <cell r="I415">
            <v>0</v>
          </cell>
        </row>
        <row r="416">
          <cell r="A416" t="str">
            <v>東京営業本部　　　　　　　　　　　　　　</v>
          </cell>
          <cell r="B416" t="str">
            <v>1A4</v>
          </cell>
          <cell r="C416" t="str">
            <v>営業第二部ヘルスケアチーム　　　　　　　</v>
          </cell>
          <cell r="D416" t="str">
            <v>(株)菱和ﾒﾃﾞｨｶﾙﾏﾈｼﾞﾒﾝﾄ関東</v>
          </cell>
          <cell r="F416" t="str">
            <v>94/02</v>
          </cell>
          <cell r="G416">
            <v>40</v>
          </cell>
          <cell r="H416">
            <v>0</v>
          </cell>
          <cell r="I416">
            <v>0</v>
          </cell>
        </row>
        <row r="417">
          <cell r="A417" t="str">
            <v>東京営業本部　　　　　　　　　　　　　　</v>
          </cell>
          <cell r="B417" t="str">
            <v>1F5</v>
          </cell>
          <cell r="C417" t="str">
            <v>情報通信部第二チーム　　　　　　　　　　</v>
          </cell>
          <cell r="D417" t="str">
            <v>ﾃﾞｨｰﾃﾞｨｰｱｲﾎﾟｹｯﾄ(株)</v>
          </cell>
          <cell r="F417" t="str">
            <v>95/06</v>
          </cell>
          <cell r="G417">
            <v>105.4</v>
          </cell>
          <cell r="H417">
            <v>0</v>
          </cell>
          <cell r="I417">
            <v>0</v>
          </cell>
        </row>
        <row r="418">
          <cell r="A418" t="str">
            <v>東京営業本部　　　　　　　　　　　　　　</v>
          </cell>
          <cell r="B418" t="str">
            <v>1F7</v>
          </cell>
          <cell r="C418" t="str">
            <v>情報通信部第三チーム　　　　　　　　　　</v>
          </cell>
          <cell r="D418" t="str">
            <v>日本ﾃﾚﾒﾃﾞｨｱ･ｻｰﾋﾞｽ(株)</v>
          </cell>
          <cell r="F418" t="str">
            <v>86/10</v>
          </cell>
          <cell r="G418">
            <v>100</v>
          </cell>
          <cell r="H418">
            <v>0</v>
          </cell>
          <cell r="I418">
            <v>0</v>
          </cell>
        </row>
        <row r="419">
          <cell r="A419" t="str">
            <v>東京営業本部　　　　　　　　　　　　　　</v>
          </cell>
          <cell r="B419" t="str">
            <v>1F7</v>
          </cell>
          <cell r="C419" t="str">
            <v>情報通信部第三チーム　　　　　　　　　　</v>
          </cell>
          <cell r="D419" t="str">
            <v>ネクスネット(株)</v>
          </cell>
          <cell r="F419" t="str">
            <v>97/12</v>
          </cell>
          <cell r="G419">
            <v>368</v>
          </cell>
          <cell r="H419">
            <v>0</v>
          </cell>
          <cell r="I419">
            <v>0</v>
          </cell>
        </row>
        <row r="420">
          <cell r="A420" t="str">
            <v>東京営業本部　　　　　　　　　　　　　　</v>
          </cell>
          <cell r="B420" t="str">
            <v>1PH</v>
          </cell>
          <cell r="C420" t="str">
            <v>中央支店第三チーム　　　　　　　　　　　</v>
          </cell>
          <cell r="D420" t="str">
            <v>（株）ｲｰﾊﾞｲｾﾙ</v>
          </cell>
          <cell r="F420" t="str">
            <v>00/07</v>
          </cell>
          <cell r="G420">
            <v>600</v>
          </cell>
          <cell r="H420">
            <v>0</v>
          </cell>
          <cell r="I420">
            <v>0</v>
          </cell>
        </row>
        <row r="421">
          <cell r="A421" t="str">
            <v>東京営業本部　　　　　　　　　　　　　　</v>
          </cell>
          <cell r="B421" t="str">
            <v>1C1</v>
          </cell>
          <cell r="C421" t="str">
            <v>港支店第一チーム　　　　　　　　　　　　</v>
          </cell>
          <cell r="D421" t="str">
            <v>(株)アイネス</v>
          </cell>
          <cell r="E421" t="str">
            <v>9742</v>
          </cell>
          <cell r="F421" t="str">
            <v>84/11</v>
          </cell>
          <cell r="G421">
            <v>192099</v>
          </cell>
          <cell r="H421">
            <v>0</v>
          </cell>
          <cell r="I421">
            <v>98</v>
          </cell>
        </row>
        <row r="422">
          <cell r="A422" t="str">
            <v>東京営業本部　　　　　　　　　　　　　　</v>
          </cell>
          <cell r="B422" t="str">
            <v>12R</v>
          </cell>
          <cell r="C422" t="str">
            <v>城南支店　　　　　　　　　　　　　　　　</v>
          </cell>
          <cell r="D422" t="str">
            <v>(株)ｵｰﾈｯﾄ</v>
          </cell>
          <cell r="F422" t="str">
            <v>90/08</v>
          </cell>
          <cell r="G422">
            <v>20</v>
          </cell>
          <cell r="H422">
            <v>0</v>
          </cell>
          <cell r="I422">
            <v>0</v>
          </cell>
        </row>
        <row r="423">
          <cell r="A423" t="str">
            <v>東京営業本部　　　　　　　　　　　　　　</v>
          </cell>
          <cell r="B423" t="str">
            <v>1H4</v>
          </cell>
          <cell r="C423" t="str">
            <v>四谷支店第一チーム　　　　　　　　　　　</v>
          </cell>
          <cell r="D423" t="str">
            <v>(株)海外生活総合情報ｾﾝﾀ-</v>
          </cell>
          <cell r="F423" t="str">
            <v>96/12</v>
          </cell>
          <cell r="G423">
            <v>20</v>
          </cell>
          <cell r="H423">
            <v>0</v>
          </cell>
          <cell r="I423">
            <v>0</v>
          </cell>
        </row>
        <row r="424">
          <cell r="A424" t="str">
            <v>東京営業本部　　　　　　　　　　　　　　</v>
          </cell>
          <cell r="B424" t="str">
            <v>1H6</v>
          </cell>
          <cell r="C424" t="str">
            <v>池袋支店第一チーム　　　　　　　　　　　</v>
          </cell>
          <cell r="D424" t="str">
            <v>(株)ナコス</v>
          </cell>
          <cell r="F424" t="str">
            <v>81/02</v>
          </cell>
          <cell r="G424">
            <v>20000</v>
          </cell>
          <cell r="H424">
            <v>0</v>
          </cell>
          <cell r="I424">
            <v>0</v>
          </cell>
        </row>
        <row r="425">
          <cell r="A425" t="str">
            <v>東京営業本部　　　　　　　　　　　　　　</v>
          </cell>
          <cell r="B425" t="str">
            <v>1D5</v>
          </cell>
          <cell r="C425" t="str">
            <v>さいたま支店第一チーム　　　　　　　　　</v>
          </cell>
          <cell r="D425" t="str">
            <v>(株)ﾌﾗﾜ-ｺﾐｭﾆﾃｨ放送</v>
          </cell>
          <cell r="F425" t="str">
            <v>98/03</v>
          </cell>
          <cell r="G425">
            <v>5</v>
          </cell>
          <cell r="H425">
            <v>0</v>
          </cell>
          <cell r="I425">
            <v>0</v>
          </cell>
        </row>
        <row r="426">
          <cell r="A426" t="str">
            <v>近畿営業本部　　　　　　　　　　　　　　</v>
          </cell>
          <cell r="B426" t="str">
            <v>001</v>
          </cell>
          <cell r="C426" t="str">
            <v>大阪営業１部１課　　　　　　　　　　　　</v>
          </cell>
          <cell r="D426" t="str">
            <v>日本ｼｽﾃﾑｻﾌﾟﾗｲ(株)</v>
          </cell>
          <cell r="F426" t="str">
            <v>98/02</v>
          </cell>
          <cell r="G426">
            <v>10</v>
          </cell>
          <cell r="H426">
            <v>0</v>
          </cell>
          <cell r="I426">
            <v>0</v>
          </cell>
        </row>
        <row r="427">
          <cell r="A427" t="str">
            <v>近畿営業本部　　　　　　　　　　　　　　</v>
          </cell>
          <cell r="B427" t="str">
            <v>0Y1</v>
          </cell>
          <cell r="C427" t="str">
            <v>大阪営業１部３課　　　　　　　　　　　　</v>
          </cell>
          <cell r="D427" t="str">
            <v>(株)神戸ｴｺｶ-ﾊﾟｽｶﾙ研究所</v>
          </cell>
          <cell r="F427" t="str">
            <v>98/01</v>
          </cell>
          <cell r="G427">
            <v>200</v>
          </cell>
          <cell r="H427">
            <v>0</v>
          </cell>
          <cell r="I427">
            <v>0</v>
          </cell>
        </row>
        <row r="428">
          <cell r="A428" t="str">
            <v>近畿営業本部　　　　　　　　　　　　　　</v>
          </cell>
          <cell r="B428" t="str">
            <v>05V</v>
          </cell>
          <cell r="C428" t="str">
            <v>大阪営業２部３課　　　　　　　　　　　　</v>
          </cell>
          <cell r="D428" t="str">
            <v>(株)ﾒﾃﾞｨｶﾙｺﾝﾌﾟﾚｯｸｽ</v>
          </cell>
          <cell r="F428" t="str">
            <v>89/09</v>
          </cell>
          <cell r="G428">
            <v>120</v>
          </cell>
          <cell r="H428">
            <v>0</v>
          </cell>
          <cell r="I428">
            <v>0</v>
          </cell>
        </row>
        <row r="429">
          <cell r="A429" t="str">
            <v>近畿営業本部　　　　　　　　　　　　　　</v>
          </cell>
          <cell r="B429" t="str">
            <v>0JH</v>
          </cell>
          <cell r="C429" t="str">
            <v>大阪営業５部２課　　　　　　　　　　　　</v>
          </cell>
          <cell r="D429" t="str">
            <v>(株)タカラブネ</v>
          </cell>
          <cell r="E429" t="str">
            <v>2219</v>
          </cell>
          <cell r="F429" t="str">
            <v>80/02</v>
          </cell>
          <cell r="G429">
            <v>184069</v>
          </cell>
          <cell r="H429">
            <v>0</v>
          </cell>
          <cell r="I429">
            <v>0</v>
          </cell>
        </row>
        <row r="430">
          <cell r="A430" t="str">
            <v>近畿営業本部　　　　　　　　　　　　　　</v>
          </cell>
          <cell r="B430" t="str">
            <v>0JH</v>
          </cell>
          <cell r="C430" t="str">
            <v>大阪営業５部２課　　　　　　　　　　　　</v>
          </cell>
          <cell r="D430" t="str">
            <v>ﾌｯﾄﾜｰｸｲﾝﾀｰﾅｼｮﾅﾙ(株）</v>
          </cell>
          <cell r="F430" t="str">
            <v>89/01</v>
          </cell>
          <cell r="G430">
            <v>4500</v>
          </cell>
          <cell r="H430">
            <v>0</v>
          </cell>
          <cell r="I430">
            <v>0</v>
          </cell>
        </row>
        <row r="431">
          <cell r="A431" t="str">
            <v>業務本部　　　　　　　　　　　　　　　　</v>
          </cell>
          <cell r="B431" t="str">
            <v>012</v>
          </cell>
          <cell r="C431" t="str">
            <v>仙台支店１チーム　　　　　　　　　　　　</v>
          </cell>
          <cell r="D431" t="str">
            <v>(株)ｺﾐﾈｯﾄ仙台</v>
          </cell>
          <cell r="F431" t="str">
            <v>86/11</v>
          </cell>
          <cell r="G431">
            <v>20</v>
          </cell>
          <cell r="H431">
            <v>0</v>
          </cell>
          <cell r="I431">
            <v>0</v>
          </cell>
        </row>
        <row r="432">
          <cell r="A432" t="str">
            <v>業務本部　　　　　　　　　　　　　　　　</v>
          </cell>
          <cell r="B432" t="str">
            <v>067</v>
          </cell>
          <cell r="C432" t="str">
            <v>水戸支店　　　　　　　　　　　　　　　　</v>
          </cell>
          <cell r="D432" t="str">
            <v>(株)いしきんﾘ-ｽ</v>
          </cell>
          <cell r="G432">
            <v>90</v>
          </cell>
          <cell r="H432">
            <v>0</v>
          </cell>
          <cell r="I432">
            <v>0</v>
          </cell>
        </row>
        <row r="433">
          <cell r="A433" t="str">
            <v>業務本部　　　　　　　　　　　　　　　　</v>
          </cell>
          <cell r="B433" t="str">
            <v>030</v>
          </cell>
          <cell r="C433" t="str">
            <v>浜松支店　　　　　　　　　　　　　　　　</v>
          </cell>
          <cell r="D433" t="str">
            <v>えんしんﾘ-ｽ(株)</v>
          </cell>
          <cell r="F433" t="str">
            <v>98/09</v>
          </cell>
          <cell r="G433">
            <v>20</v>
          </cell>
          <cell r="H433">
            <v>0</v>
          </cell>
          <cell r="I433">
            <v>0</v>
          </cell>
        </row>
        <row r="434">
          <cell r="A434" t="str">
            <v>業務本部　　　　　　　　　　　　　　　　</v>
          </cell>
          <cell r="B434" t="str">
            <v>023</v>
          </cell>
          <cell r="C434" t="str">
            <v>北陸支店営業チーム　　　　　　　　　　　</v>
          </cell>
          <cell r="D434" t="str">
            <v>(株)ｱｽﾃﾙ北陸</v>
          </cell>
          <cell r="F434" t="str">
            <v>95/07</v>
          </cell>
          <cell r="G434">
            <v>35</v>
          </cell>
          <cell r="H434">
            <v>0</v>
          </cell>
          <cell r="I434">
            <v>0</v>
          </cell>
        </row>
        <row r="435">
          <cell r="A435" t="str">
            <v>業務本部　　　　　　　　　　　　　　　　</v>
          </cell>
          <cell r="B435" t="str">
            <v>0JS</v>
          </cell>
          <cell r="C435" t="str">
            <v>富山支店　　　　　　　　　　　　　　　　</v>
          </cell>
          <cell r="D435" t="str">
            <v>富山観光開発(株)</v>
          </cell>
          <cell r="F435" t="str">
            <v>82/05</v>
          </cell>
          <cell r="G435">
            <v>1000</v>
          </cell>
          <cell r="H435">
            <v>0</v>
          </cell>
          <cell r="I435">
            <v>0</v>
          </cell>
        </row>
        <row r="436">
          <cell r="A436" t="str">
            <v>業務本部　　　　　　　　　　　　　　　　</v>
          </cell>
          <cell r="B436" t="str">
            <v>010</v>
          </cell>
          <cell r="C436" t="str">
            <v>福岡支店１チ－ム　　　　　　　　　　　　</v>
          </cell>
          <cell r="D436" t="str">
            <v>(株)ｱｽﾃﾙ九州</v>
          </cell>
          <cell r="F436" t="str">
            <v>95/10</v>
          </cell>
          <cell r="G436">
            <v>1000</v>
          </cell>
          <cell r="H436">
            <v>0</v>
          </cell>
          <cell r="I436">
            <v>0</v>
          </cell>
        </row>
        <row r="437">
          <cell r="A437" t="str">
            <v>ＯＱＬ営業本部　　　　　　　　　　　　　</v>
          </cell>
          <cell r="B437" t="str">
            <v>12B</v>
          </cell>
          <cell r="C437" t="str">
            <v>ＯＱＬ日本橋チーム販管費　　　　　　　　</v>
          </cell>
          <cell r="D437" t="str">
            <v>(株)ﾄﾞｯﾄﾓﾋﾞ-</v>
          </cell>
          <cell r="F437" t="str">
            <v>00/02</v>
          </cell>
          <cell r="G437">
            <v>600</v>
          </cell>
          <cell r="H437">
            <v>0</v>
          </cell>
          <cell r="I437">
            <v>0</v>
          </cell>
        </row>
        <row r="438">
          <cell r="A438" t="str">
            <v>ＯＱＬ営業本部　　　　　　　　　　　　　</v>
          </cell>
          <cell r="B438" t="str">
            <v>12B</v>
          </cell>
          <cell r="C438" t="str">
            <v>ＯＱＬ日本橋チーム販管費　　　　　　　　</v>
          </cell>
          <cell r="D438" t="str">
            <v>(株)クスダ</v>
          </cell>
          <cell r="F438" t="str">
            <v>77/03</v>
          </cell>
          <cell r="G438">
            <v>50000</v>
          </cell>
          <cell r="H438">
            <v>0</v>
          </cell>
          <cell r="I438">
            <v>0</v>
          </cell>
        </row>
        <row r="439">
          <cell r="A439" t="str">
            <v>ＯＱＬ営業本部　　　　　　　　　　　　　</v>
          </cell>
          <cell r="B439" t="str">
            <v>2E1</v>
          </cell>
          <cell r="C439" t="str">
            <v>ＯＱＬ大阪第一チ－ム　　　　　　　　　　</v>
          </cell>
          <cell r="D439" t="str">
            <v>(株)トップス</v>
          </cell>
          <cell r="F439" t="str">
            <v>97/03</v>
          </cell>
          <cell r="G439">
            <v>25</v>
          </cell>
          <cell r="H439">
            <v>0</v>
          </cell>
          <cell r="I439">
            <v>0</v>
          </cell>
        </row>
        <row r="440">
          <cell r="A440" t="str">
            <v>不動産ファイナンス本部　　　　　　　　　</v>
          </cell>
          <cell r="B440" t="str">
            <v>09C</v>
          </cell>
          <cell r="C440" t="str">
            <v>融資事業２部法人営業チーム　　　　　　　</v>
          </cell>
          <cell r="D440" t="str">
            <v>新都心住宅販売(株)</v>
          </cell>
          <cell r="F440" t="str">
            <v>85/02</v>
          </cell>
          <cell r="G440">
            <v>80000</v>
          </cell>
          <cell r="H440">
            <v>0</v>
          </cell>
          <cell r="I440">
            <v>0</v>
          </cell>
        </row>
        <row r="441">
          <cell r="A441" t="str">
            <v>不動産ファイナンス本部　　　　　　　　　</v>
          </cell>
          <cell r="B441" t="str">
            <v>09C</v>
          </cell>
          <cell r="C441" t="str">
            <v>融資事業２部法人営業チーム　　　　　　　</v>
          </cell>
          <cell r="D441" t="str">
            <v>(株)ｳｨｽﾞｳｪｲｽﾄｼﾞｬﾊﾟﾝ</v>
          </cell>
          <cell r="F441" t="str">
            <v>93/04</v>
          </cell>
          <cell r="G441">
            <v>6000</v>
          </cell>
          <cell r="H441">
            <v>0</v>
          </cell>
          <cell r="I441">
            <v>0</v>
          </cell>
        </row>
        <row r="442">
          <cell r="A442" t="str">
            <v>不動産ファイナンス本部　　　　　　　　　</v>
          </cell>
          <cell r="B442" t="str">
            <v>09C</v>
          </cell>
          <cell r="C442" t="str">
            <v>融資事業２部法人営業チーム　　　　　　　</v>
          </cell>
          <cell r="D442" t="str">
            <v>三和建物(株)</v>
          </cell>
          <cell r="F442" t="str">
            <v>97/03</v>
          </cell>
          <cell r="G442">
            <v>290000</v>
          </cell>
          <cell r="H442">
            <v>0</v>
          </cell>
          <cell r="I442">
            <v>0</v>
          </cell>
        </row>
        <row r="443">
          <cell r="A443" t="str">
            <v>役員　　　　　　　　　　　　　　　　　　</v>
          </cell>
          <cell r="B443" t="str">
            <v>0A2</v>
          </cell>
          <cell r="C443" t="str">
            <v>役員　　　　　　　　　　　　　　　　　　</v>
          </cell>
          <cell r="D443" t="str">
            <v>(株)新生銀行</v>
          </cell>
          <cell r="F443" t="str">
            <v>87/07</v>
          </cell>
          <cell r="G443">
            <v>11330</v>
          </cell>
          <cell r="H443">
            <v>0</v>
          </cell>
          <cell r="I443">
            <v>0</v>
          </cell>
        </row>
        <row r="444">
          <cell r="A444" t="str">
            <v>近畿営業本部　　　　　　　　　　　　　　</v>
          </cell>
          <cell r="B444" t="str">
            <v>001</v>
          </cell>
          <cell r="C444" t="str">
            <v>大阪営業１部１課　　　　　　　　　　　　</v>
          </cell>
          <cell r="D444" t="str">
            <v>(株)ｱｽﾃﾙ関西</v>
          </cell>
          <cell r="F444" t="str">
            <v>95/03</v>
          </cell>
          <cell r="G444">
            <v>1000</v>
          </cell>
          <cell r="H444">
            <v>0</v>
          </cell>
          <cell r="I444">
            <v>0</v>
          </cell>
        </row>
        <row r="445">
          <cell r="A445" t="str">
            <v>近畿営業本部　　　　　　　　　　　　　　</v>
          </cell>
          <cell r="B445" t="str">
            <v>0J1</v>
          </cell>
          <cell r="C445" t="str">
            <v>大阪営業３部２課　　　　　　　　　　　　</v>
          </cell>
          <cell r="D445" t="str">
            <v>(株)ｴﾙ</v>
          </cell>
          <cell r="F445" t="str">
            <v>82/10</v>
          </cell>
          <cell r="G445">
            <v>14823</v>
          </cell>
          <cell r="H445">
            <v>0</v>
          </cell>
          <cell r="I445">
            <v>0</v>
          </cell>
        </row>
        <row r="446">
          <cell r="A446" t="str">
            <v>不動産ファイナンス本部　　　　　　　　　</v>
          </cell>
          <cell r="B446" t="str">
            <v>0XE</v>
          </cell>
          <cell r="C446" t="str">
            <v>プロジェクトファイナンス部１チーム　　　</v>
          </cell>
          <cell r="D446" t="str">
            <v>(株)ｵｰﾀﾆ</v>
          </cell>
          <cell r="F446" t="str">
            <v>88/11</v>
          </cell>
          <cell r="G446">
            <v>7500</v>
          </cell>
          <cell r="H446">
            <v>0</v>
          </cell>
          <cell r="I446">
            <v>0</v>
          </cell>
        </row>
        <row r="447">
          <cell r="A447" t="str">
            <v>東京営業本部　　　　　　　　　　　　　　</v>
          </cell>
          <cell r="B447" t="str">
            <v>1F1</v>
          </cell>
          <cell r="C447" t="str">
            <v>環境エネルギー部第一チーム　　　　　　　</v>
          </cell>
          <cell r="D447" t="str">
            <v>(株)ﾆｺﾏｰﾄ</v>
          </cell>
          <cell r="F447" t="str">
            <v>89/09</v>
          </cell>
          <cell r="G447">
            <v>240000</v>
          </cell>
          <cell r="H447">
            <v>0</v>
          </cell>
          <cell r="I447">
            <v>0</v>
          </cell>
        </row>
        <row r="448">
          <cell r="A448" t="str">
            <v>役員　　　　　　　　　　　　　　　　　　</v>
          </cell>
          <cell r="B448" t="str">
            <v>0A2</v>
          </cell>
          <cell r="C448" t="str">
            <v>役員　　　　　　　　　　　　　　　　　　</v>
          </cell>
          <cell r="D448" t="str">
            <v>(株)ﾎﾃﾙ仙台ﾌﾟﾗｻﾞ</v>
          </cell>
          <cell r="F448" t="str">
            <v>72/09</v>
          </cell>
          <cell r="G448">
            <v>833</v>
          </cell>
          <cell r="H448">
            <v>0</v>
          </cell>
          <cell r="I448">
            <v>0</v>
          </cell>
        </row>
        <row r="449">
          <cell r="A449" t="str">
            <v>役員　　　　　　　　　　　　　　　　　　</v>
          </cell>
          <cell r="B449" t="str">
            <v>0A2</v>
          </cell>
          <cell r="C449" t="str">
            <v>役員　　　　　　　　　　　　　　　　　　</v>
          </cell>
          <cell r="D449" t="str">
            <v>(株)京樽</v>
          </cell>
          <cell r="F449" t="str">
            <v>79/08</v>
          </cell>
          <cell r="G449">
            <v>50</v>
          </cell>
          <cell r="H449">
            <v>0</v>
          </cell>
          <cell r="I449">
            <v>0</v>
          </cell>
        </row>
        <row r="450">
          <cell r="A450" t="str">
            <v>役員　　　　　　　　　　　　　　　　　　</v>
          </cell>
          <cell r="B450" t="str">
            <v>0A2</v>
          </cell>
          <cell r="C450" t="str">
            <v>役員　　　　　　　　　　　　　　　　　　</v>
          </cell>
          <cell r="D450" t="str">
            <v>(株)第一ｺ-ﾎﾟﾚｰｼｮﾝ</v>
          </cell>
          <cell r="F450" t="str">
            <v>80/12</v>
          </cell>
          <cell r="G450">
            <v>168000</v>
          </cell>
          <cell r="H450">
            <v>0</v>
          </cell>
          <cell r="I450">
            <v>0</v>
          </cell>
        </row>
        <row r="451">
          <cell r="A451" t="str">
            <v>役員　　　　　　　　　　　　　　　　　　</v>
          </cell>
          <cell r="B451" t="str">
            <v>0A2</v>
          </cell>
          <cell r="C451" t="str">
            <v>役員　　　　　　　　　　　　　　　　　　</v>
          </cell>
          <cell r="D451" t="str">
            <v>Asian Oceanic Holdings Ltd</v>
          </cell>
          <cell r="F451" t="str">
            <v>88/07</v>
          </cell>
          <cell r="G451">
            <v>378220</v>
          </cell>
          <cell r="H451">
            <v>0</v>
          </cell>
          <cell r="I451">
            <v>0</v>
          </cell>
        </row>
        <row r="452">
          <cell r="A452" t="str">
            <v>役員　　　　　　　　　　　　　　　　　　</v>
          </cell>
          <cell r="B452" t="str">
            <v>0A2</v>
          </cell>
          <cell r="C452" t="str">
            <v>役員　　　　　　　　　　　　　　　　　　</v>
          </cell>
          <cell r="D452" t="str">
            <v>ｱｲ･ﾋﾞｰ･ｴｲ(株)</v>
          </cell>
          <cell r="F452" t="str">
            <v>89/08</v>
          </cell>
          <cell r="G452">
            <v>50</v>
          </cell>
          <cell r="H452">
            <v>0</v>
          </cell>
          <cell r="I452">
            <v>0</v>
          </cell>
        </row>
        <row r="453">
          <cell r="A453" t="str">
            <v>東京営業本部　　　　　　　　　　　　　　</v>
          </cell>
          <cell r="B453" t="str">
            <v>1GZ</v>
          </cell>
          <cell r="C453" t="str">
            <v>神田・上野業務チ－ム　　　　　　　　　　</v>
          </cell>
          <cell r="D453" t="str">
            <v>ｸﾞﾗﾝﾍﾞﾙﾊｳｽ(株)</v>
          </cell>
          <cell r="F453" t="str">
            <v>95/01</v>
          </cell>
          <cell r="G453">
            <v>2000</v>
          </cell>
          <cell r="H453">
            <v>0</v>
          </cell>
          <cell r="I453">
            <v>0</v>
          </cell>
        </row>
        <row r="454">
          <cell r="A454" t="str">
            <v>役員　　　　　　　　　　　　　　　　　　</v>
          </cell>
          <cell r="B454" t="str">
            <v>0A2</v>
          </cell>
          <cell r="C454" t="str">
            <v>役員　　　　　　　　　　　　　　　　　　</v>
          </cell>
          <cell r="D454" t="str">
            <v>ﾃﾞｰﾀﾘﾝｸ(株)</v>
          </cell>
          <cell r="G454">
            <v>2000</v>
          </cell>
          <cell r="H454">
            <v>0</v>
          </cell>
          <cell r="I454">
            <v>0</v>
          </cell>
        </row>
        <row r="455">
          <cell r="A455" t="str">
            <v>東京営業本部　　　　　　　　　　　　　　</v>
          </cell>
          <cell r="B455" t="str">
            <v>12Y</v>
          </cell>
          <cell r="C455" t="str">
            <v>吉祥寺支店　　　　　　　　　　　　　　　</v>
          </cell>
          <cell r="D455" t="str">
            <v>ﾋｭｰﾏﾝ(株)</v>
          </cell>
          <cell r="F455" t="str">
            <v>97/09</v>
          </cell>
          <cell r="G455">
            <v>13000</v>
          </cell>
          <cell r="H455">
            <v>0</v>
          </cell>
          <cell r="I455">
            <v>0</v>
          </cell>
        </row>
        <row r="456">
          <cell r="A456" t="str">
            <v>東京営業本部　　　　　　　　　　　　　　</v>
          </cell>
          <cell r="B456" t="str">
            <v>12K</v>
          </cell>
          <cell r="C456" t="str">
            <v>千代田支店　　　　　　　　　　　　　　　</v>
          </cell>
          <cell r="D456" t="str">
            <v>産業ﾘｰｼﾝｸﾞ(株)</v>
          </cell>
          <cell r="F456" t="str">
            <v>72/01</v>
          </cell>
          <cell r="G456">
            <v>600</v>
          </cell>
          <cell r="H456">
            <v>0</v>
          </cell>
          <cell r="I456">
            <v>0</v>
          </cell>
        </row>
        <row r="457">
          <cell r="A457" t="str">
            <v>役員　　　　　　　　　　　　　　　　　　</v>
          </cell>
          <cell r="B457" t="str">
            <v>0A2</v>
          </cell>
          <cell r="C457" t="str">
            <v>役員　　　　　　　　　　　　　　　　　　</v>
          </cell>
          <cell r="D457" t="str">
            <v>東京抵当信用(株)</v>
          </cell>
          <cell r="F457" t="str">
            <v>83/07</v>
          </cell>
          <cell r="G457">
            <v>10</v>
          </cell>
          <cell r="H457">
            <v>0</v>
          </cell>
          <cell r="I457">
            <v>0</v>
          </cell>
        </row>
        <row r="458">
          <cell r="A458" t="str">
            <v>役員　　　　　　　　　　　　　　　　　　</v>
          </cell>
          <cell r="B458" t="str">
            <v>0A2</v>
          </cell>
          <cell r="C458" t="str">
            <v>役員　　　　　　　　　　　　　　　　　　</v>
          </cell>
          <cell r="D458" t="str">
            <v>東邦ﾘｰｽ(株)</v>
          </cell>
          <cell r="F458" t="str">
            <v>84/05</v>
          </cell>
          <cell r="G458">
            <v>180</v>
          </cell>
          <cell r="H458">
            <v>0</v>
          </cell>
          <cell r="I458">
            <v>0</v>
          </cell>
        </row>
        <row r="459">
          <cell r="A459" t="str">
            <v>東京営業本部　　　　　　　　　　　　　　</v>
          </cell>
          <cell r="B459" t="str">
            <v>1TD</v>
          </cell>
          <cell r="C459" t="str">
            <v>立川営業チ－ムＪ　　　　　　　　　　　　</v>
          </cell>
          <cell r="D459" t="str">
            <v>ﾅｶﾐﾁ㈱</v>
          </cell>
          <cell r="F459" t="str">
            <v>03/06</v>
          </cell>
          <cell r="G459">
            <v>62000</v>
          </cell>
          <cell r="H459">
            <v>0</v>
          </cell>
          <cell r="I459">
            <v>0</v>
          </cell>
        </row>
      </sheetData>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関連会社明細"/>
      <sheetName val="子会社まとめ"/>
      <sheetName val="関連会社まとめ"/>
      <sheetName val="子会社明細"/>
      <sheetName val="有価証券残高（仮提出）"/>
      <sheetName val="Sheet1"/>
    </sheetNames>
    <sheetDataSet>
      <sheetData sheetId="0" refreshError="1">
        <row r="14">
          <cell r="BB14">
            <v>1</v>
          </cell>
          <cell r="BC14">
            <v>1</v>
          </cell>
          <cell r="BD14">
            <v>1</v>
          </cell>
          <cell r="BE14">
            <v>1</v>
          </cell>
          <cell r="BF14">
            <v>1</v>
          </cell>
          <cell r="BG14">
            <v>0.35</v>
          </cell>
          <cell r="BH14">
            <v>1</v>
          </cell>
          <cell r="BI14">
            <v>0.45</v>
          </cell>
          <cell r="BJ14">
            <v>1</v>
          </cell>
          <cell r="BK14">
            <v>1</v>
          </cell>
          <cell r="BL14">
            <v>1</v>
          </cell>
          <cell r="BM14">
            <v>1</v>
          </cell>
          <cell r="BN14">
            <v>0.5</v>
          </cell>
          <cell r="BO14">
            <v>1</v>
          </cell>
          <cell r="BP14">
            <v>0.36060188888888889</v>
          </cell>
          <cell r="BQ14">
            <v>0.26200000000000001</v>
          </cell>
          <cell r="BR14">
            <v>0.8</v>
          </cell>
          <cell r="BS14">
            <v>0.57079999999999997</v>
          </cell>
          <cell r="BT14">
            <v>0.2</v>
          </cell>
          <cell r="BU14">
            <v>0.2</v>
          </cell>
        </row>
        <row r="17">
          <cell r="AB17">
            <v>2000</v>
          </cell>
        </row>
        <row r="18">
          <cell r="AB18">
            <v>100000</v>
          </cell>
        </row>
        <row r="19">
          <cell r="AB19">
            <v>4000</v>
          </cell>
        </row>
        <row r="20">
          <cell r="AB20">
            <v>600</v>
          </cell>
        </row>
        <row r="21">
          <cell r="AB21">
            <v>600</v>
          </cell>
        </row>
        <row r="22">
          <cell r="AB22">
            <v>622</v>
          </cell>
        </row>
        <row r="23">
          <cell r="AB23">
            <v>600</v>
          </cell>
        </row>
        <row r="24">
          <cell r="AB24">
            <v>2400</v>
          </cell>
        </row>
        <row r="25">
          <cell r="AB25">
            <v>600</v>
          </cell>
        </row>
        <row r="26">
          <cell r="AB26">
            <v>200000</v>
          </cell>
        </row>
        <row r="27">
          <cell r="AB27">
            <v>1000</v>
          </cell>
        </row>
        <row r="28">
          <cell r="AB28">
            <v>600</v>
          </cell>
        </row>
        <row r="29">
          <cell r="AB29">
            <v>60000</v>
          </cell>
        </row>
        <row r="30">
          <cell r="AB30">
            <v>2000</v>
          </cell>
        </row>
        <row r="31">
          <cell r="AB31">
            <v>200</v>
          </cell>
        </row>
        <row r="32">
          <cell r="AB32">
            <v>400</v>
          </cell>
        </row>
        <row r="33">
          <cell r="AB33">
            <v>600</v>
          </cell>
        </row>
        <row r="34">
          <cell r="AB34">
            <v>600</v>
          </cell>
        </row>
        <row r="35">
          <cell r="AB35">
            <v>2000</v>
          </cell>
        </row>
        <row r="36">
          <cell r="AB36">
            <v>2000</v>
          </cell>
        </row>
        <row r="37">
          <cell r="AB37">
            <v>600</v>
          </cell>
        </row>
        <row r="38">
          <cell r="AB38">
            <v>2000</v>
          </cell>
        </row>
        <row r="39">
          <cell r="AB39">
            <v>600</v>
          </cell>
        </row>
        <row r="40">
          <cell r="AB40">
            <v>8000</v>
          </cell>
        </row>
        <row r="41">
          <cell r="AB41">
            <v>1000</v>
          </cell>
        </row>
        <row r="42">
          <cell r="AB42">
            <v>2700</v>
          </cell>
        </row>
        <row r="43">
          <cell r="AB43">
            <v>9150000</v>
          </cell>
        </row>
        <row r="44">
          <cell r="AB44">
            <v>200</v>
          </cell>
        </row>
        <row r="45">
          <cell r="AB45">
            <v>2000</v>
          </cell>
        </row>
        <row r="46">
          <cell r="AB46">
            <v>2200</v>
          </cell>
        </row>
        <row r="47">
          <cell r="AB47">
            <v>200</v>
          </cell>
        </row>
        <row r="48">
          <cell r="AB48">
            <v>2000</v>
          </cell>
        </row>
        <row r="49">
          <cell r="AB49">
            <v>1800</v>
          </cell>
        </row>
        <row r="50">
          <cell r="AB50">
            <v>2000</v>
          </cell>
        </row>
        <row r="51">
          <cell r="AB51">
            <v>1164</v>
          </cell>
        </row>
        <row r="52">
          <cell r="AB52">
            <v>800</v>
          </cell>
        </row>
        <row r="53">
          <cell r="AB53">
            <v>10000</v>
          </cell>
        </row>
        <row r="54">
          <cell r="AB54">
            <v>2000</v>
          </cell>
        </row>
        <row r="59">
          <cell r="AB59">
            <v>3000000</v>
          </cell>
        </row>
        <row r="60">
          <cell r="AB60">
            <v>3300000</v>
          </cell>
        </row>
        <row r="61">
          <cell r="AB61">
            <v>20000000</v>
          </cell>
        </row>
        <row r="62">
          <cell r="AB62">
            <v>23760000</v>
          </cell>
        </row>
        <row r="63">
          <cell r="AB63">
            <v>2</v>
          </cell>
        </row>
        <row r="64">
          <cell r="AB64">
            <v>2000000</v>
          </cell>
        </row>
        <row r="65">
          <cell r="AB65">
            <v>5</v>
          </cell>
        </row>
        <row r="66">
          <cell r="AB66">
            <v>480771</v>
          </cell>
        </row>
        <row r="67">
          <cell r="AB67">
            <v>88429061</v>
          </cell>
        </row>
        <row r="68">
          <cell r="AB68">
            <v>1000000</v>
          </cell>
        </row>
        <row r="69">
          <cell r="AB69">
            <v>10000000</v>
          </cell>
        </row>
        <row r="70">
          <cell r="AB70">
            <v>10000000</v>
          </cell>
        </row>
        <row r="71">
          <cell r="AB71">
            <v>20000000</v>
          </cell>
        </row>
        <row r="72">
          <cell r="AB72">
            <v>640132</v>
          </cell>
        </row>
        <row r="73">
          <cell r="AB73">
            <v>1</v>
          </cell>
        </row>
        <row r="74">
          <cell r="AB74">
            <v>1</v>
          </cell>
        </row>
        <row r="75">
          <cell r="AB75">
            <v>5000000</v>
          </cell>
        </row>
        <row r="76">
          <cell r="AB76">
            <v>200000</v>
          </cell>
        </row>
        <row r="77">
          <cell r="AB77">
            <v>30000000</v>
          </cell>
        </row>
        <row r="78">
          <cell r="AB78">
            <v>1200000</v>
          </cell>
        </row>
      </sheetData>
      <sheetData sheetId="1"/>
      <sheetData sheetId="2"/>
      <sheetData sheetId="3"/>
      <sheetData sheetId="4" refreshError="1"/>
      <sheetData sheetId="5"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売却可能公債"/>
      <sheetName val="短期"/>
      <sheetName val="売却可能株式"/>
    </sheetNames>
    <sheetDataSet>
      <sheetData sheetId="0" refreshError="1"/>
      <sheetData sheetId="1" refreshError="1"/>
      <sheetData sheetId="2" refreshError="1"/>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部別比較"/>
      <sheetName val="課別税前"/>
      <sheetName val="課別税前 (前期)"/>
      <sheetName val="前当期利息"/>
      <sheetName val="前当期営業収入"/>
      <sheetName val="前当期資産"/>
      <sheetName val="3部提出用累計"/>
      <sheetName val="ROUND用"/>
      <sheetName val="組替後"/>
      <sheetName val="ﾃﾞｰﾀ変換"/>
      <sheetName val="SAPﾃﾞｰﾀ貼付用"/>
      <sheetName val="前期ROUND用"/>
      <sheetName val="前期ROUND用0104"/>
      <sheetName val="前期ROUND用0106"/>
      <sheetName val="ROUND用0204"/>
      <sheetName val="ROUND用0204単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船舶"/>
      <sheetName val="テーマ"/>
      <sheetName val="備忘"/>
      <sheetName val="四半期毎MICﾃﾞｰﾀ転記"/>
      <sheetName val="融資二部修正・04年09月追加・船舶修正"/>
      <sheetName val="９５年３月期～"/>
      <sheetName val="事業ﾏﾄﾘｯｸｽ②"/>
      <sheetName val="200403"/>
      <sheetName val="ogawa ﾃﾞｰﾀﾒﾝﾃ上の注意"/>
      <sheetName val="ogawa用"/>
      <sheetName val="0412　ＯＵＣ修正"/>
      <sheetName val="事業ﾎﾟｰﾄ"/>
      <sheetName val="3部提出用累計"/>
      <sheetName val="関連会社明細"/>
    </sheetNames>
    <sheetDataSet>
      <sheetData sheetId="0" refreshError="1"/>
      <sheetData sheetId="1" refreshError="1"/>
      <sheetData sheetId="2" refreshError="1"/>
      <sheetData sheetId="3" refreshError="1">
        <row r="4">
          <cell r="C4" t="str">
            <v>貢献利益</v>
          </cell>
        </row>
        <row r="5">
          <cell r="B5" t="str">
            <v>新規、変更ﾁｪｯｸして訂正</v>
          </cell>
        </row>
        <row r="6">
          <cell r="B6" t="str">
            <v>↓</v>
          </cell>
        </row>
        <row r="7">
          <cell r="B7" t="str">
            <v>東京営業本部(単体)</v>
          </cell>
          <cell r="C7">
            <v>7816</v>
          </cell>
        </row>
        <row r="8">
          <cell r="B8" t="str">
            <v>セガリース</v>
          </cell>
          <cell r="C8">
            <v>0</v>
          </cell>
        </row>
        <row r="9">
          <cell r="B9" t="str">
            <v>グリーンアーム</v>
          </cell>
          <cell r="C9">
            <v>-16</v>
          </cell>
        </row>
        <row r="10">
          <cell r="B10" t="str">
            <v>ジャイロサポート</v>
          </cell>
          <cell r="C10">
            <v>0</v>
          </cell>
        </row>
        <row r="11">
          <cell r="B11" t="str">
            <v>薬源</v>
          </cell>
          <cell r="C11">
            <v>0</v>
          </cell>
        </row>
        <row r="12">
          <cell r="B12" t="str">
            <v>ワイオーマシンリース</v>
          </cell>
          <cell r="C12">
            <v>-1</v>
          </cell>
        </row>
        <row r="13">
          <cell r="B13" t="str">
            <v>オンサイトパワー</v>
          </cell>
          <cell r="C13">
            <v>-12</v>
          </cell>
        </row>
        <row r="14">
          <cell r="B14" t="str">
            <v>シグマパワー山口</v>
          </cell>
          <cell r="C14">
            <v>-18</v>
          </cell>
        </row>
        <row r="15">
          <cell r="B15" t="str">
            <v>ｲｰﾐｯｸｽﾊﾞﾝｸ</v>
          </cell>
          <cell r="C15">
            <v>0</v>
          </cell>
        </row>
        <row r="16">
          <cell r="B16" t="str">
            <v>CEVｼｪｱﾘﾝｸﾞ</v>
          </cell>
          <cell r="C16">
            <v>-22</v>
          </cell>
        </row>
        <row r="17">
          <cell r="B17" t="str">
            <v>QBﾊｳｽ</v>
          </cell>
        </row>
        <row r="18">
          <cell r="B18" t="str">
            <v>フレクセス</v>
          </cell>
          <cell r="C18">
            <v>-4</v>
          </cell>
        </row>
        <row r="19">
          <cell r="B19" t="str">
            <v>東京営業本部</v>
          </cell>
          <cell r="C19">
            <v>7743</v>
          </cell>
        </row>
        <row r="20">
          <cell r="B20" t="str">
            <v/>
          </cell>
          <cell r="C20">
            <v>0</v>
          </cell>
        </row>
        <row r="21">
          <cell r="B21" t="str">
            <v>ｸﾗｳﾝﾘｰｼﾝｸﾞ(債権買取)</v>
          </cell>
          <cell r="C21">
            <v>628</v>
          </cell>
        </row>
        <row r="22">
          <cell r="B22" t="str">
            <v>ﾒﾃﾞｨｱｻﾌﾟﾗｲ(DFL移管分)</v>
          </cell>
          <cell r="C22">
            <v>246</v>
          </cell>
        </row>
        <row r="23">
          <cell r="B23" t="str">
            <v>泉佐野SPC</v>
          </cell>
          <cell r="C23">
            <v>0</v>
          </cell>
        </row>
        <row r="24">
          <cell r="B24" t="str">
            <v>近畿営業本部(単体)</v>
          </cell>
          <cell r="C24">
            <v>4485</v>
          </cell>
        </row>
        <row r="25">
          <cell r="B25" t="str">
            <v>アイネットワーク</v>
          </cell>
          <cell r="C25">
            <v>102</v>
          </cell>
        </row>
        <row r="27">
          <cell r="B27" t="str">
            <v>日立造船ビジネスｸﾚｼﾞｯﾄ</v>
          </cell>
          <cell r="C27">
            <v>0</v>
          </cell>
        </row>
        <row r="28">
          <cell r="B28" t="str">
            <v>ｱｼｽﾄ</v>
          </cell>
          <cell r="C28">
            <v>2</v>
          </cell>
        </row>
        <row r="29">
          <cell r="B29" t="str">
            <v>近畿営業本部</v>
          </cell>
          <cell r="C29">
            <v>4589</v>
          </cell>
        </row>
        <row r="30">
          <cell r="B30" t="str">
            <v/>
          </cell>
        </row>
        <row r="31">
          <cell r="B31" t="str">
            <v>地域営業本部(単体)</v>
          </cell>
          <cell r="C31">
            <v>7408</v>
          </cell>
        </row>
        <row r="32">
          <cell r="B32" t="str">
            <v>もみじﾘｰｽ</v>
          </cell>
          <cell r="C32">
            <v>187</v>
          </cell>
        </row>
        <row r="33">
          <cell r="B33" t="str">
            <v>業務本部</v>
          </cell>
          <cell r="C33">
            <v>7595</v>
          </cell>
        </row>
        <row r="34">
          <cell r="B34" t="str">
            <v/>
          </cell>
        </row>
        <row r="35">
          <cell r="B35" t="str">
            <v>ＯＱＬ営業本部</v>
          </cell>
          <cell r="C35">
            <v>3392</v>
          </cell>
        </row>
        <row r="36">
          <cell r="B36" t="str">
            <v/>
          </cell>
        </row>
        <row r="37">
          <cell r="B37" t="str">
            <v>ABS当期売却益</v>
          </cell>
          <cell r="C37">
            <v>0</v>
          </cell>
        </row>
        <row r="38">
          <cell r="B38" t="str">
            <v>ABS売却益戻し</v>
          </cell>
          <cell r="C38">
            <v>-1740</v>
          </cell>
        </row>
        <row r="39">
          <cell r="B39" t="str">
            <v>ABS計</v>
          </cell>
          <cell r="C39">
            <v>-1740</v>
          </cell>
        </row>
        <row r="40">
          <cell r="B40" t="str">
            <v>生命へ債権売却</v>
          </cell>
          <cell r="C40">
            <v>-1768</v>
          </cell>
        </row>
        <row r="41">
          <cell r="B41" t="str">
            <v/>
          </cell>
        </row>
        <row r="42">
          <cell r="B42" t="str">
            <v>ｵﾘｯｸｽ･ｱﾙﾌｧ</v>
          </cell>
          <cell r="C42">
            <v>2211</v>
          </cell>
        </row>
        <row r="43">
          <cell r="B43" t="str">
            <v>ｵﾘｯｸｽ･ｵｰﾄ･ﾘｰｽ</v>
          </cell>
          <cell r="C43">
            <v>7663</v>
          </cell>
        </row>
        <row r="44">
          <cell r="B44" t="str">
            <v>ｻﾝﾘｰｽ</v>
          </cell>
          <cell r="C44">
            <v>102</v>
          </cell>
        </row>
        <row r="45">
          <cell r="B45" t="str">
            <v>ｾﾝｺｰﾘｰｽ</v>
          </cell>
          <cell r="C45">
            <v>94</v>
          </cell>
        </row>
        <row r="46">
          <cell r="B46" t="str">
            <v>ｲﾌｺ</v>
          </cell>
          <cell r="C46">
            <v>1876</v>
          </cell>
        </row>
        <row r="47">
          <cell r="B47" t="str">
            <v>日鐵リース</v>
          </cell>
          <cell r="C47">
            <v>835</v>
          </cell>
        </row>
        <row r="48">
          <cell r="B48" t="str">
            <v>日鐵リースオート</v>
          </cell>
          <cell r="C48">
            <v>100</v>
          </cell>
        </row>
        <row r="49">
          <cell r="B49" t="str">
            <v>ｵｰﾄﾏﾈｼﾞﾒﾝﾄｻｰﾋﾞｽ</v>
          </cell>
          <cell r="C49">
            <v>-381</v>
          </cell>
        </row>
        <row r="50">
          <cell r="B50" t="str">
            <v/>
          </cell>
        </row>
        <row r="51">
          <cell r="B51" t="str">
            <v>連結組替修正額</v>
          </cell>
          <cell r="C51">
            <v>-2478</v>
          </cell>
        </row>
        <row r="52">
          <cell r="B52" t="str">
            <v>法人金融サービス部門　計</v>
          </cell>
          <cell r="C52">
            <v>30707</v>
          </cell>
        </row>
        <row r="53">
          <cell r="B53" t="str">
            <v/>
          </cell>
          <cell r="C53">
            <v>0</v>
          </cell>
        </row>
        <row r="54">
          <cell r="B54" t="str">
            <v>ｵﾘｯｸｽ･ﾚﾝﾃｯｸ</v>
          </cell>
          <cell r="C54">
            <v>4256</v>
          </cell>
        </row>
        <row r="56">
          <cell r="B56" t="str">
            <v>Rentec S'pole</v>
          </cell>
        </row>
        <row r="57">
          <cell r="B57" t="str">
            <v>Rentec Malaysia</v>
          </cell>
        </row>
        <row r="58">
          <cell r="B58" t="str">
            <v>Rentec Korea</v>
          </cell>
        </row>
        <row r="59">
          <cell r="B59" t="str">
            <v>Rentec Limited</v>
          </cell>
        </row>
        <row r="60">
          <cell r="B60" t="str">
            <v>Rentec China</v>
          </cell>
        </row>
        <row r="61">
          <cell r="B61" t="str">
            <v/>
          </cell>
        </row>
        <row r="62">
          <cell r="B62" t="str">
            <v>ｵﾘｯｸｽ･ﾚﾝﾀｶｰ</v>
          </cell>
          <cell r="C62">
            <v>686</v>
          </cell>
        </row>
        <row r="63">
          <cell r="B63" t="str">
            <v>ORAC</v>
          </cell>
        </row>
        <row r="64">
          <cell r="B64" t="str">
            <v>ORAC 北海道</v>
          </cell>
        </row>
        <row r="65">
          <cell r="B65" t="str">
            <v>ORAC 沖縄</v>
          </cell>
        </row>
        <row r="66">
          <cell r="B66" t="str">
            <v>ORAC 北陸</v>
          </cell>
        </row>
        <row r="67">
          <cell r="B67" t="str">
            <v>ｴｯｸｽﾚﾝﾀｶｰ</v>
          </cell>
        </row>
        <row r="68">
          <cell r="B68" t="str">
            <v>ｲﾌｺﾚﾝﾀｶｰ</v>
          </cell>
        </row>
        <row r="69">
          <cell r="B69" t="str">
            <v>ｼﾞｬﾊﾟﾚﾝ</v>
          </cell>
        </row>
        <row r="70">
          <cell r="B70" t="str">
            <v>ﾚﾝﾀｶ- 中国</v>
          </cell>
        </row>
        <row r="71">
          <cell r="B71" t="str">
            <v>ﾚﾝﾀｶ- 福岡</v>
          </cell>
        </row>
        <row r="72">
          <cell r="B72" t="str">
            <v>ﾚﾝﾀｶ- 四国</v>
          </cell>
        </row>
        <row r="73">
          <cell r="B73" t="str">
            <v/>
          </cell>
        </row>
        <row r="74">
          <cell r="B74" t="str">
            <v>連結組替修正額</v>
          </cell>
          <cell r="C74">
            <v>143</v>
          </cell>
        </row>
        <row r="75">
          <cell r="B75" t="str">
            <v>一般オペリース部門　計</v>
          </cell>
          <cell r="C75">
            <v>5085</v>
          </cell>
        </row>
        <row r="76">
          <cell r="B76" t="str">
            <v/>
          </cell>
        </row>
        <row r="77">
          <cell r="B77" t="str">
            <v>融資事業第二部</v>
          </cell>
          <cell r="C77">
            <v>-2166</v>
          </cell>
        </row>
        <row r="78">
          <cell r="B78" t="str">
            <v>債権回収(ｵ-ｴｲ、ｵｰﾂｰｲﾝﾍﾞｽﾄ,扇都市開発含む）</v>
          </cell>
          <cell r="C78">
            <v>2741</v>
          </cell>
        </row>
        <row r="79">
          <cell r="B79" t="str">
            <v>旧不動産ﾌｧｲﾅﾝｽ・投資企画部</v>
          </cell>
          <cell r="C79">
            <v>157</v>
          </cell>
        </row>
        <row r="80">
          <cell r="B80" t="str">
            <v>不動産ﾌｧｲﾅﾝｽ本部付</v>
          </cell>
          <cell r="C80">
            <v>-82</v>
          </cell>
        </row>
        <row r="81">
          <cell r="B81" t="str">
            <v>投資企画部</v>
          </cell>
          <cell r="C81">
            <v>1542</v>
          </cell>
        </row>
        <row r="82">
          <cell r="B82" t="str">
            <v>ﾌﾟﾘﾝｼﾊﾟﾙﾌｧｲﾅﾝｽ部</v>
          </cell>
          <cell r="C82">
            <v>-213</v>
          </cell>
        </row>
        <row r="83">
          <cell r="B83" t="str">
            <v>ﾌﾟﾛｼﾞｪｸﾄﾌｧｲﾅﾝｽ部</v>
          </cell>
          <cell r="C83">
            <v>3089</v>
          </cell>
        </row>
        <row r="84">
          <cell r="B84" t="str">
            <v>ｽﾄﾗｸﾁｬｰﾄﾞﾌｧｲﾅﾝｽ部</v>
          </cell>
          <cell r="C84">
            <v>1410</v>
          </cell>
        </row>
        <row r="85">
          <cell r="B85" t="str">
            <v>大阪営業部</v>
          </cell>
          <cell r="C85">
            <v>-158</v>
          </cell>
        </row>
        <row r="86">
          <cell r="B86" t="str">
            <v>証券化商品室</v>
          </cell>
          <cell r="C86">
            <v>21</v>
          </cell>
        </row>
        <row r="87">
          <cell r="B87" t="str">
            <v>ﾐﾄﾞﾙｵﾌｨｽ</v>
          </cell>
          <cell r="C87">
            <v>-66</v>
          </cell>
        </row>
        <row r="88">
          <cell r="B88" t="str">
            <v>ﾊﾟｲﾝﾋﾞｰﾁﾜﾝ（ｵﾘｯｸｽ･ﾈﾚｲﾄﾞ） CMBS発行</v>
          </cell>
          <cell r="C88">
            <v>132</v>
          </cell>
        </row>
        <row r="89">
          <cell r="B89" t="str">
            <v>ﾊﾟｲﾝﾋﾞｰﾁｺﾝﾃﾞｭｲｯﾄ CMBS発行</v>
          </cell>
          <cell r="C89">
            <v>-2</v>
          </cell>
        </row>
        <row r="90">
          <cell r="B90" t="str">
            <v>FGｺﾝﾃﾞｭｲｯﾄ CMBS発行</v>
          </cell>
          <cell r="C90">
            <v>300</v>
          </cell>
        </row>
        <row r="91">
          <cell r="B91" t="str">
            <v>不動産投資法人</v>
          </cell>
          <cell r="C91">
            <v>1151</v>
          </cell>
        </row>
        <row r="92">
          <cell r="B92" t="str">
            <v>ｵﾘｯｸｽ・ｱｾｯﾄﾏﾈｰｼﾞﾒﾝﾄ</v>
          </cell>
          <cell r="C92">
            <v>155</v>
          </cell>
        </row>
        <row r="93">
          <cell r="B93" t="str">
            <v>オーエックスワン</v>
          </cell>
          <cell r="C93">
            <v>121</v>
          </cell>
        </row>
        <row r="94">
          <cell r="B94" t="str">
            <v>OX2,3,4</v>
          </cell>
          <cell r="C94">
            <v>7</v>
          </cell>
        </row>
        <row r="95">
          <cell r="B95" t="str">
            <v>KDDI開発</v>
          </cell>
          <cell r="C95">
            <v>-122</v>
          </cell>
        </row>
        <row r="96">
          <cell r="B96" t="str">
            <v>ﾘｶﾊﾞﾗﾌﾞﾙｺﾝﾃﾞｭｲｯﾄ</v>
          </cell>
          <cell r="C96">
            <v>0</v>
          </cell>
        </row>
        <row r="97">
          <cell r="B97" t="str">
            <v>神鋼SPC</v>
          </cell>
          <cell r="C97">
            <v>62</v>
          </cell>
        </row>
        <row r="98">
          <cell r="B98" t="str">
            <v>浜松ｱｸﾄｼﾃｨ</v>
          </cell>
          <cell r="C98">
            <v>212</v>
          </cell>
        </row>
        <row r="99">
          <cell r="B99" t="str">
            <v>ｱｸﾄｼﾃｨｲﾝﾍﾞｽﾄﾒﾝﾄ</v>
          </cell>
          <cell r="C99">
            <v>15</v>
          </cell>
        </row>
        <row r="100">
          <cell r="B100" t="str">
            <v>日本地所（01/9にﾘｱﾙに移管）</v>
          </cell>
          <cell r="C100">
            <v>0</v>
          </cell>
        </row>
        <row r="101">
          <cell r="B101" t="str">
            <v>ビル環境（01/9にﾘｱﾙに移管）</v>
          </cell>
          <cell r="C101">
            <v>0</v>
          </cell>
        </row>
        <row r="102">
          <cell r="B102" t="str">
            <v>白金興産</v>
          </cell>
          <cell r="C102">
            <v>-14</v>
          </cell>
        </row>
        <row r="103">
          <cell r="B103" t="str">
            <v>IXｲﾝﾍﾞｽﾄﾒﾝﾄ（旧日本ﾄﾞﾒｲﾝ）</v>
          </cell>
          <cell r="C103">
            <v>2781</v>
          </cell>
        </row>
        <row r="104">
          <cell r="B104" t="str">
            <v>日本地所ﾋﾞﾙﾒﾝﾃﾅﾝｽ</v>
          </cell>
          <cell r="C104">
            <v>0</v>
          </cell>
        </row>
        <row r="105">
          <cell r="B105" t="str">
            <v>ｱｾｯﾄｳｴｰﾌﾞ（ｱｻﾋﾎｰﾑﾈｯﾄ）</v>
          </cell>
          <cell r="C105">
            <v>109</v>
          </cell>
        </row>
        <row r="106">
          <cell r="B106" t="str">
            <v>九段経済研究所</v>
          </cell>
          <cell r="C106">
            <v>-4</v>
          </cell>
        </row>
        <row r="107">
          <cell r="B107" t="str">
            <v>ベーシックキャピタルマネジメント</v>
          </cell>
        </row>
        <row r="108">
          <cell r="B108" t="str">
            <v>ナスステンレス</v>
          </cell>
          <cell r="C108">
            <v>72</v>
          </cell>
        </row>
        <row r="109">
          <cell r="B109" t="str">
            <v>神鳥谷（プロジェクトM）</v>
          </cell>
          <cell r="C109">
            <v>0</v>
          </cell>
        </row>
        <row r="110">
          <cell r="B110" t="str">
            <v>不動産管理</v>
          </cell>
          <cell r="C110">
            <v>2</v>
          </cell>
        </row>
        <row r="111">
          <cell r="B111" t="str">
            <v>生命ﾛﾝﾊﾟ</v>
          </cell>
          <cell r="C111">
            <v>-209</v>
          </cell>
        </row>
        <row r="112">
          <cell r="B112" t="str">
            <v>不動産ﾌｧｲﾅﾝｽ本部</v>
          </cell>
          <cell r="C112">
            <v>11024</v>
          </cell>
        </row>
        <row r="113">
          <cell r="B113" t="str">
            <v/>
          </cell>
        </row>
        <row r="114">
          <cell r="B114" t="str">
            <v>ｵﾘｯｸｽ信託銀行</v>
          </cell>
          <cell r="C114">
            <v>3928</v>
          </cell>
        </row>
        <row r="115">
          <cell r="B115" t="str">
            <v/>
          </cell>
        </row>
        <row r="116">
          <cell r="B116" t="str">
            <v>連結修正組替額</v>
          </cell>
          <cell r="C116">
            <v>-2381</v>
          </cell>
        </row>
        <row r="117">
          <cell r="B117" t="str">
            <v>不動産ファイナンス部門　計</v>
          </cell>
          <cell r="C117">
            <v>12571</v>
          </cell>
        </row>
        <row r="118">
          <cell r="B118" t="str">
            <v/>
          </cell>
        </row>
        <row r="119">
          <cell r="B119" t="str">
            <v>(PFI) ﾜｰｸｼｮｯﾌﾟ24</v>
          </cell>
          <cell r="C119">
            <v>-2</v>
          </cell>
        </row>
        <row r="120">
          <cell r="B120" t="str">
            <v>浜田ｺﾞﾙﾌﾘﾝｸｽ</v>
          </cell>
          <cell r="C120">
            <v>-32</v>
          </cell>
        </row>
        <row r="121">
          <cell r="B121" t="str">
            <v>BW inn 浅草</v>
          </cell>
          <cell r="C121">
            <v>0</v>
          </cell>
        </row>
        <row r="122">
          <cell r="B122" t="str">
            <v>神鍋リゾート</v>
          </cell>
          <cell r="C122">
            <v>-5</v>
          </cell>
        </row>
        <row r="123">
          <cell r="B123" t="str">
            <v>きみさらずｺﾞﾙﾌﾘﾝｸｽ</v>
          </cell>
          <cell r="C123">
            <v>-19</v>
          </cell>
        </row>
        <row r="124">
          <cell r="B124" t="str">
            <v>ビル環境</v>
          </cell>
          <cell r="C124">
            <v>0</v>
          </cell>
        </row>
        <row r="125">
          <cell r="B125" t="str">
            <v>ファシリティーズ(旧関西メンテナンス）</v>
          </cell>
          <cell r="C125">
            <v>720</v>
          </cell>
        </row>
        <row r="126">
          <cell r="B126" t="str">
            <v>おかだいらｺﾞﾙﾌﾘﾝｸｽ</v>
          </cell>
          <cell r="C126">
            <v>-31</v>
          </cell>
        </row>
        <row r="127">
          <cell r="B127" t="str">
            <v>ｵﾘｯｸｽｺﾞﾙﾌ</v>
          </cell>
          <cell r="C127">
            <v>0</v>
          </cell>
        </row>
        <row r="128">
          <cell r="B128" t="str">
            <v>ﾛｰｽﾞｳｯﾄﾞ</v>
          </cell>
          <cell r="C128">
            <v>-17</v>
          </cell>
        </row>
        <row r="129">
          <cell r="B129" t="str">
            <v>アドニス</v>
          </cell>
          <cell r="C129">
            <v>-33</v>
          </cell>
        </row>
        <row r="130">
          <cell r="B130" t="str">
            <v>神鳥谷（プロジェクトM）</v>
          </cell>
          <cell r="C130">
            <v>-2</v>
          </cell>
        </row>
        <row r="131">
          <cell r="B131" t="str">
            <v>ＯＲ１</v>
          </cell>
          <cell r="C131">
            <v>0</v>
          </cell>
        </row>
        <row r="132">
          <cell r="B132" t="str">
            <v>日本地所</v>
          </cell>
          <cell r="C132">
            <v>-9</v>
          </cell>
        </row>
        <row r="133">
          <cell r="B133" t="str">
            <v>杉乃井ホテル</v>
          </cell>
          <cell r="C133">
            <v>-6</v>
          </cell>
        </row>
        <row r="134">
          <cell r="B134" t="str">
            <v>伊藤忠SPC</v>
          </cell>
          <cell r="C134">
            <v>-13</v>
          </cell>
        </row>
        <row r="135">
          <cell r="B135" t="str">
            <v>岡三SPC</v>
          </cell>
          <cell r="C135">
            <v>-1</v>
          </cell>
        </row>
        <row r="136">
          <cell r="B136" t="str">
            <v>御宿東鳳</v>
          </cell>
          <cell r="C136">
            <v>-1</v>
          </cell>
        </row>
        <row r="137">
          <cell r="B137" t="str">
            <v>春帆楼</v>
          </cell>
        </row>
        <row r="138">
          <cell r="B138" t="str">
            <v>石垣PJ</v>
          </cell>
          <cell r="C138">
            <v>-12</v>
          </cell>
        </row>
        <row r="139">
          <cell r="B139" t="str">
            <v>ｵﾘｯｸｽｴｽﾃｰﾄ</v>
          </cell>
          <cell r="C139">
            <v>-36</v>
          </cell>
        </row>
        <row r="140">
          <cell r="B140" t="str">
            <v>ﾘｱﾙ・ｴｽﾃｰﾄ (人員のみ）</v>
          </cell>
          <cell r="C140">
            <v>-813</v>
          </cell>
        </row>
        <row r="141">
          <cell r="B141" t="str">
            <v>新規案件</v>
          </cell>
          <cell r="C141">
            <v>8129</v>
          </cell>
        </row>
        <row r="142">
          <cell r="B142" t="str">
            <v>M&amp;A</v>
          </cell>
          <cell r="C142">
            <v>183</v>
          </cell>
        </row>
        <row r="143">
          <cell r="B143" t="str">
            <v>既存案件</v>
          </cell>
          <cell r="C143">
            <v>1</v>
          </cell>
        </row>
        <row r="144">
          <cell r="B144" t="str">
            <v>その他経費配布</v>
          </cell>
          <cell r="C144">
            <v>-1747</v>
          </cell>
        </row>
        <row r="145">
          <cell r="B145" t="str">
            <v>ﾘｱﾙｴｽﾃｰﾄ</v>
          </cell>
          <cell r="C145">
            <v>6254</v>
          </cell>
        </row>
        <row r="146">
          <cell r="B146" t="str">
            <v/>
          </cell>
        </row>
        <row r="147">
          <cell r="B147" t="str">
            <v>長期性資産評価損等</v>
          </cell>
          <cell r="C147">
            <v>-1064</v>
          </cell>
        </row>
        <row r="148">
          <cell r="B148" t="str">
            <v>不動産事業部門　計</v>
          </cell>
          <cell r="C148">
            <v>5190</v>
          </cell>
        </row>
        <row r="149">
          <cell r="B149" t="str">
            <v/>
          </cell>
        </row>
        <row r="150">
          <cell r="B150" t="str">
            <v>ｵﾘｯｸｽ生命</v>
          </cell>
          <cell r="C150">
            <v>1996</v>
          </cell>
        </row>
        <row r="151">
          <cell r="B151" t="str">
            <v>不動産投資法人</v>
          </cell>
          <cell r="C151">
            <v>314</v>
          </cell>
        </row>
        <row r="152">
          <cell r="B152" t="str">
            <v/>
          </cell>
          <cell r="C152">
            <v>0</v>
          </cell>
        </row>
        <row r="153">
          <cell r="B153" t="str">
            <v>連結修正組替額</v>
          </cell>
          <cell r="C153">
            <v>50</v>
          </cell>
        </row>
        <row r="154">
          <cell r="B154" t="str">
            <v>生命保険事業部門　計</v>
          </cell>
          <cell r="C154">
            <v>2360</v>
          </cell>
        </row>
        <row r="155">
          <cell r="B155" t="str">
            <v/>
          </cell>
        </row>
        <row r="156">
          <cell r="B156" t="str">
            <v>投資銀行本部(ｺｰﾎﾟﾚｰﾄﾌｧｲﾅﾝｽ等)</v>
          </cell>
          <cell r="C156">
            <v>-78</v>
          </cell>
        </row>
        <row r="157">
          <cell r="B157" t="str">
            <v>投資銀行本部その他</v>
          </cell>
          <cell r="C157">
            <v>1795</v>
          </cell>
        </row>
        <row r="158">
          <cell r="B158" t="str">
            <v>投資戦略企画G</v>
          </cell>
          <cell r="C158">
            <v>-106</v>
          </cell>
        </row>
        <row r="159">
          <cell r="B159" t="str">
            <v>中部信用保証</v>
          </cell>
          <cell r="C159">
            <v>484</v>
          </cell>
        </row>
        <row r="160">
          <cell r="B160" t="str">
            <v>ミナミ</v>
          </cell>
          <cell r="C160">
            <v>-427</v>
          </cell>
        </row>
        <row r="161">
          <cell r="B161" t="str">
            <v>ｵﾘｯｸｽ･ﾌﾟﾗｲﾍﾞｰﾄ･ｴｸｲﾃｨｰ</v>
          </cell>
          <cell r="C161">
            <v>0</v>
          </cell>
        </row>
        <row r="162">
          <cell r="B162" t="str">
            <v>ｵﾘｯｸｽ･ﾌﾟﾘﾝｼﾊﾟﾙ･ｲﾝﾍﾞｽﾄﾒﾝﾄ</v>
          </cell>
          <cell r="C162">
            <v>3</v>
          </cell>
        </row>
        <row r="163">
          <cell r="B163" t="str">
            <v>ﾌｰｽﾞﾈｯﾄ</v>
          </cell>
          <cell r="C163">
            <v>32</v>
          </cell>
        </row>
        <row r="164">
          <cell r="B164" t="str">
            <v>ｵｰ･ｴｽ･ｴﾙ(ﾌｯﾄﾜｰｸ)</v>
          </cell>
          <cell r="C164">
            <v>-155</v>
          </cell>
        </row>
        <row r="165">
          <cell r="B165" t="str">
            <v>シナジーキャピタル</v>
          </cell>
          <cell r="C165">
            <v>-27</v>
          </cell>
        </row>
        <row r="166">
          <cell r="B166" t="str">
            <v>ベーシックキャピタルマネジメント</v>
          </cell>
          <cell r="C166">
            <v>-19</v>
          </cell>
        </row>
        <row r="167">
          <cell r="B167" t="str">
            <v>ツーアンドワン</v>
          </cell>
          <cell r="C167">
            <v>192</v>
          </cell>
        </row>
        <row r="168">
          <cell r="B168" t="str">
            <v>OPEﾊﾟｰﾄﾅｰｽﾞ</v>
          </cell>
          <cell r="C168">
            <v>13</v>
          </cell>
        </row>
        <row r="169">
          <cell r="B169" t="str">
            <v>仮）勘吉</v>
          </cell>
          <cell r="C169">
            <v>-3</v>
          </cell>
        </row>
        <row r="170">
          <cell r="B170" t="str">
            <v>ナスステンレス（04/1まで）</v>
          </cell>
          <cell r="C170">
            <v>0</v>
          </cell>
        </row>
        <row r="171">
          <cell r="B171" t="str">
            <v>ｵｰﾄﾏﾈｼﾞﾒﾝﾄｻｰﾋﾞｽ（03/11まで）</v>
          </cell>
        </row>
        <row r="172">
          <cell r="B172" t="str">
            <v>ｵﾘｯｸｽ保険ｻｰﾋﾞｽ</v>
          </cell>
          <cell r="C172">
            <v>-21</v>
          </cell>
        </row>
        <row r="173">
          <cell r="B173" t="str">
            <v>ｵﾘｯｸｽ･ｸﾚｼﾞｯﾄ</v>
          </cell>
          <cell r="C173">
            <v>4091</v>
          </cell>
        </row>
        <row r="174">
          <cell r="B174" t="str">
            <v/>
          </cell>
          <cell r="C174">
            <v>0</v>
          </cell>
        </row>
        <row r="175">
          <cell r="B175" t="str">
            <v>ｵﾘｯｸｽ倶楽部</v>
          </cell>
          <cell r="C175">
            <v>-23</v>
          </cell>
        </row>
        <row r="176">
          <cell r="B176" t="str">
            <v>ｵﾘｯｸｽ・ｲﾝﾍﾞｽﾄﾒﾝﾄ</v>
          </cell>
          <cell r="C176">
            <v>-2711</v>
          </cell>
        </row>
        <row r="177">
          <cell r="B177" t="str">
            <v>ｲﾝﾍﾞｽﾄﾒﾝﾄ</v>
          </cell>
        </row>
        <row r="178">
          <cell r="B178" t="str">
            <v>ORIX COMM</v>
          </cell>
        </row>
        <row r="179">
          <cell r="B179" t="str">
            <v>OCS</v>
          </cell>
        </row>
        <row r="180">
          <cell r="B180" t="str">
            <v>OIC ﾘﾐﾃｯﾄﾞﾊﾟｰﾄﾅｰ</v>
          </cell>
        </row>
        <row r="181">
          <cell r="B181" t="str">
            <v/>
          </cell>
        </row>
        <row r="182">
          <cell r="B182" t="str">
            <v>ｵﾘｯｸｽ･ｷｬﾋﾟﾀﾙ</v>
          </cell>
          <cell r="C182">
            <v>915</v>
          </cell>
        </row>
        <row r="183">
          <cell r="B183" t="str">
            <v>ｵﾘｯｸｽFund損益</v>
          </cell>
          <cell r="C183">
            <v>2804</v>
          </cell>
        </row>
        <row r="184">
          <cell r="B184" t="str">
            <v>ｵﾘｯｸｽ･ｲﾝﾃﾘｱ</v>
          </cell>
          <cell r="C184">
            <v>196</v>
          </cell>
        </row>
        <row r="185">
          <cell r="B185" t="str">
            <v>ｵﾘｯｸｽ証券</v>
          </cell>
          <cell r="C185">
            <v>1160</v>
          </cell>
        </row>
        <row r="186">
          <cell r="B186" t="str">
            <v>ｵﾘｯｸｽ環境</v>
          </cell>
          <cell r="C186">
            <v>-133</v>
          </cell>
        </row>
        <row r="187">
          <cell r="B187" t="str">
            <v>寄居ｵﾘｯｸｽ環境</v>
          </cell>
          <cell r="C187">
            <v>-143</v>
          </cell>
        </row>
        <row r="188">
          <cell r="B188" t="str">
            <v>オリックス信用保証</v>
          </cell>
          <cell r="C188">
            <v>93</v>
          </cell>
        </row>
        <row r="189">
          <cell r="B189" t="str">
            <v>朝日信用保証</v>
          </cell>
          <cell r="C189">
            <v>-119</v>
          </cell>
        </row>
        <row r="190">
          <cell r="B190" t="str">
            <v>阪和ｷﾞｬﾗﾝﾃｨ</v>
          </cell>
          <cell r="C190">
            <v>-1</v>
          </cell>
        </row>
        <row r="191">
          <cell r="B191" t="str">
            <v>ｵﾘｯｸｽ投信投資顧問</v>
          </cell>
          <cell r="C191">
            <v>-56</v>
          </cell>
        </row>
        <row r="192">
          <cell r="B192" t="str">
            <v>ｻﾝﾎﾃﾙｲﾝﾍﾞｽﾄﾒﾝﾄ</v>
          </cell>
          <cell r="C192">
            <v>-1</v>
          </cell>
        </row>
        <row r="193">
          <cell r="B193" t="str">
            <v>ﾋﾞｼﾞﾈｽﾏｰﾄ</v>
          </cell>
          <cell r="C193">
            <v>59</v>
          </cell>
        </row>
        <row r="194">
          <cell r="B194" t="str">
            <v>高知PFI</v>
          </cell>
          <cell r="C194">
            <v>0</v>
          </cell>
        </row>
        <row r="195">
          <cell r="B195" t="str">
            <v>ｵﾘｯｸｽ･ﾃｸﾉﾛｼﾞｰｽﾞ</v>
          </cell>
          <cell r="C195">
            <v>1</v>
          </cell>
        </row>
        <row r="196">
          <cell r="B196" t="str">
            <v>とりぎんﾘｰｽ</v>
          </cell>
          <cell r="C196">
            <v>20</v>
          </cell>
        </row>
        <row r="197">
          <cell r="B197" t="str">
            <v>百五ﾘｰｽ</v>
          </cell>
          <cell r="C197">
            <v>53</v>
          </cell>
        </row>
        <row r="198">
          <cell r="B198" t="str">
            <v>山口抵当証券</v>
          </cell>
          <cell r="C198">
            <v>0</v>
          </cell>
        </row>
        <row r="199">
          <cell r="B199" t="str">
            <v>山口ﾘｰｽ</v>
          </cell>
          <cell r="C199">
            <v>39</v>
          </cell>
        </row>
        <row r="200">
          <cell r="B200" t="str">
            <v>みなとﾘｰｽ</v>
          </cell>
          <cell r="C200">
            <v>19</v>
          </cell>
        </row>
        <row r="201">
          <cell r="B201" t="str">
            <v>しがぎんﾘｰｽｷｬﾋﾟﾀﾙ</v>
          </cell>
          <cell r="C201">
            <v>72</v>
          </cell>
        </row>
        <row r="202">
          <cell r="B202" t="str">
            <v>栗林ﾘｰｽ</v>
          </cell>
          <cell r="C202">
            <v>42</v>
          </cell>
        </row>
        <row r="203">
          <cell r="B203" t="str">
            <v>ﾍﾟｶﾞｻｽﾘｰｽ</v>
          </cell>
          <cell r="C203">
            <v>-61</v>
          </cell>
        </row>
        <row r="204">
          <cell r="B204" t="str">
            <v>泉銀総合ﾘｰｽ</v>
          </cell>
          <cell r="C204">
            <v>34</v>
          </cell>
        </row>
        <row r="205">
          <cell r="B205" t="str">
            <v>中銀ﾘｰｽ</v>
          </cell>
          <cell r="C205">
            <v>89</v>
          </cell>
        </row>
        <row r="206">
          <cell r="B206" t="str">
            <v>ﾆｯｾｲﾘｰｽ</v>
          </cell>
          <cell r="C206">
            <v>63</v>
          </cell>
        </row>
        <row r="207">
          <cell r="B207" t="str">
            <v>徳銀ｵﾘｯｸｽ</v>
          </cell>
          <cell r="C207">
            <v>-3</v>
          </cell>
        </row>
        <row r="208">
          <cell r="B208" t="str">
            <v>香川銀ﾘｰｽ</v>
          </cell>
          <cell r="C208">
            <v>22</v>
          </cell>
        </row>
        <row r="209">
          <cell r="B209" t="str">
            <v>北銀ﾘｰｽ</v>
          </cell>
          <cell r="C209">
            <v>91</v>
          </cell>
        </row>
        <row r="210">
          <cell r="B210" t="str">
            <v>せとぎんﾘｰｽ</v>
          </cell>
          <cell r="C210">
            <v>0</v>
          </cell>
        </row>
        <row r="211">
          <cell r="B211" t="str">
            <v>佐川ﾘｰｽ</v>
          </cell>
          <cell r="C211">
            <v>0</v>
          </cell>
        </row>
        <row r="212">
          <cell r="B212" t="str">
            <v>ｷｬｽｺ</v>
          </cell>
          <cell r="C212">
            <v>144</v>
          </cell>
        </row>
        <row r="213">
          <cell r="B213" t="str">
            <v>あおぞらｶｰﾄﾞ</v>
          </cell>
          <cell r="C213">
            <v>1960</v>
          </cell>
        </row>
        <row r="214">
          <cell r="B214" t="str">
            <v>ﾄﾞﾘｰﾑｱｯﾌﾟ苫前</v>
          </cell>
          <cell r="C214">
            <v>0</v>
          </cell>
        </row>
        <row r="215">
          <cell r="B215" t="str">
            <v>ｵﾘｯｸｽ・ｲﾝｼｭｱﾗﾝｽ・ﾌﾟﾗﾝﾆﾝｸﾞ</v>
          </cell>
          <cell r="C215">
            <v>-16</v>
          </cell>
        </row>
        <row r="216">
          <cell r="B216" t="str">
            <v>ｴﾑｱﾝﾄﾞｴｲｺﾝｻﾙﾃｨﾝｸﾞ</v>
          </cell>
          <cell r="C216">
            <v>540</v>
          </cell>
        </row>
        <row r="217">
          <cell r="B217" t="str">
            <v>武蔵野ﾘｰｽ</v>
          </cell>
          <cell r="C217">
            <v>0</v>
          </cell>
        </row>
        <row r="218">
          <cell r="B218" t="str">
            <v>仁賀保高原風力発電</v>
          </cell>
          <cell r="C218">
            <v>22</v>
          </cell>
        </row>
        <row r="219">
          <cell r="B219" t="str">
            <v>アイトラスト</v>
          </cell>
          <cell r="C219">
            <v>0</v>
          </cell>
        </row>
        <row r="220">
          <cell r="B220" t="str">
            <v>江ノ島PFI</v>
          </cell>
          <cell r="C220">
            <v>259</v>
          </cell>
        </row>
        <row r="221">
          <cell r="B221" t="str">
            <v>富士火災</v>
          </cell>
          <cell r="C221">
            <v>4577</v>
          </cell>
        </row>
        <row r="222">
          <cell r="B222" t="str">
            <v>ｵﾘｯｸｽ野球クラブ</v>
          </cell>
          <cell r="C222">
            <v>-4754</v>
          </cell>
        </row>
        <row r="223">
          <cell r="B223" t="str">
            <v/>
          </cell>
        </row>
        <row r="224">
          <cell r="B224" t="str">
            <v>連結修正組替額</v>
          </cell>
          <cell r="C224">
            <v>-741</v>
          </cell>
        </row>
        <row r="225">
          <cell r="B225" t="str">
            <v>その他事業部門　計</v>
          </cell>
          <cell r="C225">
            <v>10402</v>
          </cell>
        </row>
        <row r="226">
          <cell r="B226" t="str">
            <v/>
          </cell>
        </row>
        <row r="227">
          <cell r="B227" t="str">
            <v>国内計</v>
          </cell>
          <cell r="C227">
            <v>66315</v>
          </cell>
        </row>
        <row r="228">
          <cell r="B228" t="str">
            <v/>
          </cell>
        </row>
        <row r="229">
          <cell r="B229" t="str">
            <v>2.海外事業部門</v>
          </cell>
        </row>
        <row r="230">
          <cell r="B230" t="str">
            <v/>
          </cell>
        </row>
        <row r="231">
          <cell r="B231" t="str">
            <v>アジア・大洋州</v>
          </cell>
        </row>
        <row r="232">
          <cell r="B232" t="str">
            <v>ORIX ASIA ｸﾞﾙｰﾌﾟ</v>
          </cell>
          <cell r="C232">
            <v>1441</v>
          </cell>
        </row>
        <row r="233">
          <cell r="B233" t="str">
            <v>ASIA</v>
          </cell>
        </row>
        <row r="234">
          <cell r="B234" t="str">
            <v>OL FRN</v>
          </cell>
        </row>
        <row r="235">
          <cell r="B235" t="str">
            <v>OAL ASIA</v>
          </cell>
        </row>
        <row r="236">
          <cell r="B236" t="str">
            <v>OSR (S'PORE 船舶)</v>
          </cell>
          <cell r="C236">
            <v>436</v>
          </cell>
        </row>
        <row r="237">
          <cell r="B237" t="str">
            <v>OCRL</v>
          </cell>
        </row>
        <row r="238">
          <cell r="B238" t="str">
            <v>OSRP</v>
          </cell>
        </row>
        <row r="239">
          <cell r="B239" t="str">
            <v>ﾏﾘﾀｲﾑ</v>
          </cell>
          <cell r="C239">
            <v>765</v>
          </cell>
        </row>
        <row r="240">
          <cell r="B240" t="str">
            <v>ﾏﾘﾀｲﾑ</v>
          </cell>
        </row>
        <row r="241">
          <cell r="B241" t="str">
            <v>ﾏﾘｵﾝ</v>
          </cell>
        </row>
        <row r="242">
          <cell r="B242" t="str">
            <v/>
          </cell>
        </row>
        <row r="243">
          <cell r="B243" t="str">
            <v>ｼｯﾌﾟﾌｧｲﾅﾝｽ</v>
          </cell>
          <cell r="C243">
            <v>90</v>
          </cell>
        </row>
        <row r="244">
          <cell r="B244" t="str">
            <v>TREASURE</v>
          </cell>
          <cell r="C244">
            <v>-4</v>
          </cell>
        </row>
        <row r="245">
          <cell r="B245" t="str">
            <v>OIM</v>
          </cell>
          <cell r="C245">
            <v>-207</v>
          </cell>
        </row>
        <row r="246">
          <cell r="B246" t="str">
            <v>ORIX Australia (G)</v>
          </cell>
          <cell r="C246">
            <v>448</v>
          </cell>
        </row>
        <row r="247">
          <cell r="B247" t="str">
            <v>ORIX Taiwan</v>
          </cell>
          <cell r="C247">
            <v>460</v>
          </cell>
        </row>
        <row r="248">
          <cell r="B248" t="str">
            <v>ORIF</v>
          </cell>
          <cell r="C248">
            <v>327</v>
          </cell>
        </row>
        <row r="249">
          <cell r="B249" t="str">
            <v/>
          </cell>
        </row>
        <row r="250">
          <cell r="B250" t="str">
            <v>OLM(旧UOL)</v>
          </cell>
          <cell r="C250">
            <v>373</v>
          </cell>
        </row>
        <row r="251">
          <cell r="B251" t="str">
            <v/>
          </cell>
        </row>
        <row r="252">
          <cell r="B252" t="str">
            <v>OLP</v>
          </cell>
          <cell r="C252">
            <v>98</v>
          </cell>
        </row>
        <row r="253">
          <cell r="B253" t="str">
            <v>OLS</v>
          </cell>
          <cell r="C253">
            <v>74</v>
          </cell>
        </row>
        <row r="254">
          <cell r="B254" t="str">
            <v>TOLC</v>
          </cell>
          <cell r="C254">
            <v>37</v>
          </cell>
        </row>
        <row r="255">
          <cell r="B255" t="str">
            <v>OATC(旧SCGC)</v>
          </cell>
          <cell r="C255">
            <v>520</v>
          </cell>
        </row>
        <row r="256">
          <cell r="B256" t="str">
            <v>OCR</v>
          </cell>
          <cell r="C256">
            <v>111</v>
          </cell>
        </row>
        <row r="257">
          <cell r="B257" t="str">
            <v>OMLF(旧COLF)</v>
          </cell>
          <cell r="C257">
            <v>15</v>
          </cell>
        </row>
        <row r="258">
          <cell r="B258" t="str">
            <v>LOLC</v>
          </cell>
          <cell r="C258">
            <v>36</v>
          </cell>
        </row>
        <row r="259">
          <cell r="B259" t="str">
            <v>IL&amp;FS</v>
          </cell>
          <cell r="C259">
            <v>202</v>
          </cell>
        </row>
        <row r="260">
          <cell r="B260" t="str">
            <v>CYGNUS</v>
          </cell>
          <cell r="C260">
            <v>63</v>
          </cell>
        </row>
        <row r="261">
          <cell r="B261" t="str">
            <v>OAL Taiwan</v>
          </cell>
          <cell r="C261">
            <v>55</v>
          </cell>
        </row>
        <row r="262">
          <cell r="B262" t="str">
            <v>OAL Korea</v>
          </cell>
          <cell r="C262">
            <v>-87</v>
          </cell>
        </row>
        <row r="263">
          <cell r="B263" t="str">
            <v>OASBL(旧OAFL)(ORIX持分のみ)</v>
          </cell>
          <cell r="C263">
            <v>28</v>
          </cell>
        </row>
        <row r="264">
          <cell r="B264" t="str">
            <v>OIB(ORIX持分のみ)</v>
          </cell>
          <cell r="C264">
            <v>18</v>
          </cell>
        </row>
        <row r="265">
          <cell r="B265" t="str">
            <v>ORIX EGYPT(ORIX持分のみ)</v>
          </cell>
          <cell r="C265">
            <v>1</v>
          </cell>
        </row>
        <row r="266">
          <cell r="B266" t="str">
            <v>Saudi ORIX Leaseng(ORIX持分のみ)</v>
          </cell>
          <cell r="C266">
            <v>8</v>
          </cell>
        </row>
        <row r="267">
          <cell r="B267" t="str">
            <v>IL&amp;FS INVESTMART</v>
          </cell>
          <cell r="C267">
            <v>135</v>
          </cell>
        </row>
        <row r="268">
          <cell r="B268" t="str">
            <v>MAF ORIX FINANCE(ORIX持分のみ)</v>
          </cell>
          <cell r="C268">
            <v>-6</v>
          </cell>
        </row>
        <row r="269">
          <cell r="B269" t="str">
            <v>ORIX HOTELS INT'L</v>
          </cell>
          <cell r="C269">
            <v>-13</v>
          </cell>
        </row>
        <row r="270">
          <cell r="B270" t="str">
            <v>COLC</v>
          </cell>
          <cell r="C270">
            <v>-18</v>
          </cell>
        </row>
        <row r="271">
          <cell r="B271" t="str">
            <v>NDM Cyber</v>
          </cell>
          <cell r="C271">
            <v>-91</v>
          </cell>
        </row>
        <row r="272">
          <cell r="B272" t="str">
            <v>IL&amp;FS Educations (旧Schoolnet india)</v>
          </cell>
          <cell r="C272">
            <v>-196</v>
          </cell>
        </row>
        <row r="273">
          <cell r="B273" t="str">
            <v>大韓生命</v>
          </cell>
          <cell r="C273">
            <v>2064</v>
          </cell>
        </row>
        <row r="274">
          <cell r="B274" t="str">
            <v>HAMBO</v>
          </cell>
          <cell r="C274">
            <v>776</v>
          </cell>
        </row>
        <row r="275">
          <cell r="B275" t="str">
            <v/>
          </cell>
        </row>
        <row r="276">
          <cell r="B276" t="str">
            <v>連結修正組替額</v>
          </cell>
          <cell r="C276">
            <v>11</v>
          </cell>
        </row>
        <row r="277">
          <cell r="B277" t="str">
            <v>ｱｼﾞｱ･大洋州 計</v>
          </cell>
          <cell r="C277">
            <v>7970</v>
          </cell>
        </row>
        <row r="278">
          <cell r="B278" t="str">
            <v/>
          </cell>
        </row>
        <row r="279">
          <cell r="B279" t="str">
            <v>米 国</v>
          </cell>
        </row>
        <row r="280">
          <cell r="B280" t="str">
            <v>ORIX USA</v>
          </cell>
          <cell r="C280">
            <v>5985</v>
          </cell>
        </row>
        <row r="281">
          <cell r="B281" t="str">
            <v>OREE</v>
          </cell>
          <cell r="C281">
            <v>-21</v>
          </cell>
        </row>
        <row r="282">
          <cell r="B282" t="str">
            <v>OCM</v>
          </cell>
          <cell r="C282">
            <v>-57</v>
          </cell>
        </row>
        <row r="283">
          <cell r="B283" t="str">
            <v>OFS</v>
          </cell>
          <cell r="C283">
            <v>-67</v>
          </cell>
        </row>
        <row r="284">
          <cell r="B284" t="str">
            <v>STOCKTON HOLDINGS</v>
          </cell>
          <cell r="C284">
            <v>-2155</v>
          </cell>
        </row>
        <row r="285">
          <cell r="B285" t="str">
            <v>BRADESCO LEASING S.A.</v>
          </cell>
          <cell r="C285">
            <v>-1</v>
          </cell>
        </row>
        <row r="286">
          <cell r="B286" t="str">
            <v>ENCOM</v>
          </cell>
          <cell r="C286">
            <v>0</v>
          </cell>
        </row>
        <row r="287">
          <cell r="B287" t="str">
            <v>LASA</v>
          </cell>
          <cell r="C287">
            <v>0</v>
          </cell>
        </row>
        <row r="288">
          <cell r="B288" t="str">
            <v>LOCADORA</v>
          </cell>
          <cell r="C288">
            <v>0</v>
          </cell>
        </row>
        <row r="289">
          <cell r="B289" t="str">
            <v>ORIX AMERICA</v>
          </cell>
          <cell r="C289">
            <v>0</v>
          </cell>
        </row>
        <row r="290">
          <cell r="B290" t="str">
            <v>海外不動産等</v>
          </cell>
          <cell r="C290">
            <v>-18</v>
          </cell>
        </row>
        <row r="291">
          <cell r="B291" t="str">
            <v/>
          </cell>
          <cell r="C291">
            <v>0</v>
          </cell>
        </row>
        <row r="292">
          <cell r="B292" t="str">
            <v>WAIKOLOA</v>
          </cell>
          <cell r="C292">
            <v>-19</v>
          </cell>
        </row>
        <row r="293">
          <cell r="B293" t="str">
            <v>RIV.NO.2</v>
          </cell>
          <cell r="C293">
            <v>0</v>
          </cell>
        </row>
        <row r="294">
          <cell r="B294" t="str">
            <v>DELAWARE</v>
          </cell>
          <cell r="C294">
            <v>0</v>
          </cell>
        </row>
        <row r="295">
          <cell r="B295" t="str">
            <v>CALIFORNIA</v>
          </cell>
          <cell r="C295">
            <v>1</v>
          </cell>
        </row>
        <row r="296">
          <cell r="B296" t="str">
            <v>GOLIAC</v>
          </cell>
          <cell r="C296">
            <v>0</v>
          </cell>
        </row>
        <row r="297">
          <cell r="B297" t="str">
            <v>L&amp;T(ﾏｲｱﾐ)</v>
          </cell>
          <cell r="C297">
            <v>0</v>
          </cell>
        </row>
        <row r="298">
          <cell r="B298" t="str">
            <v>ｵｰﾘｽ(ｵｰﾊﾞｯｸﾌﾟﾗｻﾞ)</v>
          </cell>
          <cell r="C298">
            <v>0</v>
          </cell>
        </row>
        <row r="299">
          <cell r="B299" t="str">
            <v/>
          </cell>
        </row>
        <row r="300">
          <cell r="B300" t="str">
            <v>連結修正組替額</v>
          </cell>
          <cell r="C300">
            <v>25</v>
          </cell>
        </row>
        <row r="301">
          <cell r="B301" t="str">
            <v>米州 計</v>
          </cell>
          <cell r="C301">
            <v>3691</v>
          </cell>
        </row>
        <row r="302">
          <cell r="B302" t="str">
            <v/>
          </cell>
        </row>
        <row r="303">
          <cell r="B303" t="str">
            <v>欧 州</v>
          </cell>
        </row>
        <row r="304">
          <cell r="B304" t="str">
            <v>ORIX IRELAND</v>
          </cell>
          <cell r="C304">
            <v>144</v>
          </cell>
        </row>
        <row r="305">
          <cell r="B305" t="str">
            <v>ORIX EUROPE LTD(含Polska､OIDC)</v>
          </cell>
          <cell r="C305">
            <v>136</v>
          </cell>
        </row>
        <row r="306">
          <cell r="B306" t="str">
            <v>ORIX AVIATION SYSTEM</v>
          </cell>
          <cell r="C306">
            <v>560</v>
          </cell>
        </row>
        <row r="307">
          <cell r="B307" t="str">
            <v>A319 Finance</v>
          </cell>
          <cell r="C307">
            <v>0</v>
          </cell>
        </row>
        <row r="308">
          <cell r="B308" t="str">
            <v>I.A.M.L</v>
          </cell>
          <cell r="C308">
            <v>0</v>
          </cell>
        </row>
        <row r="309">
          <cell r="B309" t="str">
            <v>OLC AIR</v>
          </cell>
          <cell r="C309">
            <v>0</v>
          </cell>
        </row>
        <row r="310">
          <cell r="B310" t="str">
            <v>OCF</v>
          </cell>
          <cell r="C310">
            <v>-92</v>
          </cell>
        </row>
        <row r="311">
          <cell r="B311" t="str">
            <v>POLSKA</v>
          </cell>
          <cell r="C311">
            <v>54</v>
          </cell>
        </row>
        <row r="312">
          <cell r="B312" t="str">
            <v>投資銀行本部(ｴｱｸﾗﾌﾄﾌｧｲﾅﾝｽ)</v>
          </cell>
          <cell r="C312">
            <v>59</v>
          </cell>
        </row>
        <row r="313">
          <cell r="B313" t="str">
            <v>ｴｱﾊﾞｽ関連貸付金消去</v>
          </cell>
          <cell r="C313">
            <v>0</v>
          </cell>
        </row>
        <row r="314">
          <cell r="B314" t="str">
            <v>ｵﾘｯｸｽ･ｴｱｸﾗﾌﾄ</v>
          </cell>
          <cell r="C314">
            <v>-27</v>
          </cell>
        </row>
        <row r="315">
          <cell r="B315" t="str">
            <v/>
          </cell>
        </row>
        <row r="316">
          <cell r="B316" t="str">
            <v>連結修正組替額</v>
          </cell>
          <cell r="C316">
            <v>1</v>
          </cell>
        </row>
        <row r="317">
          <cell r="B317" t="str">
            <v>欧州 計</v>
          </cell>
          <cell r="C317">
            <v>835</v>
          </cell>
        </row>
        <row r="318">
          <cell r="B318" t="str">
            <v/>
          </cell>
        </row>
        <row r="319">
          <cell r="B319" t="str">
            <v>海外ｸﾞﾙｰﾌﾟ 会社 計</v>
          </cell>
        </row>
      </sheetData>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計画室（1-26）"/>
      <sheetName val="変更点"/>
      <sheetName val="投資会社等"/>
      <sheetName val="ｶﾝﾘﾔｸｲﾝ"/>
      <sheetName val="分析1"/>
      <sheetName val="分析2"/>
      <sheetName val="平均人員ｻﾏﾘｰ"/>
      <sheetName val="平均人員明細"/>
      <sheetName val="SGA明細"/>
      <sheetName val="修正後TB"/>
      <sheetName val="単体SGA"/>
      <sheetName val="G配賦"/>
      <sheetName val="四半期毎MICﾃﾞｰﾀ転記"/>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haifuadd"/>
      <sheetName val="四半期毎MICﾃﾞｰﾀ転記"/>
      <sheetName val="単体SGA"/>
      <sheetName val="haifuadd.xls"/>
    </sheetNames>
    <definedNames>
      <definedName name="配賦.box2_select"/>
      <definedName name="配賦.OptionChk1"/>
      <definedName name="配賦.OptionChk2"/>
      <definedName name="配賦.OptionChk3"/>
    </definedNames>
    <sheetDataSet>
      <sheetData sheetId="0" refreshError="1"/>
      <sheetData sheetId="1" refreshError="1"/>
      <sheetData sheetId="2" refreshError="1"/>
      <sheetData sheetId="3" refreshError="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TOP Sheet"/>
      <sheetName val="Quantity Sheet Actual"/>
      <sheetName val="Earthern shoulder"/>
      <sheetName val="Kerb Painting"/>
    </sheetNames>
    <sheetDataSet>
      <sheetData sheetId="0"/>
      <sheetData sheetId="1">
        <row r="5">
          <cell r="H5">
            <v>1360187.5</v>
          </cell>
        </row>
        <row r="13">
          <cell r="H13">
            <v>1528879</v>
          </cell>
        </row>
        <row r="21">
          <cell r="H21">
            <v>61155.16</v>
          </cell>
        </row>
        <row r="28">
          <cell r="H28">
            <v>110901.5</v>
          </cell>
        </row>
        <row r="32">
          <cell r="D32">
            <v>16032.600000000002</v>
          </cell>
        </row>
      </sheetData>
      <sheetData sheetId="2"/>
      <sheetData sheetId="3"/>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MASTER"/>
      <sheetName val="H.O"/>
      <sheetName val="R&amp;D BLR"/>
      <sheetName val="BELAPUR"/>
      <sheetName val="DERABASSI"/>
      <sheetName val="HOWRAH"/>
      <sheetName val="BLR PROD"/>
      <sheetName val="AKOLA"/>
      <sheetName val="LOTE"/>
      <sheetName val="IPPCO BHOPAL"/>
      <sheetName val="S BAD PROD"/>
      <sheetName val="LUCKNOW"/>
      <sheetName val="AHMEDABAD"/>
      <sheetName val="RANCHI"/>
      <sheetName val="PUNE"/>
      <sheetName val="DELHI"/>
      <sheetName val="CALCUTTA"/>
      <sheetName val="S BAD"/>
      <sheetName val="BANGLORE "/>
      <sheetName val="VIJAYWADA"/>
      <sheetName val="Profit Center"/>
      <sheetName val="Schedules"/>
      <sheetName val="Balance Sheet"/>
      <sheetName val="Profit &amp; Loss"/>
      <sheetName val="CURRAC03-04"/>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Instructions &amp; Index"/>
      <sheetName val="Ind As 101"/>
      <sheetName val="FA 14-15 "/>
      <sheetName val="PAT Reco"/>
      <sheetName val="BS"/>
      <sheetName val="P&amp;L"/>
      <sheetName val="CF"/>
      <sheetName val="CF- Workings"/>
      <sheetName val="1-3 (a)"/>
      <sheetName val="1-3 (b)"/>
      <sheetName val="FA 16-17"/>
      <sheetName val="FA 15-16 "/>
      <sheetName val="Amortization"/>
      <sheetName val="4-5"/>
      <sheetName val="6-7"/>
      <sheetName val="8"/>
      <sheetName val="9"/>
      <sheetName val="9a. Reserves Reco"/>
      <sheetName val="10-14, 21"/>
      <sheetName val="15-20"/>
      <sheetName val="Note 22-25 last updated"/>
      <sheetName val="Note 22-25"/>
      <sheetName val="Note 26-28 last updated"/>
      <sheetName val="Note 26-28"/>
      <sheetName val="Note 29-34 last updated"/>
      <sheetName val="Note 29-35"/>
      <sheetName val="Note G16-G18"/>
      <sheetName val="Note H last updated"/>
      <sheetName val="Note 37 (FV 1)"/>
      <sheetName val="Note 38 (FV 2)"/>
      <sheetName val="Note 39 (Fin Risk Mgt)"/>
      <sheetName val="Appendix B IND AS 11"/>
      <sheetName val="Note 41"/>
      <sheetName val="JV"/>
      <sheetName val="MMR REVISED "/>
      <sheetName val="Amortisation"/>
      <sheetName val="Upfront fee"/>
      <sheetName val="Current Maturities"/>
      <sheetName val="Repayment Details"/>
      <sheetName val="PV of USL"/>
      <sheetName val="SBN's disclosure"/>
      <sheetName val="Trial Balance 201617"/>
      <sheetName val="Sub Schedules 16-17"/>
      <sheetName val="Sub Schedules 15-16"/>
      <sheetName val="Sub Schedules 14-15"/>
      <sheetName val="Codes - Zero - IndAS"/>
      <sheetName val="Related parties"/>
    </sheetNames>
    <sheetDataSet>
      <sheetData sheetId="0"/>
      <sheetData sheetId="1"/>
      <sheetData sheetId="2"/>
      <sheetData sheetId="3"/>
      <sheetData sheetId="4"/>
      <sheetData sheetId="5">
        <row r="17">
          <cell r="B17" t="str">
            <v>Operating expenses</v>
          </cell>
          <cell r="E17">
            <v>108025780.98999999</v>
          </cell>
          <cell r="G17">
            <v>61664431</v>
          </cell>
        </row>
        <row r="18">
          <cell r="B18" t="str">
            <v>Employee benefit expenses</v>
          </cell>
          <cell r="E18">
            <v>8452898</v>
          </cell>
          <cell r="G18">
            <v>5793190</v>
          </cell>
        </row>
        <row r="19">
          <cell r="B19" t="str">
            <v>Finance costs</v>
          </cell>
          <cell r="E19">
            <v>237750514</v>
          </cell>
          <cell r="G19">
            <v>246409437</v>
          </cell>
        </row>
        <row r="20">
          <cell r="B20" t="str">
            <v>Depreciation and amortisation</v>
          </cell>
          <cell r="E20">
            <v>179882685.912258</v>
          </cell>
          <cell r="G20">
            <v>132796599.5116502</v>
          </cell>
        </row>
        <row r="21">
          <cell r="B21" t="str">
            <v>Administration and other expenses</v>
          </cell>
          <cell r="E21">
            <v>6186608</v>
          </cell>
          <cell r="G21">
            <v>35756206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6">
          <cell r="F56">
            <v>85498853</v>
          </cell>
          <cell r="H56">
            <v>45538880</v>
          </cell>
        </row>
        <row r="58">
          <cell r="F58">
            <v>28462786.989999998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Observations"/>
      <sheetName val="Indebtedness"/>
      <sheetName val="Financial Summary"/>
      <sheetName val="FF (2)"/>
      <sheetName val="FF"/>
      <sheetName val="RTB-19"/>
      <sheetName val="Sub Schedules"/>
      <sheetName val="Ind AS BS"/>
      <sheetName val="Ind AS PL"/>
      <sheetName val="Ind AS CFS"/>
      <sheetName val="Note PPE"/>
      <sheetName val="Ind AS Asset Note"/>
      <sheetName val="Ind As Liab Note"/>
      <sheetName val="R&amp;S"/>
      <sheetName val="SOCE"/>
      <sheetName val=" Income &amp; Exp Notes"/>
      <sheetName val="FI 1"/>
      <sheetName val="FV 2"/>
      <sheetName val="FRM"/>
      <sheetName val="FV 3"/>
      <sheetName val="FV 4"/>
      <sheetName val="Other Notes"/>
      <sheetName val="Policies"/>
      <sheetName val="Amortisation (Correct)"/>
      <sheetName val="Trial 2017-18"/>
      <sheetName val="Amortisationold"/>
      <sheetName val="MMR"/>
      <sheetName val="CF workings"/>
      <sheetName val="AMORTIZATION"/>
      <sheetName val="Depreciation Details (2)"/>
      <sheetName val="MTEL NEW AMORT - 13-14"/>
      <sheetName val="MTEL NEW AMORT - 14-15"/>
      <sheetName val="Depreciation"/>
      <sheetName val="Cont Liability &amp; Commitment"/>
      <sheetName val="TB as on 30.06.2015"/>
      <sheetName val="TB as on 31.03.2014"/>
      <sheetName val="Current maturities 2014-15"/>
      <sheetName val="PERIODIC MAINTENANCE"/>
      <sheetName val="ICR"/>
      <sheetName val="TNSTC DUES"/>
      <sheetName val="periodic mainenance"/>
      <sheetName val="RPT"/>
      <sheetName val="Major Maintenance"/>
      <sheetName val="DEP99"/>
      <sheetName val="TL &amp; FITL Ledgers"/>
      <sheetName val="RPT1516-1617"/>
      <sheetName val="LEDGERS201516"/>
      <sheetName val="RPT1516-1617 (2)"/>
      <sheetName val="Ledgers 1617"/>
      <sheetName val="Sheet2"/>
      <sheetName val="Ledger extract"/>
      <sheetName val="Upfront"/>
      <sheetName val="Current maturities"/>
      <sheetName val="Depreciation 1819"/>
      <sheetName val="Sheet1"/>
    </sheetNames>
    <sheetDataSet>
      <sheetData sheetId="0" refreshError="1"/>
      <sheetData sheetId="1" refreshError="1"/>
      <sheetData sheetId="2" refreshError="1"/>
      <sheetData sheetId="3" refreshError="1"/>
      <sheetData sheetId="4" refreshError="1"/>
      <sheetData sheetId="5" refreshError="1"/>
      <sheetData sheetId="6" refreshError="1">
        <row r="410">
          <cell r="E410">
            <v>490060388</v>
          </cell>
        </row>
      </sheetData>
      <sheetData sheetId="7" refreshError="1"/>
      <sheetData sheetId="8" refreshError="1">
        <row r="13">
          <cell r="B13" t="str">
            <v>Operating expenses</v>
          </cell>
          <cell r="D13">
            <v>162393195.15000001</v>
          </cell>
          <cell r="E13">
            <v>106031269.31999999</v>
          </cell>
        </row>
        <row r="14">
          <cell r="B14" t="str">
            <v>Employee benefits expenses</v>
          </cell>
          <cell r="D14">
            <v>15024266</v>
          </cell>
          <cell r="E14">
            <v>13928059</v>
          </cell>
        </row>
        <row r="15">
          <cell r="B15" t="str">
            <v>Finance costs</v>
          </cell>
          <cell r="D15">
            <v>180583462</v>
          </cell>
          <cell r="E15">
            <v>215967197</v>
          </cell>
        </row>
        <row r="16">
          <cell r="B16" t="str">
            <v>Depreciation and amortisation expenses</v>
          </cell>
          <cell r="D16">
            <v>151172505.31475815</v>
          </cell>
          <cell r="E16">
            <v>159323729.74294525</v>
          </cell>
        </row>
        <row r="17">
          <cell r="B17" t="str">
            <v>Other expenses</v>
          </cell>
          <cell r="D17">
            <v>18504761</v>
          </cell>
          <cell r="E17">
            <v>8196079</v>
          </cell>
        </row>
      </sheetData>
      <sheetData sheetId="9" refreshError="1"/>
      <sheetData sheetId="10" refreshError="1"/>
      <sheetData sheetId="11" refreshError="1"/>
      <sheetData sheetId="12" refreshError="1"/>
      <sheetData sheetId="13" refreshError="1"/>
      <sheetData sheetId="14" refreshError="1"/>
      <sheetData sheetId="15" refreshError="1">
        <row r="54">
          <cell r="E54">
            <v>93854140</v>
          </cell>
          <cell r="G54">
            <v>49845833</v>
          </cell>
        </row>
        <row r="56">
          <cell r="G56">
            <v>32179636.32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Instructions &amp; Index"/>
      <sheetName val="BS"/>
      <sheetName val="P&amp;L"/>
      <sheetName val="CF"/>
      <sheetName val="CF- Workings"/>
      <sheetName val="1-3 (a)"/>
      <sheetName val="1-3 (b)"/>
      <sheetName val="FA 16-17"/>
      <sheetName val="FA 15-16 "/>
      <sheetName val="FA 14-15 "/>
      <sheetName val="Amortization"/>
      <sheetName val="4-5"/>
      <sheetName val="6-7"/>
      <sheetName val="8"/>
      <sheetName val="9"/>
      <sheetName val="10-14, 21"/>
      <sheetName val="15-20"/>
      <sheetName val="Sheet1"/>
      <sheetName val="Note 22-25"/>
      <sheetName val="Note 26-28"/>
      <sheetName val="Note 29-34"/>
      <sheetName val="Appendix B IND AS 11"/>
      <sheetName val="Note G16-G18"/>
      <sheetName val="Note 35"/>
      <sheetName val="Note H"/>
      <sheetName val="MMR REVISED "/>
      <sheetName val="Upfront fee"/>
      <sheetName val="Amortisation"/>
      <sheetName val="Current Maturities"/>
      <sheetName val="PV of USL"/>
      <sheetName val="Trial Balance 201617"/>
      <sheetName val="Sub Schedules 16-17"/>
      <sheetName val="Sub Schedules 15-16"/>
      <sheetName val="Sub Schedules 14-15"/>
      <sheetName val="Codes - Zero - IndAS"/>
      <sheetName val="Related part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9">
          <cell r="E9">
            <v>0.55400000000000005</v>
          </cell>
        </row>
        <row r="19">
          <cell r="G19">
            <v>2.9315332215851639</v>
          </cell>
        </row>
        <row r="20">
          <cell r="G20">
            <v>7.984252743313732</v>
          </cell>
        </row>
        <row r="21">
          <cell r="G21">
            <v>9.5525137399845814</v>
          </cell>
        </row>
        <row r="22">
          <cell r="G22">
            <v>11.28225336687478</v>
          </cell>
        </row>
        <row r="23">
          <cell r="G23">
            <v>11.35097138029229</v>
          </cell>
        </row>
        <row r="24">
          <cell r="G24">
            <v>11.588858867447305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Instructions &amp; Index"/>
      <sheetName val="Ind As 101"/>
      <sheetName val="FA 14-15 "/>
      <sheetName val="PAT Reco"/>
      <sheetName val="BS"/>
      <sheetName val="P&amp;L"/>
      <sheetName val="CF"/>
      <sheetName val="CF- Workings"/>
      <sheetName val="1-3 (a)"/>
      <sheetName val="1-3 (b)"/>
      <sheetName val="FA 16-17"/>
      <sheetName val="FA 15-16 "/>
      <sheetName val="Amortization"/>
      <sheetName val="4-5"/>
      <sheetName val="6-7"/>
      <sheetName val="8"/>
      <sheetName val="9"/>
      <sheetName val="9a. Reserves Reco"/>
      <sheetName val="10-14, 21"/>
      <sheetName val="15-20"/>
      <sheetName val="Note 22-25 last updated"/>
      <sheetName val="Note 22-25"/>
      <sheetName val="Note 26-28 last updated"/>
      <sheetName val="Note 26-28"/>
      <sheetName val="Note 29-34 last updated"/>
      <sheetName val="Note 29-35"/>
      <sheetName val="Note G16-G18"/>
      <sheetName val="Note H last updated"/>
      <sheetName val="Note 37 (FV 1)"/>
      <sheetName val="Note 38 (FV 2)"/>
      <sheetName val="Note 39 (Fin Risk Mgt)"/>
      <sheetName val="Appendix B IND AS 11"/>
      <sheetName val="Note 41"/>
      <sheetName val="JV"/>
      <sheetName val="MMR REVISED "/>
      <sheetName val="Amortisation"/>
      <sheetName val="Upfront fee"/>
      <sheetName val="Current Maturities"/>
      <sheetName val="Repayment Details"/>
      <sheetName val="PV of USL"/>
      <sheetName val="SBN's disclosure"/>
      <sheetName val="Trial Balance 201617"/>
      <sheetName val="Sub Schedules 16-17"/>
      <sheetName val="Sub Schedules 15-16"/>
      <sheetName val="Sub Schedules 14-15"/>
      <sheetName val="Codes - Zero - IndAS"/>
      <sheetName val="Related part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0">
          <cell r="M60">
            <v>-366298.02835056279</v>
          </cell>
        </row>
        <row r="76">
          <cell r="E76">
            <v>6285440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Observations"/>
      <sheetName val="Indebtedness"/>
      <sheetName val="Financial Summary"/>
      <sheetName val="FF (2)"/>
      <sheetName val="FF"/>
      <sheetName val="Policies"/>
      <sheetName val="Ind AS BS"/>
      <sheetName val="Note PPE"/>
      <sheetName val="Ind AS Asset Note"/>
      <sheetName val="Ind As Liab Note"/>
      <sheetName val="SOCE"/>
      <sheetName val="Ind AS CFS"/>
      <sheetName val="Ind AS PL"/>
      <sheetName val=" Income &amp; Exp Notes"/>
      <sheetName val="FI 1"/>
      <sheetName val="FV 2"/>
      <sheetName val="FRM"/>
      <sheetName val="FV 3"/>
      <sheetName val="FV 4"/>
      <sheetName val="Other Notes"/>
      <sheetName val="Amortisation (Correct)"/>
      <sheetName val="Trial 2017-18"/>
      <sheetName val="Amortisationold"/>
      <sheetName val="Sub Schedules"/>
      <sheetName val="MMR"/>
      <sheetName val="CF workings"/>
      <sheetName val="AMORTIZATION"/>
      <sheetName val="Depreciation Details (2)"/>
      <sheetName val="MTEL NEW AMORT - 13-14"/>
      <sheetName val="MTEL NEW AMORT - 14-15"/>
      <sheetName val="Depreciation"/>
      <sheetName val="Cont Liability &amp; Commitment"/>
      <sheetName val="TB as on 30.06.2015"/>
      <sheetName val="TB as on 31.03.2014"/>
      <sheetName val="Current maturities 2014-15"/>
      <sheetName val="PERIODIC MAINTENANCE"/>
      <sheetName val="ICR"/>
      <sheetName val="TNSTC DUES"/>
      <sheetName val="periodic mainenance"/>
      <sheetName val="RPT"/>
      <sheetName val="Major Maintenance"/>
      <sheetName val="DEP99"/>
      <sheetName val="TL &amp; FITL Ledgers"/>
      <sheetName val="RPT1516-1617"/>
      <sheetName val="LEDGERS201516"/>
      <sheetName val="RPT1516-1617 (2)"/>
      <sheetName val="Ledgers 1617"/>
      <sheetName val="Sheet2"/>
      <sheetName val="Ledger extract"/>
      <sheetName val="Upfront"/>
      <sheetName val="Current maturit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2">
          <cell r="C32">
            <v>1234.3208</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REF"/>
      <sheetName val="_REF"/>
    </sheetNames>
    <sheetDataSet>
      <sheetData sheetId="0" refreshError="1"/>
      <sheetData sheetId="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営業収益"/>
      <sheetName val="#REF"/>
      <sheetName val="H.O"/>
    </sheetNames>
    <sheetDataSet>
      <sheetData sheetId="0"/>
      <sheetData sheetId="1" refreshError="1"/>
      <sheetData sheetId="2"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CPIPE 1"/>
      <sheetName val="CPIPE"/>
      <sheetName val="Annex 6.7"/>
      <sheetName val="Bed Class"/>
      <sheetName val="Bed Calculation"/>
      <sheetName val="Tot-Excav"/>
      <sheetName val="Design"/>
      <sheetName val="Load-fact"/>
      <sheetName val="Bedding"/>
      <sheetName val="Sheet2"/>
      <sheetName val="MH pivot data"/>
      <sheetName val="Manhole"/>
    </sheetNames>
    <sheetDataSet>
      <sheetData sheetId="0"/>
      <sheetData sheetId="1" refreshError="1">
        <row r="16">
          <cell r="B16" t="str">
            <v>Dia</v>
          </cell>
        </row>
        <row r="17">
          <cell r="B17">
            <v>80</v>
          </cell>
        </row>
        <row r="18">
          <cell r="B18">
            <v>100</v>
          </cell>
        </row>
        <row r="19">
          <cell r="B19">
            <v>125</v>
          </cell>
        </row>
        <row r="20">
          <cell r="B20">
            <v>150</v>
          </cell>
        </row>
        <row r="21">
          <cell r="B21">
            <v>200</v>
          </cell>
        </row>
        <row r="22">
          <cell r="B22">
            <v>250</v>
          </cell>
        </row>
        <row r="23">
          <cell r="B23">
            <v>300</v>
          </cell>
        </row>
        <row r="24">
          <cell r="B24">
            <v>350</v>
          </cell>
        </row>
        <row r="25">
          <cell r="B25">
            <v>400</v>
          </cell>
        </row>
        <row r="26">
          <cell r="B26">
            <v>450</v>
          </cell>
        </row>
        <row r="27">
          <cell r="B27">
            <v>500</v>
          </cell>
        </row>
        <row r="28">
          <cell r="B28">
            <v>600</v>
          </cell>
        </row>
        <row r="29">
          <cell r="B29">
            <v>700</v>
          </cell>
        </row>
        <row r="30">
          <cell r="B30">
            <v>800</v>
          </cell>
        </row>
        <row r="31">
          <cell r="B31">
            <v>900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B Summ"/>
      <sheetName val="tb0308"/>
      <sheetName val="tb0608"/>
      <sheetName val="tb0908"/>
      <sheetName val="tb1208"/>
      <sheetName val="fa(cons)"/>
      <sheetName val="fa(f)"/>
      <sheetName val="fas(m)"/>
      <sheetName val="schedulesBS"/>
      <sheetName val="schedules P&amp;L"/>
      <sheetName val="balance sheet"/>
      <sheetName val="profit &amp; los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wdr bldg"/>
    </sheetNames>
    <sheetDataSet>
      <sheetData sheetId="0"/>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Sheet1"/>
      <sheetName val="Loans &amp; aDVANCES (2)"/>
      <sheetName val="Loans &amp; aDVANCES"/>
      <sheetName val="Curr Assets "/>
      <sheetName val="Borrowing Bifurcation"/>
      <sheetName val="PGC"/>
      <sheetName val="B S"/>
      <sheetName val="P L"/>
      <sheetName val="Reserves"/>
      <sheetName val="Invest Break"/>
      <sheetName val="Other Loans "/>
      <sheetName val="Tier II Capital "/>
      <sheetName val="Investments"/>
      <sheetName val="Borrowing Summary"/>
      <sheetName val="Investment Summary"/>
      <sheetName val="Curr Liab Provs "/>
      <sheetName val="DEPOSITS"/>
      <sheetName val="Interest Accrued on Inv"/>
      <sheetName val="Adv Recd"/>
      <sheetName val="Misc Liability"/>
      <sheetName val="Sundry Debtors"/>
      <sheetName val="Interst Accrued on Loans"/>
      <sheetName val="Prepaid Expenses iss"/>
      <sheetName val="Prepaid Expenses"/>
      <sheetName val="Interest Accrued (Liability)"/>
      <sheetName val="Sundry Creditors"/>
      <sheetName val="Gross 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Lead"/>
      <sheetName val="Data"/>
      <sheetName val="Sheet1"/>
    </sheetNames>
    <sheetDataSet>
      <sheetData sheetId="0" refreshError="1">
        <row r="26">
          <cell r="M26">
            <v>547.75</v>
          </cell>
        </row>
      </sheetData>
      <sheetData sheetId="1"/>
      <sheetData sheetId="2"/>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s>
    <sheetDataSet>
      <sheetData sheetId="0" refreshError="1"/>
      <sheetData sheetId="1" refreshError="1">
        <row r="145">
          <cell r="D145">
            <v>125</v>
          </cell>
        </row>
        <row r="158">
          <cell r="D158">
            <v>75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Input"/>
      <sheetName val="FA-Sum"/>
      <sheetName val="FA-Detail"/>
      <sheetName val="Pending-Accts"/>
      <sheetName val="Upload"/>
      <sheetName val="FA-PPE"/>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EP99"/>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U3 - 1"/>
      <sheetName val="U3 - 2"/>
      <sheetName val="U3 - 3"/>
      <sheetName val="1324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FINAL"/>
    </sheetNames>
    <sheetDataSet>
      <sheetData sheetId="0">
        <row r="10">
          <cell r="A10" t="str">
            <v>STATEMENT OF COMPUTATION OF TOTAL INCOME AND TAX LIABILITY FOR THE PREVIOUS YEAR ENDED MARCH 31, 2000</v>
          </cell>
        </row>
        <row r="12">
          <cell r="A12" t="str">
            <v>PARTICULARS</v>
          </cell>
        </row>
        <row r="14">
          <cell r="A14" t="str">
            <v>TAXABLE INCOME AS PER THE INCOME-TAX ACT, 1961 ("ACT")  ("A")</v>
          </cell>
          <cell r="B14" t="str">
            <v>(ANNEXURE 1)</v>
          </cell>
        </row>
        <row r="16">
          <cell r="A16" t="str">
            <v>30% OF THE BOOK PROFITS AS PER SECTION 115JA  OF THE ACT ("B")</v>
          </cell>
          <cell r="B16" t="str">
            <v>(ANNEXURE 2)</v>
          </cell>
        </row>
        <row r="18">
          <cell r="A18" t="str">
            <v>TAXABLE INCOME</v>
          </cell>
          <cell r="B18" t="str">
            <v>(HIGHER OF (A) AND (B))</v>
          </cell>
        </row>
        <row r="20">
          <cell r="A20" t="str">
            <v>TAXABLE INCOME (ROUNDED OFF)</v>
          </cell>
        </row>
        <row r="22">
          <cell r="A22" t="str">
            <v>TOTAL TAX PAYABLE</v>
          </cell>
        </row>
        <row r="24">
          <cell r="A24" t="str">
            <v>LESS:  ADVANCE TAX PAID</v>
          </cell>
        </row>
        <row r="26">
          <cell r="A26" t="str">
            <v xml:space="preserve">LESS:   SELF ASSESSMENT TAX PAID </v>
          </cell>
        </row>
        <row r="28">
          <cell r="A28" t="str">
            <v>BALANCE TAX PAYABLE/(REFUND DUE)</v>
          </cell>
        </row>
        <row r="32">
          <cell r="I32" t="str">
            <v>Date</v>
          </cell>
          <cell r="J32" t="str">
            <v>Instalment</v>
          </cell>
          <cell r="K32" t="str">
            <v>Cumulative tax payable</v>
          </cell>
          <cell r="L32" t="str">
            <v>Cumulative tax paid</v>
          </cell>
          <cell r="M32" t="str">
            <v>Shortfall</v>
          </cell>
          <cell r="N32" t="str">
            <v>Interest</v>
          </cell>
        </row>
        <row r="34">
          <cell r="I34">
            <v>36326</v>
          </cell>
          <cell r="J34">
            <v>0.15</v>
          </cell>
          <cell r="K34">
            <v>35833</v>
          </cell>
          <cell r="L34">
            <v>0</v>
          </cell>
          <cell r="M34">
            <v>35800</v>
          </cell>
          <cell r="N34">
            <v>1611</v>
          </cell>
        </row>
        <row r="36">
          <cell r="I36">
            <v>36418</v>
          </cell>
          <cell r="J36">
            <v>0.45</v>
          </cell>
          <cell r="K36">
            <v>107500</v>
          </cell>
          <cell r="L36">
            <v>105000</v>
          </cell>
          <cell r="M36">
            <v>2500</v>
          </cell>
          <cell r="N36">
            <v>113</v>
          </cell>
        </row>
        <row r="38">
          <cell r="I38">
            <v>36509</v>
          </cell>
          <cell r="J38">
            <v>0.75</v>
          </cell>
          <cell r="K38">
            <v>179167</v>
          </cell>
          <cell r="L38">
            <v>805000</v>
          </cell>
          <cell r="M38">
            <v>0</v>
          </cell>
          <cell r="N38">
            <v>0</v>
          </cell>
        </row>
        <row r="40">
          <cell r="I40">
            <v>36600</v>
          </cell>
          <cell r="J40">
            <v>1</v>
          </cell>
          <cell r="K40">
            <v>238889</v>
          </cell>
          <cell r="L40">
            <v>1165000</v>
          </cell>
          <cell r="M40">
            <v>0</v>
          </cell>
          <cell r="N40">
            <v>0</v>
          </cell>
        </row>
        <row r="42">
          <cell r="I42" t="str">
            <v>Total</v>
          </cell>
          <cell r="J42">
            <v>1</v>
          </cell>
          <cell r="K42">
            <v>561389</v>
          </cell>
          <cell r="L42">
            <v>1165000</v>
          </cell>
          <cell r="N42">
            <v>1724</v>
          </cell>
        </row>
        <row r="45">
          <cell r="I45" t="str">
            <v>TOTAL INTEREST PAYABLE UNDER SECTION 234C OF THE ACT</v>
          </cell>
          <cell r="N45">
            <v>1724</v>
          </cell>
        </row>
      </sheetData>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Cal (2)"/>
      <sheetName val="Sheet2"/>
      <sheetName val="Sheet1"/>
      <sheetName val="Data"/>
      <sheetName val="Voucher"/>
      <sheetName val="Cal"/>
    </sheetNames>
    <sheetDataSet>
      <sheetData sheetId="0"/>
      <sheetData sheetId="1"/>
      <sheetData sheetId="2"/>
      <sheetData sheetId="3" refreshError="1">
        <row r="2">
          <cell r="J2">
            <v>22</v>
          </cell>
        </row>
        <row r="3">
          <cell r="J3">
            <v>0</v>
          </cell>
        </row>
      </sheetData>
      <sheetData sheetId="4" refreshError="1">
        <row r="1">
          <cell r="B1">
            <v>121</v>
          </cell>
          <cell r="R1">
            <v>115</v>
          </cell>
        </row>
      </sheetData>
      <sheetData sheetId="5" refreshError="1">
        <row r="2">
          <cell r="P2">
            <v>1</v>
          </cell>
          <cell r="Q2" t="str">
            <v>One</v>
          </cell>
        </row>
        <row r="3">
          <cell r="P3">
            <v>2</v>
          </cell>
          <cell r="Q3" t="str">
            <v>Two</v>
          </cell>
        </row>
        <row r="4">
          <cell r="P4">
            <v>3</v>
          </cell>
          <cell r="Q4" t="str">
            <v>Three</v>
          </cell>
        </row>
        <row r="5">
          <cell r="P5">
            <v>4</v>
          </cell>
          <cell r="Q5" t="str">
            <v>Four</v>
          </cell>
        </row>
        <row r="6">
          <cell r="P6">
            <v>5</v>
          </cell>
          <cell r="Q6" t="str">
            <v>Five</v>
          </cell>
        </row>
        <row r="7">
          <cell r="P7">
            <v>6</v>
          </cell>
          <cell r="Q7" t="str">
            <v>Six</v>
          </cell>
        </row>
        <row r="8">
          <cell r="P8">
            <v>7</v>
          </cell>
          <cell r="Q8" t="str">
            <v>Seven</v>
          </cell>
        </row>
        <row r="9">
          <cell r="P9">
            <v>8</v>
          </cell>
          <cell r="Q9" t="str">
            <v>Eight</v>
          </cell>
        </row>
        <row r="10">
          <cell r="P10">
            <v>9</v>
          </cell>
          <cell r="Q10" t="str">
            <v>Nine</v>
          </cell>
        </row>
        <row r="11">
          <cell r="P11">
            <v>10</v>
          </cell>
          <cell r="Q11" t="str">
            <v>Ten</v>
          </cell>
        </row>
        <row r="12">
          <cell r="P12">
            <v>11</v>
          </cell>
          <cell r="Q12" t="str">
            <v>Eleven</v>
          </cell>
        </row>
        <row r="13">
          <cell r="P13">
            <v>12</v>
          </cell>
          <cell r="Q13" t="str">
            <v>Twelve</v>
          </cell>
        </row>
        <row r="14">
          <cell r="P14">
            <v>13</v>
          </cell>
          <cell r="Q14" t="str">
            <v>Thirteen</v>
          </cell>
        </row>
        <row r="15">
          <cell r="P15">
            <v>14</v>
          </cell>
          <cell r="Q15" t="str">
            <v>Fourteen</v>
          </cell>
        </row>
        <row r="16">
          <cell r="P16">
            <v>15</v>
          </cell>
          <cell r="Q16" t="str">
            <v>Fifteen</v>
          </cell>
        </row>
        <row r="17">
          <cell r="P17">
            <v>16</v>
          </cell>
          <cell r="Q17" t="str">
            <v>Sixteen</v>
          </cell>
        </row>
        <row r="18">
          <cell r="P18">
            <v>17</v>
          </cell>
          <cell r="Q18" t="str">
            <v>Seventeen</v>
          </cell>
        </row>
        <row r="19">
          <cell r="P19">
            <v>18</v>
          </cell>
          <cell r="Q19" t="str">
            <v>Eighteen</v>
          </cell>
        </row>
        <row r="20">
          <cell r="P20">
            <v>19</v>
          </cell>
          <cell r="Q20" t="str">
            <v>Nineteen</v>
          </cell>
        </row>
        <row r="21">
          <cell r="P21">
            <v>20</v>
          </cell>
          <cell r="Q21" t="str">
            <v>Twenty</v>
          </cell>
        </row>
        <row r="22">
          <cell r="P22">
            <v>30</v>
          </cell>
          <cell r="Q22" t="str">
            <v>Thirty</v>
          </cell>
        </row>
        <row r="23">
          <cell r="P23">
            <v>40</v>
          </cell>
          <cell r="Q23" t="str">
            <v>Forty</v>
          </cell>
        </row>
        <row r="24">
          <cell r="P24">
            <v>50</v>
          </cell>
          <cell r="Q24" t="str">
            <v>Fifty</v>
          </cell>
        </row>
        <row r="25">
          <cell r="P25">
            <v>60</v>
          </cell>
          <cell r="Q25" t="str">
            <v>Sixty</v>
          </cell>
        </row>
        <row r="26">
          <cell r="P26">
            <v>70</v>
          </cell>
          <cell r="Q26" t="str">
            <v>Seventy</v>
          </cell>
        </row>
        <row r="27">
          <cell r="P27">
            <v>80</v>
          </cell>
          <cell r="Q27" t="str">
            <v>Eighty</v>
          </cell>
        </row>
        <row r="28">
          <cell r="P28">
            <v>90</v>
          </cell>
          <cell r="Q28" t="str">
            <v>Ninety</v>
          </cell>
        </row>
      </sheetData>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Abstract"/>
      <sheetName val="BS"/>
      <sheetName val="P&amp;L"/>
      <sheetName val="CF"/>
      <sheetName val="A"/>
      <sheetName val="B"/>
      <sheetName val="C"/>
      <sheetName val="D"/>
      <sheetName val="E"/>
      <sheetName val="C "/>
      <sheetName val="F"/>
      <sheetName val="F-G"/>
      <sheetName val="H-I-J-K"/>
      <sheetName val="TB"/>
      <sheetName val="TB Input 08-09"/>
      <sheetName val="TB-input 09-10"/>
      <sheetName val="TB-input 08-09"/>
      <sheetName val="TB_All"/>
      <sheetName val="Dec 07 Prov"/>
      <sheetName val="Tax Comp"/>
      <sheetName val="115JB 1"/>
      <sheetName val="FBT - Cal"/>
      <sheetName val="computation"/>
      <sheetName val="sec212"/>
      <sheetName val="DT Wkgs"/>
      <sheetName val="DTSUM 09-10"/>
      <sheetName val="DTA09-10"/>
      <sheetName val="DTL09-10"/>
      <sheetName val="Tax HOLIDAY_CALC-25%"/>
      <sheetName val="Dep-2009-10 at 25%"/>
      <sheetName val="Tax HOLIDAY_CALC-15%"/>
      <sheetName val="Dep-2009-10 at 15%"/>
      <sheetName val="dep 8-9"/>
      <sheetName val="EPS-DPS"/>
      <sheetName val="CALCS"/>
      <sheetName val="Shares"/>
      <sheetName val="draft-7"/>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ow r="1">
          <cell r="D1">
            <v>40268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oject review U1 1of 2"/>
      <sheetName val="Project review U1 2 of 2"/>
      <sheetName val="concrete "/>
      <sheetName val="transportation cost"/>
      <sheetName val="Earthworks"/>
      <sheetName val="Road Works"/>
      <sheetName val="Bitumen Works"/>
      <sheetName val="Road Works (2)"/>
      <sheetName val="Rate Breakup"/>
      <sheetName val="BOQ"/>
      <sheetName val="BOQ (2)"/>
      <sheetName val="n rays "/>
      <sheetName val="anishk rates"/>
      <sheetName val="comp statement"/>
      <sheetName val="BOQ (3)"/>
      <sheetName val="BOQ FINAL"/>
      <sheetName val="BOQ _2_"/>
      <sheetName val="BHANDUP"/>
    </sheetNames>
    <sheetDataSet>
      <sheetData sheetId="0"/>
      <sheetData sheetId="1"/>
      <sheetData sheetId="2"/>
      <sheetData sheetId="3"/>
      <sheetData sheetId="4"/>
      <sheetData sheetId="5"/>
      <sheetData sheetId="6"/>
      <sheetData sheetId="7"/>
      <sheetData sheetId="8"/>
      <sheetData sheetId="9"/>
      <sheetData sheetId="10" refreshError="1">
        <row r="1">
          <cell r="B1" t="str">
            <v>BOQ of Burhur - Amarkantak</v>
          </cell>
        </row>
        <row r="2">
          <cell r="A2" t="str">
            <v>Item</v>
          </cell>
          <cell r="B2" t="str">
            <v>Description</v>
          </cell>
          <cell r="C2" t="str">
            <v>Unit</v>
          </cell>
          <cell r="D2" t="str">
            <v>Quantity</v>
          </cell>
        </row>
        <row r="3">
          <cell r="A3" t="str">
            <v>No.</v>
          </cell>
          <cell r="E3" t="str">
            <v>Rate</v>
          </cell>
          <cell r="F3" t="str">
            <v>Amount</v>
          </cell>
        </row>
        <row r="4">
          <cell r="E4" t="str">
            <v>(Rs.)</v>
          </cell>
          <cell r="F4" t="str">
            <v>in Rs.</v>
          </cell>
        </row>
        <row r="5">
          <cell r="A5">
            <v>1.01</v>
          </cell>
          <cell r="B5" t="str">
            <v>Cutting and uprooting of trees to the required depths below ground level including stacking of seviceable material within a lead of 100 m and the earth fillingin the depression/pit as per clause 201.  For girth.</v>
          </cell>
        </row>
        <row r="6">
          <cell r="B6" t="str">
            <v>a)  Above 300 mm upto 600 mm</v>
          </cell>
          <cell r="C6" t="str">
            <v>Each</v>
          </cell>
          <cell r="D6">
            <v>70</v>
          </cell>
        </row>
        <row r="7">
          <cell r="B7" t="str">
            <v>b)  Above 600 mm upto 900 mm</v>
          </cell>
          <cell r="C7" t="str">
            <v>Each</v>
          </cell>
          <cell r="D7">
            <v>100</v>
          </cell>
        </row>
        <row r="8">
          <cell r="B8" t="str">
            <v>c)  Above 900 mm upto 1800 mm</v>
          </cell>
          <cell r="C8" t="str">
            <v>Each</v>
          </cell>
          <cell r="D8">
            <v>50</v>
          </cell>
        </row>
        <row r="9">
          <cell r="B9" t="str">
            <v>d)  Above 1800 upto 2700 mm</v>
          </cell>
          <cell r="C9" t="str">
            <v>Each</v>
          </cell>
          <cell r="D9">
            <v>10</v>
          </cell>
        </row>
        <row r="10">
          <cell r="B10" t="str">
            <v>e) Above 2700 mm</v>
          </cell>
          <cell r="C10" t="str">
            <v>Each</v>
          </cell>
          <cell r="D10">
            <v>5</v>
          </cell>
        </row>
        <row r="11">
          <cell r="A11">
            <v>1.02</v>
          </cell>
          <cell r="B11" t="str">
            <v xml:space="preserve">Clearing &amp; grubbing road land including uprooting rank vegetation, grass, bush, shrubs, saplings and trees of girth upto 300 mm removal of stumps, disposal of unserviceable material and stacking of seviceable material upto 100 mm fromroad boundary as per </v>
          </cell>
        </row>
        <row r="12">
          <cell r="B12" t="str">
            <v>a)  Area of light jungle</v>
          </cell>
          <cell r="C12" t="str">
            <v>Hec.</v>
          </cell>
          <cell r="D12">
            <v>40</v>
          </cell>
        </row>
        <row r="13">
          <cell r="B13" t="str">
            <v>b)  Area of thorny jungle</v>
          </cell>
          <cell r="C13" t="str">
            <v>Hec.</v>
          </cell>
        </row>
        <row r="14">
          <cell r="A14">
            <v>1.03</v>
          </cell>
          <cell r="B14" t="str">
            <v>Shifting of existing electrical pole coming along the alignment of raod and providing the same at the end of raod side suitably through M.P.E.B incuding contacting various authorities, getting estimates, depositing amount as per the rule of MPEB and getti</v>
          </cell>
          <cell r="C14" t="str">
            <v>Each</v>
          </cell>
          <cell r="D14">
            <v>50</v>
          </cell>
        </row>
        <row r="15">
          <cell r="A15">
            <v>2.0099999999999998</v>
          </cell>
          <cell r="B15" t="str">
            <v>Scarifying existing granular or bituminous type road surface to a depth of 50 mm so as to provide ample bond between old and new material of sub-grade (as per clause 305.4.3. (I)</v>
          </cell>
        </row>
        <row r="16">
          <cell r="B16" t="str">
            <v>a)  Granular</v>
          </cell>
          <cell r="C16" t="str">
            <v>Sqm</v>
          </cell>
        </row>
        <row r="17">
          <cell r="B17" t="str">
            <v>b)  Bituminous</v>
          </cell>
          <cell r="C17" t="str">
            <v>Sqm</v>
          </cell>
          <cell r="D17">
            <v>254000</v>
          </cell>
        </row>
        <row r="18">
          <cell r="A18">
            <v>2.02</v>
          </cell>
          <cell r="B18" t="str">
            <v xml:space="preserve">Construction of embankment / sub-grade / earthen shoulders inclusive of cost of land as a source of supply of material, cost of watering and drying of material in borrow areas, spreading inlayers bringing to appropriate moisture content and compacting to </v>
          </cell>
          <cell r="C18" t="str">
            <v>Cum.</v>
          </cell>
          <cell r="D18">
            <v>55081</v>
          </cell>
        </row>
        <row r="19">
          <cell r="A19">
            <v>3.01</v>
          </cell>
          <cell r="B19" t="str">
            <v>Providing and laying of well graded granular material for sub base consisting of sand, gravel, crushed stone, crushed slag, brick metal, laterite, kanker etc. as per grading given in table 400-1 of the Specifications and compacting to the required density</v>
          </cell>
        </row>
        <row r="20">
          <cell r="B20" t="str">
            <v>I)  River sand, Gravel, stone crusher dust (Fully saturated having CBR value not less than 20) of Grading - II material passing through 425 microns and shall have with LL &amp; PI not more than 25% &amp; 6% respectively</v>
          </cell>
          <cell r="C20" t="str">
            <v>Cum</v>
          </cell>
          <cell r="D20">
            <v>121153</v>
          </cell>
        </row>
        <row r="21">
          <cell r="A21">
            <v>3.02</v>
          </cell>
          <cell r="B21" t="str">
            <v>Constructing wet mix macadam sub base/base course with graded aggregates confirming to grading of table 400-11, graded aggregate and granular material premixed withw ater to a dense mass, laid ona prepared sub grade/ sub base / base in proper grade and ca</v>
          </cell>
          <cell r="C21" t="str">
            <v>Cum</v>
          </cell>
          <cell r="D21">
            <v>59459</v>
          </cell>
        </row>
        <row r="22">
          <cell r="A22">
            <v>3.03</v>
          </cell>
          <cell r="B22" t="str">
            <v>Construction of hard shoulder as per Clause 407 with selected soil having CBR value not less than 12 inclusive of all leads and lifts providing 4% camber I/c operations like watering, rolling and compaction, royalty charges etc. as per Clause 305.3.</v>
          </cell>
          <cell r="C22" t="str">
            <v>Cum</v>
          </cell>
          <cell r="D22">
            <v>80868</v>
          </cell>
        </row>
        <row r="23">
          <cell r="A23">
            <v>4.01</v>
          </cell>
          <cell r="B23" t="str">
            <v>Providing primer coat with bituminous emulsion at the rate of 5.0 Kg/10 Sqm. Over granular (WBM/WMM) base as per clause 502. (only with permission of Chief Engineer in writing)</v>
          </cell>
          <cell r="C23" t="str">
            <v>Sqm</v>
          </cell>
          <cell r="D23">
            <v>449350</v>
          </cell>
        </row>
        <row r="24">
          <cell r="A24">
            <v>4.0199999999999996</v>
          </cell>
          <cell r="B24" t="str">
            <v>Providing tack coat with Catonic Emulsion as per clause 503 over existing surface.</v>
          </cell>
        </row>
        <row r="25">
          <cell r="B25" t="str">
            <v>I)  Black topped surface @ 2.5 kg/10 sqm. Area</v>
          </cell>
          <cell r="C25" t="str">
            <v>Sqm</v>
          </cell>
          <cell r="D25">
            <v>449350</v>
          </cell>
        </row>
        <row r="26">
          <cell r="A26">
            <v>4.03</v>
          </cell>
          <cell r="B26" t="str">
            <v>Providing 50 to 75 mm thick bituminous macadam consisting of construction in a single course of compacted crushed aggregate size 26.5 mm to 90 micronmixed with bitumen binder @ 3.4% by weight of the totalmix in hot mix plant including transportation to si</v>
          </cell>
        </row>
        <row r="27">
          <cell r="B27" t="str">
            <v>I)  Bitumen 60/70 grade</v>
          </cell>
          <cell r="C27" t="str">
            <v>Cum</v>
          </cell>
          <cell r="D27">
            <v>22775</v>
          </cell>
        </row>
        <row r="28">
          <cell r="A28">
            <v>4.04</v>
          </cell>
          <cell r="B28" t="str">
            <v>Providing 25 to 30 mm thick semi dense bituminous concrete as per clause 508 &amp; 521 including design of mix with designed % of bitumen with Gr-2 metal inlcuding mixing in hot mix plant, transportation to the site andlaying with sensor paver finisher and in</v>
          </cell>
        </row>
        <row r="29">
          <cell r="B29" t="str">
            <v>I) Bitumen 60/70 Grade</v>
          </cell>
          <cell r="C29" t="str">
            <v>Cum</v>
          </cell>
          <cell r="D29">
            <v>18220</v>
          </cell>
        </row>
        <row r="30">
          <cell r="A30">
            <v>5.01</v>
          </cell>
          <cell r="B30" t="str">
            <v>Earthwork in excavation of foundation for structures complete as per drawings and technical specification as per clasue 304 in all types of soil.</v>
          </cell>
        </row>
        <row r="31">
          <cell r="B31" t="str">
            <v>I)  Upto 3 m depth below Av. Ground Level</v>
          </cell>
          <cell r="C31" t="str">
            <v>Cum</v>
          </cell>
          <cell r="D31">
            <v>1925</v>
          </cell>
        </row>
        <row r="32">
          <cell r="A32">
            <v>5.0199999999999996</v>
          </cell>
          <cell r="B32" t="str">
            <v>Providing back filling behind abutment wing walls and return walls complete as per clause 305 and s per Appendix 6 of IRC 78 - 1983</v>
          </cell>
          <cell r="C32" t="str">
            <v>Cum</v>
          </cell>
          <cell r="D32">
            <v>305</v>
          </cell>
        </row>
        <row r="33">
          <cell r="A33">
            <v>5.03</v>
          </cell>
          <cell r="B33" t="str">
            <v>Providing filter media (as per design) behind abutment wing walls and return walls complete as per drawing and specifications as per clause 305.</v>
          </cell>
          <cell r="C33" t="str">
            <v>Cum</v>
          </cell>
          <cell r="D33">
            <v>310</v>
          </cell>
        </row>
        <row r="34">
          <cell r="B34" t="str">
            <v>FOUNDATIONS</v>
          </cell>
        </row>
        <row r="35">
          <cell r="A35">
            <v>5.04</v>
          </cell>
          <cell r="B35" t="str">
            <v>Providing and laying cement concrete for plain concrete / reinforced concrete M 10 in open foundation inlcuding form work, centering complete as per drawing and specifications as per sections 1500, 1700 and 2100 in.</v>
          </cell>
          <cell r="C35" t="str">
            <v>Cum</v>
          </cell>
          <cell r="D35">
            <v>890</v>
          </cell>
        </row>
        <row r="36">
          <cell r="A36">
            <v>5.05</v>
          </cell>
          <cell r="B36" t="str">
            <v xml:space="preserve">Providing cement concrete for plain concrete/reinforcement concrete in open foundations including form work complete as per drawings and specifications as per section 1500, 1700 and 2100 in                                                                  </v>
          </cell>
          <cell r="C36" t="str">
            <v>Cum</v>
          </cell>
          <cell r="D36">
            <v>199</v>
          </cell>
        </row>
        <row r="37">
          <cell r="B37" t="str">
            <v>SUB STRUCTURE</v>
          </cell>
        </row>
        <row r="38">
          <cell r="A38">
            <v>5.0599999999999996</v>
          </cell>
          <cell r="B38" t="str">
            <v xml:space="preserve">Providing cement concrete for plain concrete/reinforcement concrete for substructure, return walls, wing wall dirt including form work complete as per drawings and specifications as per section 1500, 1700 and 2200 in                                       </v>
          </cell>
          <cell r="C38" t="str">
            <v>Cum</v>
          </cell>
          <cell r="D38">
            <v>885</v>
          </cell>
        </row>
        <row r="39">
          <cell r="A39">
            <v>5.07</v>
          </cell>
          <cell r="B39" t="str">
            <v>Pointing with cement morat 1:3 on brick work in superstructure as per specifications as per clause 1312</v>
          </cell>
          <cell r="C39" t="str">
            <v>Sqm</v>
          </cell>
        </row>
        <row r="40">
          <cell r="A40">
            <v>5.08</v>
          </cell>
          <cell r="B40" t="str">
            <v>Providing weep holes in PCC/RCC / abutment / wing wall / return wall complete as per drawing and specifications as per clause 2706.  With 100 mm. Dia. A.C. Pipe</v>
          </cell>
          <cell r="C40" t="str">
            <v>Rm</v>
          </cell>
          <cell r="D40">
            <v>984</v>
          </cell>
        </row>
        <row r="41">
          <cell r="A41">
            <v>5.09</v>
          </cell>
          <cell r="B41" t="str">
            <v>Providing and fixing position bituminous paper bearingfor slabs as per approved drawing and confirming to IS: 1398</v>
          </cell>
          <cell r="C41" t="str">
            <v>Sqm</v>
          </cell>
          <cell r="D41">
            <v>49</v>
          </cell>
        </row>
        <row r="42">
          <cell r="A42" t="str">
            <v>5.10</v>
          </cell>
          <cell r="B42" t="str">
            <v>Providing and laying IS marked or D.G.S. 7 D. inspected RCC pipes of NP3 standards (IS-458-1971) for culverts including loading, unloading, carting, all handling, filling the joints with cement mortar 1:2 complete as per drawings and specifications as per</v>
          </cell>
        </row>
        <row r="43">
          <cell r="B43" t="str">
            <v>a) 900 mm dia</v>
          </cell>
          <cell r="C43" t="str">
            <v>Rm.</v>
          </cell>
        </row>
        <row r="44">
          <cell r="B44" t="str">
            <v>b) 1000 mm dia</v>
          </cell>
          <cell r="C44" t="str">
            <v>Rm.</v>
          </cell>
          <cell r="D44">
            <v>204</v>
          </cell>
        </row>
        <row r="45">
          <cell r="B45" t="str">
            <v>c)1200 mm dia</v>
          </cell>
          <cell r="C45" t="str">
            <v>Rm.</v>
          </cell>
        </row>
        <row r="46">
          <cell r="A46">
            <v>5.1100000000000003</v>
          </cell>
          <cell r="B46" t="str">
            <v>Providing 1st class bedding below Humpe Pipes with graded sand or other granular material passing through 5.6 mm sieve as per clause 2904</v>
          </cell>
          <cell r="C46" t="str">
            <v>cum</v>
          </cell>
          <cell r="D46">
            <v>110</v>
          </cell>
        </row>
        <row r="47">
          <cell r="B47" t="str">
            <v>SUPER STRUCTURE</v>
          </cell>
        </row>
        <row r="48">
          <cell r="A48">
            <v>5.12</v>
          </cell>
          <cell r="B48" t="str">
            <v xml:space="preserve">Providing and laying cement concrete for reinforced cement concrete in super structure including centering &amp; form work complete as per drawing and specification as per section 1500, 1700 and 2300 in:  </v>
          </cell>
        </row>
        <row r="49">
          <cell r="B49" t="str">
            <v>I)  For solid slab superstrucutre</v>
          </cell>
          <cell r="C49" t="str">
            <v>Cum</v>
          </cell>
          <cell r="D49">
            <v>97.5</v>
          </cell>
        </row>
        <row r="50">
          <cell r="A50">
            <v>5.13</v>
          </cell>
          <cell r="B50" t="str">
            <v>Providing and laying HYSD bar reinforcement in sub-structure complete as per drawing and specification as per section 1600</v>
          </cell>
          <cell r="C50" t="str">
            <v>MT</v>
          </cell>
          <cell r="D50">
            <v>12.5</v>
          </cell>
        </row>
        <row r="51">
          <cell r="A51">
            <v>5.14</v>
          </cell>
          <cell r="B51" t="str">
            <v>Providing and laying mastric wearing coat of 6 mm thick mastic asphalt with a prime coat over the top of deck as per MOST drawings No. SD/101, 201 &amp; 301 and specification as per clause 2702.</v>
          </cell>
          <cell r="C51" t="str">
            <v>Sqm</v>
          </cell>
          <cell r="D51">
            <v>236</v>
          </cell>
        </row>
        <row r="52">
          <cell r="A52">
            <v>5.15</v>
          </cell>
          <cell r="B52" t="str">
            <v>Providing and laying asphaltic concrete inlayers of 25 mm compacted thickness complete excluding tack coat as per drawings and specifications as per clause 2702.</v>
          </cell>
          <cell r="C52" t="str">
            <v>Cum</v>
          </cell>
          <cell r="D52">
            <v>11.7</v>
          </cell>
        </row>
      </sheetData>
      <sheetData sheetId="11"/>
      <sheetData sheetId="12"/>
      <sheetData sheetId="13"/>
      <sheetData sheetId="14"/>
      <sheetData sheetId="15"/>
      <sheetData sheetId="16"/>
      <sheetData sheetId="17"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hifting"/>
      <sheetName val="Non-Scheduled items"/>
      <sheetName val="Lead"/>
      <sheetName val="Rate Analysis"/>
      <sheetName val="Road Works"/>
      <sheetName val="Electrical"/>
      <sheetName val="Cost Estimate - Roadwise"/>
      <sheetName val="Sheet1"/>
      <sheetName val="Grand Summary"/>
      <sheetName val="abstr"/>
      <sheetName val="Abstract"/>
      <sheetName val="Road List"/>
      <sheetName val="Material "/>
      <sheetName val="Labour &amp; Plant"/>
      <sheetName val="PROCTOR"/>
      <sheetName val="Final Basic rate"/>
      <sheetName val="Labour"/>
      <sheetName val="Basicrates"/>
      <sheetName val="BOQ"/>
    </sheetNames>
    <sheetDataSet>
      <sheetData sheetId="0" refreshError="1"/>
      <sheetData sheetId="1" refreshError="1"/>
      <sheetData sheetId="2" refreshError="1"/>
      <sheetData sheetId="3" refreshError="1">
        <row r="154">
          <cell r="G154">
            <v>166</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your region"/>
      <sheetName val="BASE COST"/>
      <sheetName val="P&amp;E Cost"/>
      <sheetName val="WGE P&amp;E"/>
      <sheetName val="GCO 2002 P &amp; E"/>
      <sheetName val="WGE Base Cost "/>
      <sheetName val="GSC 2002  Base Cost"/>
      <sheetName val="GCO 2002  Base Cost"/>
      <sheetName val="GSC 2002 P &amp; E"/>
      <sheetName val="Example of SII Plan by Regions"/>
      <sheetName val="Regions Actual SII"/>
      <sheetName val="QFD Key"/>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apex Phasing and IDC (2)"/>
      <sheetName val="Consultancy proposal"/>
      <sheetName val="Consultants"/>
      <sheetName val="Energy Charge (2)"/>
      <sheetName val="Energy Charge"/>
      <sheetName val="Staffing"/>
      <sheetName val="Land Lease"/>
      <sheetName val="Assumptions and Cost Input"/>
      <sheetName val="Cost information Sheet"/>
      <sheetName val="Capex Phasing and IDC"/>
      <sheetName val="Debt-Schedule-DSR-Ops Factor"/>
      <sheetName val="Currency wise break-up"/>
      <sheetName val="Cost Breakup Depreciation&amp; Tax"/>
      <sheetName val="DTA "/>
      <sheetName val="DTA Tax working"/>
      <sheetName val="Assum"/>
      <sheetName val="Statements"/>
      <sheetName val="Cashflow"/>
      <sheetName val="Balance Sheet"/>
    </sheetNames>
    <sheetDataSet>
      <sheetData sheetId="0"/>
      <sheetData sheetId="1"/>
      <sheetData sheetId="2"/>
      <sheetData sheetId="3"/>
      <sheetData sheetId="4"/>
      <sheetData sheetId="5"/>
      <sheetData sheetId="6"/>
      <sheetData sheetId="7"/>
      <sheetData sheetId="8"/>
      <sheetData sheetId="9"/>
      <sheetData sheetId="10" refreshError="1">
        <row r="25">
          <cell r="C25">
            <v>41.513111253308047</v>
          </cell>
        </row>
      </sheetData>
      <sheetData sheetId="11"/>
      <sheetData sheetId="12" refreshError="1">
        <row r="4">
          <cell r="C4">
            <v>126</v>
          </cell>
        </row>
        <row r="5">
          <cell r="C5">
            <v>104</v>
          </cell>
        </row>
        <row r="7">
          <cell r="C7">
            <v>90</v>
          </cell>
        </row>
        <row r="11">
          <cell r="C11">
            <v>27.5</v>
          </cell>
        </row>
        <row r="12">
          <cell r="C12">
            <v>22</v>
          </cell>
        </row>
        <row r="13">
          <cell r="C13">
            <v>20</v>
          </cell>
        </row>
        <row r="14">
          <cell r="C14">
            <v>20</v>
          </cell>
        </row>
        <row r="15">
          <cell r="C15">
            <v>20</v>
          </cell>
        </row>
        <row r="16">
          <cell r="C16">
            <v>190</v>
          </cell>
        </row>
        <row r="17">
          <cell r="C17">
            <v>40</v>
          </cell>
        </row>
        <row r="18">
          <cell r="C18">
            <v>0</v>
          </cell>
        </row>
        <row r="19">
          <cell r="C19">
            <v>60</v>
          </cell>
        </row>
        <row r="20">
          <cell r="C20">
            <v>35</v>
          </cell>
        </row>
        <row r="22">
          <cell r="C22">
            <v>11</v>
          </cell>
        </row>
        <row r="24">
          <cell r="C24">
            <v>0</v>
          </cell>
        </row>
        <row r="28">
          <cell r="C28">
            <v>10</v>
          </cell>
        </row>
        <row r="29">
          <cell r="C29">
            <v>45</v>
          </cell>
        </row>
        <row r="30">
          <cell r="C30">
            <v>10</v>
          </cell>
        </row>
        <row r="31">
          <cell r="C31">
            <v>0</v>
          </cell>
        </row>
        <row r="32">
          <cell r="C32">
            <v>73.290000000000006</v>
          </cell>
        </row>
        <row r="33">
          <cell r="C33">
            <v>10</v>
          </cell>
        </row>
        <row r="34">
          <cell r="C34">
            <v>20</v>
          </cell>
        </row>
        <row r="35">
          <cell r="C35">
            <v>8.9115000000000002</v>
          </cell>
        </row>
        <row r="36">
          <cell r="C36">
            <v>15.233335015142471</v>
          </cell>
        </row>
        <row r="40">
          <cell r="C40">
            <v>41.513111253308047</v>
          </cell>
        </row>
        <row r="41">
          <cell r="C41">
            <v>1088.0953582244622</v>
          </cell>
        </row>
      </sheetData>
      <sheetData sheetId="13"/>
      <sheetData sheetId="14"/>
      <sheetData sheetId="15"/>
      <sheetData sheetId="16"/>
      <sheetData sheetId="17"/>
      <sheetData sheetId="18"/>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YE-107"/>
      <sheetName val="YE-107A"/>
      <sheetName val="YE-107S"/>
      <sheetName val="YE-107S1"/>
      <sheetName val="YE-107SW"/>
      <sheetName val="YE-SW2"/>
      <sheetName val="YE_SW2"/>
      <sheetName val="Keyratios"/>
      <sheetName val="Cntrl Sheet"/>
      <sheetName val="Facility"/>
      <sheetName val="deb"/>
      <sheetName val="SPR"/>
      <sheetName val="PAP"/>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Help"/>
      <sheetName val="Charts"/>
      <sheetName val="Recon {pbc}"/>
      <sheetName val="Allow {pbc}"/>
      <sheetName val="Statistics {pbc}"/>
      <sheetName val="Tickmarks"/>
      <sheetName val="modRollFWD"/>
      <sheetName val="Confirm"/>
      <sheetName val="YE-SW2"/>
      <sheetName val="Statistics _pbc_"/>
      <sheetName val="subsequent coll."/>
      <sheetName val="cma sampling"/>
      <sheetName val="Threshold"/>
      <sheetName val="XREF"/>
      <sheetName val="Recon"/>
      <sheetName val="Allowance"/>
      <sheetName val="Intercompany"/>
      <sheetName val="Aging by segment"/>
      <sheetName val="Sheet1"/>
      <sheetName val="Alternative Proc. "/>
      <sheetName val="Statistics {pbc} "/>
      <sheetName val="Sundry Receivable"/>
      <sheetName val="Aged &amp; Provision"/>
      <sheetName val="Leadsked"/>
      <sheetName val="Sheet2"/>
      <sheetName val="INFO"/>
      <sheetName val="NOTES "/>
    </sheetNames>
    <sheetDataSet>
      <sheetData sheetId="0" refreshError="1"/>
      <sheetData sheetId="1" refreshError="1"/>
      <sheetData sheetId="2" refreshError="1"/>
      <sheetData sheetId="3"/>
      <sheetData sheetId="4" refreshError="1">
        <row r="2">
          <cell r="A2" t="str">
            <v>Trend Data (ideally user would link this to TB)</v>
          </cell>
          <cell r="B2" t="str">
            <v>Prior -4</v>
          </cell>
          <cell r="C2" t="str">
            <v>Prior -3</v>
          </cell>
          <cell r="D2" t="str">
            <v>Prior -2</v>
          </cell>
          <cell r="E2" t="str">
            <v>Prior -1</v>
          </cell>
          <cell r="F2" t="str">
            <v>Prior</v>
          </cell>
          <cell r="G2" t="str">
            <v>Current</v>
          </cell>
        </row>
        <row r="8">
          <cell r="A8" t="str">
            <v>Days in Receivables</v>
          </cell>
          <cell r="B8" t="str">
            <v>-</v>
          </cell>
          <cell r="C8" t="str">
            <v>-</v>
          </cell>
          <cell r="D8" t="str">
            <v>-</v>
          </cell>
          <cell r="E8" t="str">
            <v>-</v>
          </cell>
          <cell r="F8" t="str">
            <v>-</v>
          </cell>
          <cell r="G8" t="str">
            <v>-</v>
          </cell>
        </row>
        <row r="9">
          <cell r="A9" t="str">
            <v>Allowance/ Receivables</v>
          </cell>
          <cell r="B9" t="str">
            <v>-</v>
          </cell>
          <cell r="C9" t="str">
            <v>-</v>
          </cell>
          <cell r="D9" t="str">
            <v>-</v>
          </cell>
          <cell r="E9" t="str">
            <v>-</v>
          </cell>
          <cell r="F9" t="str">
            <v>-</v>
          </cell>
          <cell r="G9" t="str">
            <v>-</v>
          </cell>
        </row>
        <row r="10">
          <cell r="A10" t="str">
            <v>Allowance/ Sales</v>
          </cell>
          <cell r="B10" t="str">
            <v>-</v>
          </cell>
          <cell r="C10" t="str">
            <v>-</v>
          </cell>
          <cell r="D10" t="str">
            <v>-</v>
          </cell>
          <cell r="E10" t="str">
            <v>-</v>
          </cell>
          <cell r="F10" t="str">
            <v>-</v>
          </cell>
          <cell r="G10" t="str">
            <v>-</v>
          </cell>
        </row>
        <row r="11">
          <cell r="A11" t="str">
            <v>Bad Debt Expense /Sales</v>
          </cell>
          <cell r="B11" t="str">
            <v>-</v>
          </cell>
          <cell r="C11" t="str">
            <v>-</v>
          </cell>
          <cell r="D11" t="str">
            <v>-</v>
          </cell>
          <cell r="E11" t="str">
            <v>-</v>
          </cell>
          <cell r="F11" t="str">
            <v>-</v>
          </cell>
          <cell r="G11" t="str">
            <v>-</v>
          </cell>
        </row>
        <row r="13">
          <cell r="A13" t="str">
            <v>Recevables Aging</v>
          </cell>
          <cell r="B13" t="str">
            <v>Prior -4</v>
          </cell>
          <cell r="C13" t="str">
            <v>Prior -3</v>
          </cell>
          <cell r="D13" t="str">
            <v>Prior -2</v>
          </cell>
          <cell r="E13" t="str">
            <v>Prior -1</v>
          </cell>
          <cell r="F13" t="str">
            <v>Prior</v>
          </cell>
          <cell r="G13" t="str">
            <v>Current</v>
          </cell>
        </row>
        <row r="22">
          <cell r="A22" t="str">
            <v>Current</v>
          </cell>
          <cell r="B22" t="str">
            <v>-</v>
          </cell>
          <cell r="C22" t="str">
            <v>-</v>
          </cell>
          <cell r="D22" t="str">
            <v>-</v>
          </cell>
          <cell r="E22" t="str">
            <v>-</v>
          </cell>
          <cell r="F22" t="str">
            <v>-</v>
          </cell>
          <cell r="G22" t="str">
            <v>-</v>
          </cell>
        </row>
        <row r="23">
          <cell r="A23" t="str">
            <v>30 - 60</v>
          </cell>
          <cell r="B23" t="str">
            <v>-</v>
          </cell>
          <cell r="C23" t="str">
            <v>-</v>
          </cell>
          <cell r="D23" t="str">
            <v>-</v>
          </cell>
          <cell r="E23" t="str">
            <v>-</v>
          </cell>
          <cell r="F23" t="str">
            <v>-</v>
          </cell>
          <cell r="G23" t="str">
            <v>-</v>
          </cell>
        </row>
        <row r="24">
          <cell r="A24" t="str">
            <v>60 - 90</v>
          </cell>
          <cell r="B24" t="str">
            <v>-</v>
          </cell>
          <cell r="C24" t="str">
            <v>-</v>
          </cell>
          <cell r="D24" t="str">
            <v>-</v>
          </cell>
          <cell r="E24" t="str">
            <v>-</v>
          </cell>
          <cell r="F24" t="str">
            <v>-</v>
          </cell>
          <cell r="G24" t="str">
            <v>-</v>
          </cell>
        </row>
        <row r="25">
          <cell r="A25" t="str">
            <v>90 -120</v>
          </cell>
          <cell r="B25" t="str">
            <v>-</v>
          </cell>
          <cell r="C25" t="str">
            <v>-</v>
          </cell>
          <cell r="D25" t="str">
            <v>-</v>
          </cell>
          <cell r="E25" t="str">
            <v>-</v>
          </cell>
          <cell r="F25" t="str">
            <v>-</v>
          </cell>
          <cell r="G25" t="str">
            <v>-</v>
          </cell>
        </row>
        <row r="26">
          <cell r="A26" t="str">
            <v>&gt; 120</v>
          </cell>
          <cell r="B26" t="str">
            <v>-</v>
          </cell>
          <cell r="C26" t="str">
            <v>-</v>
          </cell>
          <cell r="D26" t="str">
            <v>-</v>
          </cell>
          <cell r="E26" t="str">
            <v>-</v>
          </cell>
          <cell r="F26" t="str">
            <v>-</v>
          </cell>
          <cell r="G26" t="str">
            <v>-</v>
          </cell>
        </row>
      </sheetData>
      <sheetData sheetId="5">
        <row r="2">
          <cell r="A2" t="str">
            <v>Trend Data (ideally user would link this to TB)</v>
          </cell>
        </row>
      </sheetData>
      <sheetData sheetId="6" refreshError="1"/>
      <sheetData sheetId="7"/>
      <sheetData sheetId="8" refreshError="1"/>
      <sheetData sheetId="9" refreshError="1"/>
      <sheetData sheetId="10"/>
      <sheetData sheetId="11"/>
      <sheetData sheetId="12"/>
      <sheetData sheetId="13"/>
      <sheetData sheetId="14" refreshError="1"/>
      <sheetData sheetId="15" refreshError="1"/>
      <sheetData sheetId="16" refreshError="1"/>
      <sheetData sheetId="17"/>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関係会社貸付金データ"/>
      <sheetName val="単ﾗﾀﾞｰ金"/>
      <sheetName val="Keyratios"/>
      <sheetName val="PAP"/>
      <sheetName val="末残計画(四半期ベース)"/>
      <sheetName val="ﾏﾁｭﾘﾃｨﾗﾀﾞｰ（月次ベース）"/>
      <sheetName val="ﾏﾁｭﾘﾃｨﾗﾀﾞｰ（四半期ベース）"/>
      <sheetName val="Statistics {pbc}"/>
    </sheetNames>
    <sheetDataSet>
      <sheetData sheetId="0" refreshError="1">
        <row r="6">
          <cell r="D6">
            <v>36219</v>
          </cell>
        </row>
        <row r="7">
          <cell r="D7">
            <v>58200000000</v>
          </cell>
        </row>
        <row r="8">
          <cell r="D8">
            <v>6.6136082474226813E-3</v>
          </cell>
        </row>
        <row r="10">
          <cell r="D10">
            <v>71800000000</v>
          </cell>
        </row>
        <row r="11">
          <cell r="D11">
            <v>1.0820278551532034E-2</v>
          </cell>
        </row>
        <row r="13">
          <cell r="D13">
            <v>96400000000</v>
          </cell>
        </row>
        <row r="14">
          <cell r="D14">
            <v>1.4601985477178425E-2</v>
          </cell>
        </row>
        <row r="20">
          <cell r="D20">
            <v>47000000000</v>
          </cell>
        </row>
        <row r="21">
          <cell r="D21">
            <v>4.4443829787234055E-3</v>
          </cell>
        </row>
        <row r="23">
          <cell r="D23">
            <v>58000000000</v>
          </cell>
        </row>
        <row r="24">
          <cell r="D24">
            <v>1.0844137931034484E-2</v>
          </cell>
        </row>
        <row r="26">
          <cell r="D26">
            <v>64800000000</v>
          </cell>
        </row>
        <row r="27">
          <cell r="D27">
            <v>1.5546388888888893E-2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ﾏﾁｭﾘﾃｨﾗﾀﾞｰ（月次ベース）"/>
      <sheetName val="ﾏﾁｭﾘﾃｨﾗﾀﾞｰ（四半期ベース）"/>
      <sheetName val="末残計画(四半期ベース)"/>
      <sheetName val="全社連結用（月次ベース）"/>
      <sheetName val="全社連結用（四半期ベース）"/>
      <sheetName val="全社連結用（末残計画）"/>
      <sheetName val="マクロ管理"/>
      <sheetName val="修正事項"/>
      <sheetName val="ﾏﾁｭﾘﾃｨﾗﾀﾞｰ_月次ベース_"/>
      <sheetName val="ﾏﾁｭﾘﾃｨﾗﾀﾞｰ_四半期ベース_"/>
      <sheetName val="末残計画_四半期ベース_"/>
      <sheetName val="関係会社貸付金データ"/>
      <sheetName val="連ﾗﾀﾞｰ金"/>
      <sheetName val="AFFI内訳"/>
      <sheetName val="国内work"/>
    </sheetNames>
    <sheetDataSet>
      <sheetData sheetId="0" refreshError="1">
        <row r="610">
          <cell r="F610">
            <v>13710000000</v>
          </cell>
        </row>
        <row r="611">
          <cell r="F611">
            <v>4.3205463165572619E-3</v>
          </cell>
        </row>
        <row r="612">
          <cell r="F612">
            <v>42300000000</v>
          </cell>
        </row>
        <row r="613">
          <cell r="F613">
            <v>1.0750600472813241E-2</v>
          </cell>
        </row>
        <row r="614">
          <cell r="F614">
            <v>56010000000</v>
          </cell>
        </row>
        <row r="615">
          <cell r="F615">
            <v>9.176666488127122E-3</v>
          </cell>
        </row>
        <row r="704">
          <cell r="F704">
            <v>0</v>
          </cell>
        </row>
        <row r="705">
          <cell r="F705">
            <v>0</v>
          </cell>
        </row>
        <row r="706">
          <cell r="F706">
            <v>0</v>
          </cell>
        </row>
        <row r="707">
          <cell r="F707">
            <v>0</v>
          </cell>
        </row>
        <row r="708">
          <cell r="F708">
            <v>0</v>
          </cell>
        </row>
        <row r="709">
          <cell r="F709">
            <v>0</v>
          </cell>
        </row>
        <row r="811">
          <cell r="F811">
            <v>0</v>
          </cell>
        </row>
        <row r="812">
          <cell r="F812">
            <v>0</v>
          </cell>
        </row>
        <row r="813">
          <cell r="F813">
            <v>0</v>
          </cell>
        </row>
        <row r="814">
          <cell r="F814">
            <v>0</v>
          </cell>
        </row>
        <row r="815">
          <cell r="F815">
            <v>0</v>
          </cell>
        </row>
        <row r="816">
          <cell r="F816">
            <v>0</v>
          </cell>
        </row>
      </sheetData>
      <sheetData sheetId="1" refreshError="1">
        <row r="646">
          <cell r="F646">
            <v>9140000000</v>
          </cell>
        </row>
        <row r="647">
          <cell r="F647">
            <v>3.9502625820568996E-3</v>
          </cell>
        </row>
        <row r="648">
          <cell r="F648">
            <v>38100000000</v>
          </cell>
        </row>
        <row r="649">
          <cell r="F649">
            <v>1.066272440944882E-2</v>
          </cell>
        </row>
        <row r="650">
          <cell r="F650">
            <v>47240000000</v>
          </cell>
        </row>
        <row r="651">
          <cell r="F651">
            <v>9.3639966130397989E-3</v>
          </cell>
        </row>
        <row r="744">
          <cell r="F744">
            <v>0</v>
          </cell>
        </row>
        <row r="745">
          <cell r="F745">
            <v>0</v>
          </cell>
        </row>
        <row r="746">
          <cell r="F746">
            <v>0</v>
          </cell>
        </row>
        <row r="747">
          <cell r="F747">
            <v>0</v>
          </cell>
        </row>
        <row r="748">
          <cell r="F748">
            <v>0</v>
          </cell>
        </row>
        <row r="749">
          <cell r="F749">
            <v>0</v>
          </cell>
        </row>
        <row r="848">
          <cell r="F848">
            <v>0</v>
          </cell>
        </row>
        <row r="849">
          <cell r="F849">
            <v>0</v>
          </cell>
        </row>
        <row r="850">
          <cell r="F850">
            <v>0</v>
          </cell>
        </row>
        <row r="851">
          <cell r="F851">
            <v>0</v>
          </cell>
        </row>
        <row r="852">
          <cell r="F852">
            <v>0</v>
          </cell>
        </row>
        <row r="853">
          <cell r="F853">
            <v>0</v>
          </cell>
        </row>
      </sheetData>
      <sheetData sheetId="2" refreshError="1">
        <row r="141">
          <cell r="F141">
            <v>78200000000</v>
          </cell>
          <cell r="G141">
            <v>69000000000</v>
          </cell>
        </row>
        <row r="142">
          <cell r="F142">
            <v>3.145946291560103E-3</v>
          </cell>
          <cell r="G142">
            <v>2.9107391304347839E-3</v>
          </cell>
        </row>
        <row r="143">
          <cell r="F143">
            <v>19100000000</v>
          </cell>
          <cell r="G143">
            <v>13100000000</v>
          </cell>
        </row>
        <row r="144">
          <cell r="F144">
            <v>1.2259162303664925E-2</v>
          </cell>
          <cell r="G144">
            <v>1.3568702290076338E-2</v>
          </cell>
        </row>
        <row r="145">
          <cell r="F145">
            <v>97300000000</v>
          </cell>
          <cell r="G145">
            <v>82100000000</v>
          </cell>
        </row>
        <row r="146">
          <cell r="F146">
            <v>4.9348715313463527E-3</v>
          </cell>
          <cell r="G146">
            <v>4.6113398294762497E-3</v>
          </cell>
        </row>
        <row r="325">
          <cell r="F325">
            <v>63200000000</v>
          </cell>
          <cell r="G325">
            <v>62000000000</v>
          </cell>
        </row>
        <row r="326">
          <cell r="F326">
            <v>4.1124841772151909E-3</v>
          </cell>
          <cell r="G326">
            <v>3.800580645161292E-3</v>
          </cell>
        </row>
        <row r="327">
          <cell r="F327">
            <v>50000000000</v>
          </cell>
          <cell r="G327">
            <v>50000000000</v>
          </cell>
        </row>
        <row r="328">
          <cell r="F328">
            <v>1.0140000000000003E-2</v>
          </cell>
          <cell r="G328">
            <v>1.0780000000000003E-2</v>
          </cell>
        </row>
        <row r="329">
          <cell r="F329">
            <v>113200000000</v>
          </cell>
          <cell r="G329">
            <v>112000000000</v>
          </cell>
        </row>
        <row r="330">
          <cell r="F330">
            <v>6.7748144876325113E-3</v>
          </cell>
          <cell r="G330">
            <v>6.9163928571428597E-3</v>
          </cell>
        </row>
        <row r="522">
          <cell r="F522">
            <v>58800000000</v>
          </cell>
          <cell r="G522">
            <v>20500000000</v>
          </cell>
        </row>
        <row r="523">
          <cell r="F523">
            <v>4.3806972789115642E-3</v>
          </cell>
          <cell r="G523">
            <v>3.8284487804878049E-3</v>
          </cell>
        </row>
        <row r="524">
          <cell r="F524">
            <v>141000000000</v>
          </cell>
          <cell r="G524">
            <v>133000000000</v>
          </cell>
        </row>
        <row r="525">
          <cell r="F525">
            <v>1.0732836879432626E-2</v>
          </cell>
          <cell r="G525">
            <v>1.0827293233082709E-2</v>
          </cell>
        </row>
        <row r="526">
          <cell r="F526">
            <v>199800000000</v>
          </cell>
          <cell r="G526">
            <v>153500000000</v>
          </cell>
        </row>
        <row r="527">
          <cell r="F527">
            <v>8.8634384384384396E-3</v>
          </cell>
          <cell r="G527">
            <v>9.8925941368078196E-3</v>
          </cell>
        </row>
        <row r="649">
          <cell r="F649">
            <v>13710000000</v>
          </cell>
          <cell r="G649">
            <v>9140000000</v>
          </cell>
        </row>
        <row r="650">
          <cell r="F650">
            <v>4.3206571845368384E-3</v>
          </cell>
          <cell r="G650">
            <v>3.9502625820568996E-3</v>
          </cell>
        </row>
        <row r="651">
          <cell r="F651">
            <v>42300000000</v>
          </cell>
          <cell r="G651">
            <v>38100000000</v>
          </cell>
        </row>
        <row r="652">
          <cell r="F652">
            <v>1.0750600472813241E-2</v>
          </cell>
          <cell r="G652">
            <v>1.066272440944882E-2</v>
          </cell>
        </row>
        <row r="653">
          <cell r="F653">
            <v>56010000000</v>
          </cell>
          <cell r="G653">
            <v>47240000000</v>
          </cell>
        </row>
        <row r="654">
          <cell r="F654">
            <v>9.1766936261381913E-3</v>
          </cell>
          <cell r="G654">
            <v>9.3639966130397989E-3</v>
          </cell>
        </row>
        <row r="747">
          <cell r="F747">
            <v>0</v>
          </cell>
          <cell r="G747">
            <v>0</v>
          </cell>
        </row>
        <row r="748">
          <cell r="F748">
            <v>0</v>
          </cell>
          <cell r="G748">
            <v>0</v>
          </cell>
        </row>
        <row r="749">
          <cell r="F749">
            <v>0</v>
          </cell>
          <cell r="G749">
            <v>0</v>
          </cell>
        </row>
        <row r="750">
          <cell r="F750">
            <v>0</v>
          </cell>
          <cell r="G750">
            <v>0</v>
          </cell>
        </row>
        <row r="751">
          <cell r="F751">
            <v>0</v>
          </cell>
          <cell r="G751">
            <v>0</v>
          </cell>
        </row>
        <row r="752">
          <cell r="F752">
            <v>0</v>
          </cell>
          <cell r="G752">
            <v>0</v>
          </cell>
        </row>
        <row r="851">
          <cell r="F851">
            <v>0</v>
          </cell>
          <cell r="G851">
            <v>0</v>
          </cell>
        </row>
        <row r="852">
          <cell r="F852">
            <v>0</v>
          </cell>
          <cell r="G852">
            <v>0</v>
          </cell>
        </row>
        <row r="853">
          <cell r="F853">
            <v>0</v>
          </cell>
          <cell r="G853">
            <v>0</v>
          </cell>
        </row>
        <row r="854">
          <cell r="F854">
            <v>0</v>
          </cell>
          <cell r="G854">
            <v>0</v>
          </cell>
        </row>
        <row r="855">
          <cell r="F855">
            <v>0</v>
          </cell>
          <cell r="G855">
            <v>0</v>
          </cell>
        </row>
        <row r="856">
          <cell r="F856">
            <v>0</v>
          </cell>
          <cell r="G856">
            <v>0</v>
          </cell>
        </row>
      </sheetData>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関係会社貸付金データ"/>
    </sheetNames>
    <sheetDataSet>
      <sheetData sheetId="0" refreshError="1">
        <row r="7">
          <cell r="D7">
            <v>77235000000</v>
          </cell>
        </row>
        <row r="8">
          <cell r="D8">
            <v>6.5414889622580448E-3</v>
          </cell>
        </row>
        <row r="9">
          <cell r="D9">
            <v>0</v>
          </cell>
        </row>
        <row r="10">
          <cell r="D10">
            <v>0</v>
          </cell>
        </row>
        <row r="14">
          <cell r="D14">
            <v>16500000000</v>
          </cell>
        </row>
        <row r="15">
          <cell r="D15">
            <v>7.9400000000000043E-3</v>
          </cell>
        </row>
        <row r="16">
          <cell r="D16">
            <v>40000000000</v>
          </cell>
        </row>
        <row r="17">
          <cell r="D17">
            <v>1.0900000000000002E-2</v>
          </cell>
        </row>
        <row r="21">
          <cell r="D21">
            <v>58100000000</v>
          </cell>
        </row>
        <row r="22">
          <cell r="D22">
            <v>1.0519779690189331E-2</v>
          </cell>
        </row>
        <row r="23">
          <cell r="D23">
            <v>40000000000</v>
          </cell>
        </row>
        <row r="24">
          <cell r="D24">
            <v>1.7023000000000003E-2</v>
          </cell>
        </row>
        <row r="32">
          <cell r="D32">
            <v>77235000000</v>
          </cell>
        </row>
        <row r="33">
          <cell r="D33">
            <v>6.5414889622580448E-3</v>
          </cell>
        </row>
        <row r="34">
          <cell r="D34">
            <v>0</v>
          </cell>
        </row>
        <row r="35">
          <cell r="D35">
            <v>0</v>
          </cell>
        </row>
        <row r="39">
          <cell r="D39">
            <v>16500000000</v>
          </cell>
        </row>
        <row r="40">
          <cell r="D40">
            <v>7.9400000000000043E-3</v>
          </cell>
        </row>
        <row r="41">
          <cell r="D41">
            <v>40000000000</v>
          </cell>
        </row>
        <row r="42">
          <cell r="D42">
            <v>1.0900000000000002E-2</v>
          </cell>
        </row>
        <row r="46">
          <cell r="D46">
            <v>58100000000</v>
          </cell>
        </row>
        <row r="47">
          <cell r="D47">
            <v>1.0519779690189331E-2</v>
          </cell>
        </row>
        <row r="48">
          <cell r="D48">
            <v>40000000000</v>
          </cell>
        </row>
        <row r="49">
          <cell r="D49">
            <v>1.7023000000000003E-2</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Directors"/>
    </sheetNames>
    <sheetDataSet>
      <sheetData sheetId="0"/>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US Engg"/>
      <sheetName val="US"/>
      <sheetName val="Total"/>
      <sheetName val="CT"/>
      <sheetName val="Merlin"/>
      <sheetName val="nMR"/>
      <sheetName val="Horizon"/>
      <sheetName val="C&amp;B"/>
      <sheetName val="T&amp;L"/>
      <sheetName val="Depreciation"/>
      <sheetName val="Exchan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D6">
            <v>42.5075</v>
          </cell>
        </row>
        <row r="7">
          <cell r="D7">
            <v>42.524299999999997</v>
          </cell>
        </row>
        <row r="8">
          <cell r="D8">
            <v>42.473799999999997</v>
          </cell>
        </row>
        <row r="9">
          <cell r="D9">
            <v>42.4833</v>
          </cell>
        </row>
        <row r="10">
          <cell r="D10">
            <v>42.469499999999996</v>
          </cell>
        </row>
        <row r="11">
          <cell r="D11">
            <v>42.770200000000003</v>
          </cell>
        </row>
        <row r="12">
          <cell r="D12">
            <v>42.859499999999997</v>
          </cell>
        </row>
        <row r="13">
          <cell r="D13">
            <v>43.234299999999998</v>
          </cell>
        </row>
        <row r="14">
          <cell r="D14">
            <v>43.306100000000001</v>
          </cell>
        </row>
        <row r="15">
          <cell r="D15">
            <v>43.487299999999998</v>
          </cell>
        </row>
        <row r="16">
          <cell r="D16">
            <v>43.4</v>
          </cell>
        </row>
        <row r="17">
          <cell r="D17">
            <v>43.4</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営業収益"/>
    </sheetNames>
    <sheetDataSet>
      <sheetData sheetId="0"/>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ファイル操作方法"/>
      <sheetName val="GW"/>
      <sheetName val="Entryの引継ぎ"/>
      <sheetName val="EQ国内"/>
      <sheetName val="国内work"/>
      <sheetName val="為替"/>
      <sheetName val="EQ海外"/>
      <sheetName val="海外WORK"/>
      <sheetName val="AFFI内訳"/>
      <sheetName val="持分法"/>
      <sheetName val="外貨AFFI"/>
      <sheetName val="Stockton"/>
      <sheetName val="剰余金一覧"/>
      <sheetName val="損益対前年同月比"/>
      <sheetName val="損益対前月比較"/>
      <sheetName val="残高内訳NI"/>
      <sheetName val="増減内訳NI"/>
      <sheetName val="残高内訳 (地域別)NI"/>
      <sheetName val="Schoolnet"/>
      <sheetName val="未分配利益"/>
      <sheetName val="残高内訳 (地域別) 提出版"/>
      <sheetName val="INVESTSMART"/>
      <sheetName val="BL売却"/>
      <sheetName val="ニチメン売却 "/>
      <sheetName val="日立造船売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ost Estimate-B"/>
      <sheetName val="Item Rates"/>
      <sheetName val="Zone-B"/>
      <sheetName val="Material and Appurtenances-B"/>
      <sheetName val="Civil Works-B"/>
      <sheetName val="Design-B"/>
      <sheetName val="Z2-DATA"/>
      <sheetName val="zone-2"/>
      <sheetName val="MH_Excavation"/>
      <sheetName val="Bed Calculation"/>
      <sheetName val="Bedding"/>
      <sheetName val="Load-fact"/>
      <sheetName val="Structure"/>
      <sheetName val="DVALUE"/>
      <sheetName val="THK"/>
      <sheetName val="Cd"/>
      <sheetName val="Cs"/>
      <sheetName val="CPIPE"/>
      <sheetName val="CPIPE2"/>
      <sheetName val="Bed Class"/>
      <sheetName val="Zone-II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7">
          <cell r="A17" t="str">
            <v>H/B</v>
          </cell>
          <cell r="B17">
            <v>1</v>
          </cell>
          <cell r="C17">
            <v>2</v>
          </cell>
          <cell r="D17">
            <v>3</v>
          </cell>
          <cell r="E17">
            <v>4</v>
          </cell>
          <cell r="F17">
            <v>5</v>
          </cell>
        </row>
        <row r="18">
          <cell r="A18">
            <v>0.25</v>
          </cell>
          <cell r="B18">
            <v>0.22750000000000001</v>
          </cell>
          <cell r="C18">
            <v>0.23050000000000001</v>
          </cell>
          <cell r="D18">
            <v>0.23200000000000001</v>
          </cell>
          <cell r="E18">
            <v>0.23449999999999999</v>
          </cell>
          <cell r="F18">
            <v>0.23699999999999999</v>
          </cell>
        </row>
        <row r="19">
          <cell r="A19">
            <v>0.5</v>
          </cell>
          <cell r="B19">
            <v>0.45500000000000002</v>
          </cell>
          <cell r="C19">
            <v>0.46100000000000002</v>
          </cell>
          <cell r="D19">
            <v>0.46400000000000002</v>
          </cell>
          <cell r="E19">
            <v>0.46899999999999997</v>
          </cell>
          <cell r="F19">
            <v>0.47399999999999998</v>
          </cell>
        </row>
        <row r="20">
          <cell r="A20">
            <v>0.75</v>
          </cell>
          <cell r="B20">
            <v>0.6925</v>
          </cell>
          <cell r="C20">
            <v>0.65649999999999997</v>
          </cell>
          <cell r="D20">
            <v>0.66399999999999992</v>
          </cell>
          <cell r="E20">
            <v>0.67500000000000004</v>
          </cell>
          <cell r="F20">
            <v>0.68599999999999994</v>
          </cell>
        </row>
        <row r="21">
          <cell r="A21">
            <v>1</v>
          </cell>
          <cell r="B21">
            <v>0.93</v>
          </cell>
          <cell r="C21">
            <v>0.85199999999999998</v>
          </cell>
          <cell r="D21">
            <v>0.86399999999999999</v>
          </cell>
          <cell r="E21">
            <v>0.88100000000000001</v>
          </cell>
          <cell r="F21">
            <v>0.89800000000000002</v>
          </cell>
        </row>
        <row r="22">
          <cell r="A22">
            <v>1.25</v>
          </cell>
          <cell r="B22">
            <v>1.0349999999999999</v>
          </cell>
          <cell r="C22">
            <v>1.0175000000000001</v>
          </cell>
          <cell r="D22">
            <v>1.036</v>
          </cell>
          <cell r="E22">
            <v>1.0615000000000001</v>
          </cell>
          <cell r="F22">
            <v>1.0880000000000001</v>
          </cell>
        </row>
        <row r="23">
          <cell r="A23">
            <v>1.5</v>
          </cell>
          <cell r="B23">
            <v>1.1399999999999999</v>
          </cell>
          <cell r="C23">
            <v>1.1830000000000001</v>
          </cell>
          <cell r="D23">
            <v>1.208</v>
          </cell>
          <cell r="E23">
            <v>1.242</v>
          </cell>
          <cell r="F23">
            <v>1.278</v>
          </cell>
        </row>
        <row r="24">
          <cell r="A24">
            <v>1.75</v>
          </cell>
          <cell r="B24">
            <v>1.2675000000000001</v>
          </cell>
          <cell r="C24">
            <v>1.3235000000000001</v>
          </cell>
          <cell r="D24">
            <v>1.3559999999999999</v>
          </cell>
          <cell r="E24">
            <v>1.401</v>
          </cell>
          <cell r="F24">
            <v>1.448</v>
          </cell>
        </row>
        <row r="25">
          <cell r="A25">
            <v>2</v>
          </cell>
          <cell r="B25">
            <v>1.395</v>
          </cell>
          <cell r="C25">
            <v>1.464</v>
          </cell>
          <cell r="D25">
            <v>1.504</v>
          </cell>
          <cell r="E25">
            <v>1.56</v>
          </cell>
          <cell r="F25">
            <v>1.6180000000000001</v>
          </cell>
        </row>
        <row r="26">
          <cell r="A26">
            <v>2.25</v>
          </cell>
          <cell r="B26">
            <v>1.5005000000000002</v>
          </cell>
          <cell r="C26">
            <v>1.583</v>
          </cell>
          <cell r="D26">
            <v>1.6339999999999999</v>
          </cell>
          <cell r="E26">
            <v>1.6990000000000001</v>
          </cell>
          <cell r="F26">
            <v>1.7705000000000002</v>
          </cell>
        </row>
        <row r="27">
          <cell r="A27">
            <v>2.5</v>
          </cell>
          <cell r="B27">
            <v>1.6060000000000001</v>
          </cell>
          <cell r="C27">
            <v>1.702</v>
          </cell>
          <cell r="D27">
            <v>1.764</v>
          </cell>
          <cell r="E27">
            <v>1.8380000000000001</v>
          </cell>
          <cell r="F27">
            <v>1.923</v>
          </cell>
        </row>
        <row r="28">
          <cell r="A28">
            <v>2.75</v>
          </cell>
          <cell r="B28">
            <v>1.6930000000000001</v>
          </cell>
          <cell r="C28">
            <v>1.8029999999999999</v>
          </cell>
          <cell r="D28">
            <v>1.871</v>
          </cell>
          <cell r="E28">
            <v>1.9605000000000001</v>
          </cell>
          <cell r="F28">
            <v>2.0594999999999999</v>
          </cell>
        </row>
        <row r="29">
          <cell r="A29">
            <v>3</v>
          </cell>
          <cell r="B29">
            <v>1.78</v>
          </cell>
          <cell r="C29">
            <v>1.9039999999999999</v>
          </cell>
          <cell r="D29">
            <v>1.978</v>
          </cell>
          <cell r="E29">
            <v>2.0830000000000002</v>
          </cell>
          <cell r="F29">
            <v>2.1960000000000002</v>
          </cell>
        </row>
        <row r="30">
          <cell r="A30">
            <v>3.25</v>
          </cell>
          <cell r="B30">
            <v>1.8515000000000001</v>
          </cell>
          <cell r="C30">
            <v>1.9895</v>
          </cell>
          <cell r="D30">
            <v>2.0724999999999998</v>
          </cell>
          <cell r="E30">
            <v>2.1905000000000001</v>
          </cell>
          <cell r="F30">
            <v>2.3185000000000002</v>
          </cell>
        </row>
        <row r="31">
          <cell r="A31">
            <v>3.5</v>
          </cell>
          <cell r="B31">
            <v>1.923</v>
          </cell>
          <cell r="C31">
            <v>2.0750000000000002</v>
          </cell>
          <cell r="D31">
            <v>2.1669999999999998</v>
          </cell>
          <cell r="E31">
            <v>2.298</v>
          </cell>
          <cell r="F31">
            <v>2.4409999999999998</v>
          </cell>
        </row>
        <row r="32">
          <cell r="A32">
            <v>3.75</v>
          </cell>
          <cell r="B32">
            <v>1.982</v>
          </cell>
          <cell r="C32">
            <v>2.1480000000000001</v>
          </cell>
          <cell r="D32">
            <v>2.2480000000000002</v>
          </cell>
          <cell r="E32">
            <v>2.3925000000000001</v>
          </cell>
          <cell r="F32">
            <v>2.5505</v>
          </cell>
        </row>
        <row r="33">
          <cell r="A33">
            <v>4</v>
          </cell>
          <cell r="B33">
            <v>2.0409999999999999</v>
          </cell>
          <cell r="C33">
            <v>2.2210000000000001</v>
          </cell>
          <cell r="D33">
            <v>2.3290000000000002</v>
          </cell>
          <cell r="E33">
            <v>2.4870000000000001</v>
          </cell>
          <cell r="F33">
            <v>2.66</v>
          </cell>
        </row>
        <row r="34">
          <cell r="A34">
            <v>4.25</v>
          </cell>
          <cell r="B34">
            <v>2.0884999999999998</v>
          </cell>
          <cell r="C34">
            <v>2.2825000000000002</v>
          </cell>
          <cell r="D34">
            <v>2.399</v>
          </cell>
          <cell r="E34">
            <v>2.5685000000000002</v>
          </cell>
          <cell r="F34">
            <v>2.758</v>
          </cell>
        </row>
        <row r="35">
          <cell r="A35">
            <v>4.5</v>
          </cell>
          <cell r="B35">
            <v>2.1360000000000001</v>
          </cell>
          <cell r="C35">
            <v>2.3439999999999999</v>
          </cell>
          <cell r="D35">
            <v>2.4689999999999999</v>
          </cell>
          <cell r="E35">
            <v>2.65</v>
          </cell>
          <cell r="F35">
            <v>2.8559999999999999</v>
          </cell>
        </row>
        <row r="36">
          <cell r="A36">
            <v>4.75</v>
          </cell>
          <cell r="B36">
            <v>2.1775000000000002</v>
          </cell>
          <cell r="C36">
            <v>2.3959999999999999</v>
          </cell>
          <cell r="D36">
            <v>2.5294999999999996</v>
          </cell>
          <cell r="E36">
            <v>2.7240000000000002</v>
          </cell>
          <cell r="F36">
            <v>2.944</v>
          </cell>
        </row>
        <row r="37">
          <cell r="A37">
            <v>5</v>
          </cell>
          <cell r="B37">
            <v>2.2189999999999999</v>
          </cell>
          <cell r="C37">
            <v>2.448</v>
          </cell>
          <cell r="D37">
            <v>2.59</v>
          </cell>
          <cell r="E37">
            <v>2.798</v>
          </cell>
          <cell r="F37">
            <v>3.032</v>
          </cell>
        </row>
        <row r="38">
          <cell r="A38">
            <v>5.25</v>
          </cell>
          <cell r="B38">
            <v>2.2524999999999999</v>
          </cell>
          <cell r="C38">
            <v>2.4925000000000002</v>
          </cell>
          <cell r="D38">
            <v>2.6414999999999997</v>
          </cell>
          <cell r="E38">
            <v>2.8620000000000001</v>
          </cell>
          <cell r="F38">
            <v>3.1109999999999998</v>
          </cell>
        </row>
        <row r="39">
          <cell r="A39">
            <v>5.5</v>
          </cell>
          <cell r="B39">
            <v>2.286</v>
          </cell>
          <cell r="C39">
            <v>2.5369999999999999</v>
          </cell>
          <cell r="D39">
            <v>2.6930000000000001</v>
          </cell>
          <cell r="E39">
            <v>2.9260000000000002</v>
          </cell>
          <cell r="F39">
            <v>3.19</v>
          </cell>
        </row>
        <row r="40">
          <cell r="A40">
            <v>5.75</v>
          </cell>
          <cell r="B40">
            <v>2.3129999999999997</v>
          </cell>
          <cell r="C40">
            <v>2.5745</v>
          </cell>
          <cell r="D40">
            <v>2.7374999999999998</v>
          </cell>
          <cell r="E40">
            <v>2.9820000000000002</v>
          </cell>
          <cell r="F40">
            <v>3.2605</v>
          </cell>
        </row>
        <row r="41">
          <cell r="A41">
            <v>6</v>
          </cell>
          <cell r="B41">
            <v>2.34</v>
          </cell>
          <cell r="C41">
            <v>2.6120000000000001</v>
          </cell>
          <cell r="D41">
            <v>2.782</v>
          </cell>
          <cell r="E41">
            <v>3.0379999999999998</v>
          </cell>
          <cell r="F41">
            <v>3.331</v>
          </cell>
        </row>
        <row r="42">
          <cell r="A42">
            <v>6.25</v>
          </cell>
          <cell r="B42">
            <v>2.363</v>
          </cell>
          <cell r="C42">
            <v>2.6435</v>
          </cell>
          <cell r="D42">
            <v>2.8205</v>
          </cell>
          <cell r="E42">
            <v>3.0874999999999999</v>
          </cell>
          <cell r="F42">
            <v>3.3944999999999999</v>
          </cell>
        </row>
        <row r="43">
          <cell r="A43">
            <v>6.5</v>
          </cell>
          <cell r="B43">
            <v>2.3860000000000001</v>
          </cell>
          <cell r="C43">
            <v>2.6749999999999998</v>
          </cell>
          <cell r="D43">
            <v>2.859</v>
          </cell>
          <cell r="E43">
            <v>3.137</v>
          </cell>
          <cell r="F43">
            <v>3.4580000000000002</v>
          </cell>
        </row>
        <row r="44">
          <cell r="A44">
            <v>6.75</v>
          </cell>
          <cell r="B44">
            <v>2.4045000000000001</v>
          </cell>
          <cell r="C44">
            <v>2.702</v>
          </cell>
          <cell r="D44">
            <v>2.8919999999999999</v>
          </cell>
          <cell r="E44">
            <v>3.18</v>
          </cell>
          <cell r="F44">
            <v>3.5145</v>
          </cell>
        </row>
        <row r="45">
          <cell r="A45">
            <v>7</v>
          </cell>
          <cell r="B45">
            <v>2.423</v>
          </cell>
          <cell r="C45">
            <v>2.7290000000000001</v>
          </cell>
          <cell r="D45">
            <v>2.9249999999999998</v>
          </cell>
          <cell r="E45">
            <v>3.2229999999999999</v>
          </cell>
          <cell r="F45">
            <v>3.5710000000000002</v>
          </cell>
        </row>
        <row r="46">
          <cell r="A46">
            <v>7.25</v>
          </cell>
          <cell r="B46">
            <v>2.4385000000000003</v>
          </cell>
          <cell r="C46">
            <v>2.7519999999999998</v>
          </cell>
          <cell r="D46">
            <v>2.9535</v>
          </cell>
          <cell r="E46">
            <v>3.2610000000000001</v>
          </cell>
          <cell r="F46">
            <v>3.6219999999999999</v>
          </cell>
        </row>
        <row r="47">
          <cell r="A47">
            <v>7.5</v>
          </cell>
          <cell r="B47">
            <v>2.4540000000000002</v>
          </cell>
          <cell r="C47">
            <v>2.7749999999999999</v>
          </cell>
          <cell r="D47">
            <v>2.9820000000000002</v>
          </cell>
          <cell r="E47">
            <v>3.2989999999999999</v>
          </cell>
          <cell r="F47">
            <v>3.673</v>
          </cell>
        </row>
        <row r="48">
          <cell r="A48">
            <v>7.75</v>
          </cell>
          <cell r="B48">
            <v>2.4664999999999999</v>
          </cell>
          <cell r="C48">
            <v>2.7945000000000002</v>
          </cell>
          <cell r="D48">
            <v>3.0065</v>
          </cell>
          <cell r="E48">
            <v>3.3325</v>
          </cell>
          <cell r="F48">
            <v>3.7184999999999997</v>
          </cell>
        </row>
        <row r="49">
          <cell r="A49">
            <v>8</v>
          </cell>
          <cell r="B49">
            <v>2.4790000000000001</v>
          </cell>
          <cell r="C49">
            <v>2.8140000000000001</v>
          </cell>
          <cell r="D49">
            <v>3.0310000000000001</v>
          </cell>
          <cell r="E49">
            <v>3.3660000000000001</v>
          </cell>
          <cell r="F49">
            <v>3.7639999999999998</v>
          </cell>
        </row>
        <row r="50">
          <cell r="A50">
            <v>8.25</v>
          </cell>
          <cell r="B50">
            <v>2.4895</v>
          </cell>
          <cell r="C50">
            <v>2.8304999999999998</v>
          </cell>
          <cell r="D50">
            <v>3.052</v>
          </cell>
          <cell r="E50">
            <v>3.395</v>
          </cell>
          <cell r="F50">
            <v>3.8045</v>
          </cell>
        </row>
        <row r="51">
          <cell r="A51">
            <v>8.5</v>
          </cell>
          <cell r="B51">
            <v>2.5</v>
          </cell>
          <cell r="C51">
            <v>2.847</v>
          </cell>
          <cell r="D51">
            <v>3.073</v>
          </cell>
          <cell r="E51">
            <v>3.4239999999999999</v>
          </cell>
          <cell r="F51">
            <v>3.8450000000000002</v>
          </cell>
        </row>
        <row r="52">
          <cell r="A52">
            <v>8.75</v>
          </cell>
          <cell r="B52">
            <v>2.5089999999999999</v>
          </cell>
          <cell r="C52">
            <v>2.8609999999999998</v>
          </cell>
          <cell r="D52">
            <v>3.0910000000000002</v>
          </cell>
          <cell r="E52">
            <v>3.45</v>
          </cell>
          <cell r="F52">
            <v>3.8815</v>
          </cell>
        </row>
        <row r="53">
          <cell r="A53">
            <v>9</v>
          </cell>
          <cell r="B53">
            <v>2.5179999999999998</v>
          </cell>
          <cell r="C53">
            <v>2.875</v>
          </cell>
          <cell r="D53">
            <v>3.109</v>
          </cell>
          <cell r="E53">
            <v>3.476</v>
          </cell>
          <cell r="F53">
            <v>3.9180000000000001</v>
          </cell>
        </row>
        <row r="54">
          <cell r="A54">
            <v>9.25</v>
          </cell>
          <cell r="B54">
            <v>2.5249999999999999</v>
          </cell>
          <cell r="C54">
            <v>2.8864999999999998</v>
          </cell>
          <cell r="D54">
            <v>3.125</v>
          </cell>
          <cell r="E54">
            <v>3.4984999999999999</v>
          </cell>
          <cell r="F54">
            <v>3.9504999999999999</v>
          </cell>
        </row>
        <row r="55">
          <cell r="A55">
            <v>9.5</v>
          </cell>
          <cell r="B55">
            <v>2.532</v>
          </cell>
          <cell r="C55">
            <v>2.8980000000000001</v>
          </cell>
          <cell r="D55">
            <v>3.141</v>
          </cell>
          <cell r="E55">
            <v>3.5209999999999999</v>
          </cell>
          <cell r="F55">
            <v>3.9830000000000001</v>
          </cell>
        </row>
        <row r="56">
          <cell r="A56">
            <v>9.75</v>
          </cell>
          <cell r="B56">
            <v>2.5375000000000001</v>
          </cell>
          <cell r="C56">
            <v>2.9080000000000004</v>
          </cell>
          <cell r="D56">
            <v>3.1539999999999999</v>
          </cell>
          <cell r="E56">
            <v>3.5404999999999998</v>
          </cell>
          <cell r="F56">
            <v>4.0125000000000002</v>
          </cell>
        </row>
        <row r="57">
          <cell r="A57">
            <v>10</v>
          </cell>
          <cell r="B57">
            <v>2.5430000000000001</v>
          </cell>
          <cell r="C57">
            <v>2.9180000000000001</v>
          </cell>
          <cell r="D57">
            <v>3.1669999999999998</v>
          </cell>
          <cell r="E57">
            <v>3.56</v>
          </cell>
          <cell r="F57">
            <v>4.0419999999999998</v>
          </cell>
        </row>
        <row r="58">
          <cell r="A58">
            <v>10.25</v>
          </cell>
          <cell r="B58">
            <v>2.5474999999999999</v>
          </cell>
          <cell r="C58">
            <v>2.9260000000000002</v>
          </cell>
          <cell r="D58">
            <v>3.1777499999999996</v>
          </cell>
          <cell r="E58">
            <v>3.5765000000000002</v>
          </cell>
          <cell r="F58">
            <v>4.0667499999999999</v>
          </cell>
        </row>
        <row r="59">
          <cell r="A59">
            <v>10.5</v>
          </cell>
          <cell r="B59">
            <v>2.552</v>
          </cell>
          <cell r="C59">
            <v>2.9340000000000002</v>
          </cell>
          <cell r="D59">
            <v>3.1884999999999999</v>
          </cell>
          <cell r="E59">
            <v>3.593</v>
          </cell>
          <cell r="F59">
            <v>4.0914999999999999</v>
          </cell>
        </row>
        <row r="60">
          <cell r="A60">
            <v>10.75</v>
          </cell>
          <cell r="B60">
            <v>2.5564999999999998</v>
          </cell>
          <cell r="C60">
            <v>2.9420000000000002</v>
          </cell>
          <cell r="D60">
            <v>3.1992500000000001</v>
          </cell>
          <cell r="E60">
            <v>3.6094999999999997</v>
          </cell>
          <cell r="F60">
            <v>4.11625</v>
          </cell>
        </row>
        <row r="61">
          <cell r="A61">
            <v>11</v>
          </cell>
          <cell r="B61">
            <v>2.5609999999999999</v>
          </cell>
          <cell r="C61">
            <v>2.95</v>
          </cell>
          <cell r="D61">
            <v>3.21</v>
          </cell>
          <cell r="E61">
            <v>3.6259999999999999</v>
          </cell>
          <cell r="F61">
            <v>4.141</v>
          </cell>
        </row>
        <row r="62">
          <cell r="A62">
            <v>11.25</v>
          </cell>
          <cell r="B62">
            <v>2.5640000000000001</v>
          </cell>
          <cell r="C62">
            <v>2.9555000000000002</v>
          </cell>
          <cell r="D62">
            <v>3.218</v>
          </cell>
          <cell r="E62">
            <v>3.6384999999999996</v>
          </cell>
          <cell r="F62">
            <v>4.1609999999999996</v>
          </cell>
        </row>
        <row r="63">
          <cell r="A63">
            <v>11.5</v>
          </cell>
          <cell r="B63">
            <v>2.5670000000000002</v>
          </cell>
          <cell r="C63">
            <v>2.9610000000000003</v>
          </cell>
          <cell r="D63">
            <v>3.226</v>
          </cell>
          <cell r="E63">
            <v>3.6509999999999998</v>
          </cell>
          <cell r="F63">
            <v>4.181</v>
          </cell>
        </row>
        <row r="64">
          <cell r="A64">
            <v>11.75</v>
          </cell>
          <cell r="B64">
            <v>2.57</v>
          </cell>
          <cell r="C64">
            <v>2.9664999999999999</v>
          </cell>
          <cell r="D64">
            <v>3.234</v>
          </cell>
          <cell r="E64">
            <v>3.6635</v>
          </cell>
          <cell r="F64">
            <v>4.2010000000000005</v>
          </cell>
        </row>
        <row r="65">
          <cell r="A65">
            <v>12</v>
          </cell>
          <cell r="B65">
            <v>2.573</v>
          </cell>
          <cell r="C65">
            <v>2.972</v>
          </cell>
          <cell r="D65">
            <v>3.242</v>
          </cell>
          <cell r="E65">
            <v>3.6760000000000002</v>
          </cell>
          <cell r="F65">
            <v>4.2210000000000001</v>
          </cell>
        </row>
        <row r="66">
          <cell r="A66">
            <v>12.25</v>
          </cell>
          <cell r="B66">
            <v>2.5750000000000002</v>
          </cell>
          <cell r="C66">
            <v>2.9762499999999998</v>
          </cell>
          <cell r="D66">
            <v>3.2480000000000002</v>
          </cell>
          <cell r="E66">
            <v>3.6857500000000001</v>
          </cell>
          <cell r="F66">
            <v>4.2370000000000001</v>
          </cell>
        </row>
        <row r="67">
          <cell r="A67">
            <v>12.5</v>
          </cell>
          <cell r="B67">
            <v>2.577</v>
          </cell>
          <cell r="C67">
            <v>2.9805000000000001</v>
          </cell>
          <cell r="D67">
            <v>3.254</v>
          </cell>
          <cell r="E67">
            <v>3.6955</v>
          </cell>
          <cell r="F67">
            <v>4.2530000000000001</v>
          </cell>
        </row>
        <row r="68">
          <cell r="A68">
            <v>12.75</v>
          </cell>
          <cell r="B68">
            <v>2.5789999999999997</v>
          </cell>
          <cell r="C68">
            <v>2.98475</v>
          </cell>
          <cell r="D68">
            <v>3.26</v>
          </cell>
          <cell r="E68">
            <v>3.7052499999999999</v>
          </cell>
          <cell r="F68">
            <v>4.2690000000000001</v>
          </cell>
        </row>
        <row r="69">
          <cell r="A69">
            <v>13</v>
          </cell>
          <cell r="B69">
            <v>2.581</v>
          </cell>
          <cell r="C69">
            <v>2.9889999999999999</v>
          </cell>
          <cell r="D69">
            <v>3.266</v>
          </cell>
          <cell r="E69">
            <v>3.7149999999999999</v>
          </cell>
          <cell r="F69">
            <v>4.2850000000000001</v>
          </cell>
        </row>
        <row r="70">
          <cell r="A70">
            <v>13.25</v>
          </cell>
          <cell r="B70">
            <v>2.5825</v>
          </cell>
          <cell r="C70">
            <v>2.9917499999999997</v>
          </cell>
          <cell r="D70">
            <v>3.2702499999999999</v>
          </cell>
          <cell r="E70">
            <v>3.7225000000000001</v>
          </cell>
          <cell r="F70">
            <v>4.2977500000000006</v>
          </cell>
        </row>
        <row r="71">
          <cell r="A71">
            <v>13.5</v>
          </cell>
          <cell r="B71">
            <v>2.5840000000000001</v>
          </cell>
          <cell r="C71">
            <v>2.9944999999999999</v>
          </cell>
          <cell r="D71">
            <v>3.2744999999999997</v>
          </cell>
          <cell r="E71">
            <v>3.73</v>
          </cell>
          <cell r="F71">
            <v>4.3105000000000002</v>
          </cell>
        </row>
        <row r="72">
          <cell r="A72">
            <v>13.75</v>
          </cell>
          <cell r="B72">
            <v>2.5855000000000001</v>
          </cell>
          <cell r="C72">
            <v>2.9972500000000002</v>
          </cell>
          <cell r="D72">
            <v>3.2787500000000001</v>
          </cell>
          <cell r="E72">
            <v>3.7374999999999998</v>
          </cell>
          <cell r="F72">
            <v>4.3232499999999998</v>
          </cell>
        </row>
        <row r="73">
          <cell r="A73">
            <v>14</v>
          </cell>
          <cell r="B73">
            <v>2.5870000000000002</v>
          </cell>
          <cell r="C73">
            <v>3</v>
          </cell>
          <cell r="D73">
            <v>3.2829999999999999</v>
          </cell>
          <cell r="E73">
            <v>3.7450000000000001</v>
          </cell>
          <cell r="F73">
            <v>4.3360000000000003</v>
          </cell>
        </row>
        <row r="74">
          <cell r="A74">
            <v>14.25</v>
          </cell>
          <cell r="B74">
            <v>2.5880000000000001</v>
          </cell>
          <cell r="C74">
            <v>3.0022500000000001</v>
          </cell>
          <cell r="D74">
            <v>3.2862499999999999</v>
          </cell>
          <cell r="E74">
            <v>3.75075</v>
          </cell>
          <cell r="F74">
            <v>4.3465000000000007</v>
          </cell>
        </row>
        <row r="75">
          <cell r="A75">
            <v>14.5</v>
          </cell>
          <cell r="B75">
            <v>2.5890000000000004</v>
          </cell>
          <cell r="C75">
            <v>3.0045000000000002</v>
          </cell>
          <cell r="D75">
            <v>3.2894999999999999</v>
          </cell>
          <cell r="E75">
            <v>3.7565</v>
          </cell>
          <cell r="F75">
            <v>4.3570000000000002</v>
          </cell>
        </row>
        <row r="76">
          <cell r="A76">
            <v>14.75</v>
          </cell>
          <cell r="B76">
            <v>2.59</v>
          </cell>
          <cell r="C76">
            <v>3.0067500000000003</v>
          </cell>
          <cell r="D76">
            <v>3.2927499999999998</v>
          </cell>
          <cell r="E76">
            <v>3.7622499999999999</v>
          </cell>
          <cell r="F76">
            <v>4.3674999999999997</v>
          </cell>
        </row>
        <row r="77">
          <cell r="A77">
            <v>15</v>
          </cell>
          <cell r="B77">
            <v>2.5910000000000002</v>
          </cell>
          <cell r="C77">
            <v>3.0089999999999999</v>
          </cell>
          <cell r="D77">
            <v>3.2959999999999998</v>
          </cell>
          <cell r="E77">
            <v>3.7679999999999998</v>
          </cell>
          <cell r="F77">
            <v>4.3780000000000001</v>
          </cell>
        </row>
        <row r="78">
          <cell r="A78" t="str">
            <v>Very Great</v>
          </cell>
          <cell r="B78">
            <v>2.5990000000000002</v>
          </cell>
          <cell r="C78">
            <v>3.03</v>
          </cell>
          <cell r="D78">
            <v>3.3330000000000002</v>
          </cell>
          <cell r="E78">
            <v>3.8460000000000001</v>
          </cell>
          <cell r="F78">
            <v>4.548</v>
          </cell>
        </row>
      </sheetData>
      <sheetData sheetId="16"/>
      <sheetData sheetId="17"/>
      <sheetData sheetId="18"/>
      <sheetData sheetId="19" refreshError="1">
        <row r="1">
          <cell r="B1" t="str">
            <v>Load Factor</v>
          </cell>
          <cell r="C1" t="str">
            <v>Class</v>
          </cell>
          <cell r="D1" t="str">
            <v>h</v>
          </cell>
          <cell r="E1" t="str">
            <v xml:space="preserve">Condition </v>
          </cell>
        </row>
        <row r="2">
          <cell r="B2">
            <v>0</v>
          </cell>
          <cell r="C2" t="str">
            <v>C</v>
          </cell>
          <cell r="D2">
            <v>0</v>
          </cell>
          <cell r="E2" t="str">
            <v>Flat bottom trench</v>
          </cell>
        </row>
        <row r="3">
          <cell r="A3" t="str">
            <v>C</v>
          </cell>
          <cell r="B3">
            <v>1.1000000000000001</v>
          </cell>
          <cell r="C3" t="str">
            <v>C</v>
          </cell>
          <cell r="D3">
            <v>1.7000000000000001E-2</v>
          </cell>
          <cell r="E3" t="str">
            <v>Shaped bottom or compacted granular bedding with lightly compacted backfill</v>
          </cell>
        </row>
        <row r="4">
          <cell r="A4" t="str">
            <v>B</v>
          </cell>
          <cell r="B4">
            <v>1.5</v>
          </cell>
          <cell r="C4" t="str">
            <v>B</v>
          </cell>
          <cell r="D4">
            <v>0.05</v>
          </cell>
          <cell r="E4" t="str">
            <v>Shaped bottom or compacted granular bedding with carefully compacted backfill</v>
          </cell>
        </row>
        <row r="5">
          <cell r="A5" t="str">
            <v>Aa</v>
          </cell>
          <cell r="B5">
            <v>1.9</v>
          </cell>
          <cell r="C5" t="str">
            <v>Aa</v>
          </cell>
          <cell r="D5">
            <v>2.5000000000000001E-2</v>
          </cell>
          <cell r="E5" t="str">
            <v>Concrete cradle - plain concrete and lightly tamped backfill</v>
          </cell>
        </row>
        <row r="6">
          <cell r="A6" t="str">
            <v>Ab</v>
          </cell>
          <cell r="B6">
            <v>2.2000000000000002</v>
          </cell>
          <cell r="C6" t="str">
            <v>Ab</v>
          </cell>
          <cell r="D6">
            <v>2.5000000000000001E-2</v>
          </cell>
          <cell r="E6" t="str">
            <v>Concrete cradle - plain concrete and carefully tamped backfill</v>
          </cell>
        </row>
        <row r="7">
          <cell r="A7" t="str">
            <v>Ac</v>
          </cell>
          <cell r="B7">
            <v>2.8</v>
          </cell>
          <cell r="C7" t="str">
            <v>Ac</v>
          </cell>
          <cell r="D7">
            <v>2.5000000000000001E-2</v>
          </cell>
          <cell r="E7" t="str">
            <v>Concrete cradle - RCC 0.4%</v>
          </cell>
        </row>
        <row r="8">
          <cell r="A8" t="str">
            <v>Ad</v>
          </cell>
          <cell r="B8">
            <v>3.4</v>
          </cell>
          <cell r="C8" t="str">
            <v>Ad</v>
          </cell>
          <cell r="D8">
            <v>0.05</v>
          </cell>
          <cell r="E8" t="str">
            <v>Concrete cradle - RCC 1.0%</v>
          </cell>
        </row>
      </sheetData>
      <sheetData sheetId="20"/>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listbox"/>
      <sheetName val="AFFI内訳"/>
      <sheetName val="listbox.xls"/>
      <sheetName val="Assumptions"/>
    </sheetNames>
    <definedNames>
      <definedName name="box2_select"/>
      <definedName name="OptionChk1"/>
      <definedName name="OptionChk2"/>
      <definedName name="OptionChk3"/>
    </definedNames>
    <sheetDataSet>
      <sheetData sheetId="0" refreshError="1"/>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Assumption"/>
      <sheetName val="PAP Reco"/>
      <sheetName val="Subsidiary Operating Profit"/>
      <sheetName val="Borrowing Bifurcation"/>
      <sheetName val="Interest Allocation Sheet"/>
      <sheetName val="PAP Memo"/>
      <sheetName val="Non Fund"/>
      <sheetName val="Esti report"/>
      <sheetName val="SPR"/>
      <sheetName val="Facility"/>
      <sheetName val="PAP"/>
      <sheetName val="Borrowing"/>
      <sheetName val="B S"/>
      <sheetName val="BOD BS"/>
      <sheetName val="deb"/>
      <sheetName val="InfraTL-COB"/>
      <sheetName val="Yield-COB"/>
      <sheetName val="Yield-COB sum"/>
      <sheetName val="Cntrl Sheet"/>
      <sheetName val="Interest"/>
      <sheetName val="Sheet2"/>
      <sheetName val="STAS"/>
      <sheetName val="Seg. report"/>
      <sheetName val="note_to_RP"/>
      <sheetName val="P L"/>
      <sheetName val="Yield-backup"/>
      <sheetName val="DTPL"/>
      <sheetName val="Cashflow"/>
      <sheetName val="BOD PL"/>
      <sheetName val="prof"/>
      <sheetName val="Bal"/>
      <sheetName val="Keyratios"/>
      <sheetName val="Key Ratio Back up"/>
      <sheetName val="Treasury MIS"/>
      <sheetName val="Proprietory MIS"/>
      <sheetName val="MIS reports"/>
      <sheetName val="Demerged"/>
      <sheetName val="Interest on IL&amp;FS lOANS"/>
      <sheetName val="Shantaram"/>
      <sheetName val="dAILY aVERAGE"/>
      <sheetName val="Daily Averages"/>
      <sheetName val="BOD PL NEW"/>
      <sheetName val="MIS March"/>
    </sheetNames>
    <sheetDataSet>
      <sheetData sheetId="0"/>
      <sheetData sheetId="1"/>
      <sheetData sheetId="2"/>
      <sheetData sheetId="3"/>
      <sheetData sheetId="4"/>
      <sheetData sheetId="5"/>
      <sheetData sheetId="6"/>
      <sheetData sheetId="7"/>
      <sheetData sheetId="8"/>
      <sheetData sheetId="9" refreshError="1">
        <row r="1">
          <cell r="C1" t="str">
            <v/>
          </cell>
        </row>
        <row r="277">
          <cell r="C277" t="str">
            <v>Noida Toll Bridge</v>
          </cell>
        </row>
      </sheetData>
      <sheetData sheetId="10"/>
      <sheetData sheetId="11"/>
      <sheetData sheetId="12" refreshError="1">
        <row r="77">
          <cell r="C77" t="str">
            <v>FIXED ASSETS</v>
          </cell>
        </row>
      </sheetData>
      <sheetData sheetId="13"/>
      <sheetData sheetId="14"/>
      <sheetData sheetId="15"/>
      <sheetData sheetId="16" refreshError="1"/>
      <sheetData sheetId="17"/>
      <sheetData sheetId="18" refreshError="1">
        <row r="2">
          <cell r="A2" t="str">
            <v>Particulars</v>
          </cell>
        </row>
        <row r="4">
          <cell r="A4" t="str">
            <v>Interest Tally Control</v>
          </cell>
        </row>
      </sheetData>
      <sheetData sheetId="19" refreshError="1"/>
      <sheetData sheetId="20"/>
      <sheetData sheetId="21"/>
      <sheetData sheetId="22"/>
      <sheetData sheetId="23"/>
      <sheetData sheetId="24" refreshError="1"/>
      <sheetData sheetId="25"/>
      <sheetData sheetId="26" refreshError="1">
        <row r="2">
          <cell r="B2" t="str">
            <v>INFRASTRUCTURE LEASING &amp; FINANCIAL SERVICES LTD</v>
          </cell>
        </row>
        <row r="3">
          <cell r="P3" t="str">
            <v>Rs. Mn</v>
          </cell>
        </row>
        <row r="4">
          <cell r="B4" t="str">
            <v>Detailed Profit &amp; Loss Statement</v>
          </cell>
          <cell r="D4" t="str">
            <v>Estimate</v>
          </cell>
          <cell r="E4" t="str">
            <v>Estimate</v>
          </cell>
          <cell r="F4" t="str">
            <v>Estimate</v>
          </cell>
          <cell r="G4" t="str">
            <v>Estimate</v>
          </cell>
          <cell r="H4" t="str">
            <v>Estimate</v>
          </cell>
          <cell r="I4" t="str">
            <v>Estimate</v>
          </cell>
          <cell r="J4" t="str">
            <v>Estimate</v>
          </cell>
          <cell r="K4" t="str">
            <v>Estimate</v>
          </cell>
          <cell r="L4" t="str">
            <v>Estimate</v>
          </cell>
          <cell r="M4" t="str">
            <v>Estimate</v>
          </cell>
          <cell r="N4" t="str">
            <v>Estimate</v>
          </cell>
          <cell r="O4" t="str">
            <v>Estimate</v>
          </cell>
        </row>
        <row r="5">
          <cell r="D5">
            <v>39173</v>
          </cell>
          <cell r="E5">
            <v>39204</v>
          </cell>
          <cell r="F5">
            <v>39234</v>
          </cell>
          <cell r="G5">
            <v>39265</v>
          </cell>
          <cell r="H5">
            <v>39296</v>
          </cell>
          <cell r="I5">
            <v>39326</v>
          </cell>
          <cell r="J5">
            <v>39357</v>
          </cell>
          <cell r="K5">
            <v>39387</v>
          </cell>
          <cell r="L5">
            <v>39418</v>
          </cell>
          <cell r="M5">
            <v>39449</v>
          </cell>
          <cell r="N5">
            <v>39479</v>
          </cell>
          <cell r="O5">
            <v>39510</v>
          </cell>
        </row>
        <row r="6">
          <cell r="D6" t="str">
            <v>Rs. Mn</v>
          </cell>
          <cell r="E6" t="str">
            <v>Rs. Mn</v>
          </cell>
          <cell r="F6" t="str">
            <v>Rs. Mn</v>
          </cell>
          <cell r="G6" t="str">
            <v>Rs. Mn</v>
          </cell>
          <cell r="H6" t="str">
            <v>Rs. Mn</v>
          </cell>
          <cell r="I6" t="str">
            <v>Rs. Mn</v>
          </cell>
          <cell r="J6" t="str">
            <v>Rs. Mn</v>
          </cell>
          <cell r="K6" t="str">
            <v>Rs. Mn</v>
          </cell>
          <cell r="L6" t="str">
            <v>Rs. Mn</v>
          </cell>
          <cell r="M6" t="str">
            <v>Rs. Mn</v>
          </cell>
          <cell r="N6" t="str">
            <v>Rs. Mn</v>
          </cell>
          <cell r="O6" t="str">
            <v>Rs. Mn</v>
          </cell>
        </row>
        <row r="8">
          <cell r="B8" t="str">
            <v>Income From Lease</v>
          </cell>
        </row>
        <row r="9">
          <cell r="B9" t="str">
            <v>Income From Lease</v>
          </cell>
        </row>
        <row r="10">
          <cell r="B10" t="str">
            <v>Assigned Lease Finance</v>
          </cell>
          <cell r="D10">
            <v>0.35284410749999989</v>
          </cell>
          <cell r="E10">
            <v>0.35284410749999989</v>
          </cell>
          <cell r="F10">
            <v>0.35284410749999989</v>
          </cell>
          <cell r="G10">
            <v>0.35284410749999989</v>
          </cell>
          <cell r="H10">
            <v>0.35284410749999989</v>
          </cell>
          <cell r="I10">
            <v>0.35284410749999989</v>
          </cell>
          <cell r="J10">
            <v>0.35284410749999989</v>
          </cell>
          <cell r="K10">
            <v>0.35284410749999989</v>
          </cell>
          <cell r="L10">
            <v>0.35284410749999989</v>
          </cell>
          <cell r="M10">
            <v>0.35284410749999989</v>
          </cell>
          <cell r="N10">
            <v>0.35284410749999989</v>
          </cell>
          <cell r="O10">
            <v>0.35284410749999989</v>
          </cell>
        </row>
        <row r="11">
          <cell r="B11" t="str">
            <v xml:space="preserve">Lease Rental </v>
          </cell>
          <cell r="D11">
            <v>1.4211776552083331E-2</v>
          </cell>
          <cell r="E11">
            <v>1.4211776552083331E-2</v>
          </cell>
          <cell r="F11">
            <v>1.4211776552083331E-2</v>
          </cell>
          <cell r="G11">
            <v>1.4211776552083331E-2</v>
          </cell>
          <cell r="H11">
            <v>1.4211776552083331E-2</v>
          </cell>
          <cell r="I11">
            <v>1.4211776552083331E-2</v>
          </cell>
          <cell r="J11">
            <v>1.4211776552083331E-2</v>
          </cell>
          <cell r="K11">
            <v>1.4211776552083331E-2</v>
          </cell>
          <cell r="L11">
            <v>1.4211776552083331E-2</v>
          </cell>
          <cell r="M11">
            <v>1.4211776552083331E-2</v>
          </cell>
          <cell r="N11">
            <v>1.4211776552083331E-2</v>
          </cell>
          <cell r="O11">
            <v>1.4211776552083331E-2</v>
          </cell>
        </row>
        <row r="12">
          <cell r="B12" t="str">
            <v>Finance Charges</v>
          </cell>
        </row>
        <row r="14">
          <cell r="B14" t="str">
            <v>Domicile Lease Finance</v>
          </cell>
        </row>
        <row r="15">
          <cell r="B15" t="str">
            <v xml:space="preserve">Lease Rental </v>
          </cell>
          <cell r="D15">
            <v>0</v>
          </cell>
          <cell r="E15">
            <v>0</v>
          </cell>
          <cell r="F15">
            <v>0</v>
          </cell>
          <cell r="G15">
            <v>0</v>
          </cell>
          <cell r="H15">
            <v>0</v>
          </cell>
          <cell r="I15">
            <v>0</v>
          </cell>
          <cell r="J15">
            <v>0</v>
          </cell>
          <cell r="K15">
            <v>0</v>
          </cell>
          <cell r="L15">
            <v>0</v>
          </cell>
          <cell r="M15">
            <v>0</v>
          </cell>
          <cell r="N15">
            <v>0</v>
          </cell>
          <cell r="O15">
            <v>0</v>
          </cell>
        </row>
        <row r="16">
          <cell r="B16" t="str">
            <v>Finance Charges</v>
          </cell>
          <cell r="D16">
            <v>1.9369671317968744</v>
          </cell>
          <cell r="E16">
            <v>1.9369671317968744</v>
          </cell>
          <cell r="F16">
            <v>1.9369671317968744</v>
          </cell>
          <cell r="G16">
            <v>1.9369671317968744</v>
          </cell>
          <cell r="H16">
            <v>1.9369671317968744</v>
          </cell>
          <cell r="I16">
            <v>1.9369671317968744</v>
          </cell>
          <cell r="J16">
            <v>1.9369671317968744</v>
          </cell>
          <cell r="K16">
            <v>1.9369671317968744</v>
          </cell>
          <cell r="L16">
            <v>1.9369671317968744</v>
          </cell>
          <cell r="M16">
            <v>1.9369671317968744</v>
          </cell>
          <cell r="N16">
            <v>1.9369671317968744</v>
          </cell>
          <cell r="O16">
            <v>1.9369671317968744</v>
          </cell>
        </row>
        <row r="18">
          <cell r="B18" t="str">
            <v>Domicile Lease Operating</v>
          </cell>
        </row>
        <row r="19">
          <cell r="B19" t="str">
            <v>Lease Rentals</v>
          </cell>
        </row>
        <row r="20">
          <cell r="B20" t="str">
            <v>LER</v>
          </cell>
          <cell r="D20">
            <v>0.97252657129687448</v>
          </cell>
          <cell r="E20">
            <v>0.97252657129687448</v>
          </cell>
          <cell r="F20">
            <v>0.97252657129687448</v>
          </cell>
          <cell r="G20">
            <v>0.97252657129687448</v>
          </cell>
          <cell r="H20">
            <v>0.97252657129687448</v>
          </cell>
          <cell r="I20">
            <v>0.97252657129687448</v>
          </cell>
          <cell r="J20">
            <v>0.97252657129687448</v>
          </cell>
          <cell r="K20">
            <v>0.97252657129687448</v>
          </cell>
          <cell r="L20">
            <v>0.97252657129687448</v>
          </cell>
          <cell r="M20">
            <v>0.97252657129687448</v>
          </cell>
          <cell r="N20">
            <v>0.97252657129687448</v>
          </cell>
          <cell r="O20">
            <v>0.97252657129687448</v>
          </cell>
        </row>
        <row r="22">
          <cell r="B22" t="str">
            <v>Lease Rentals  (Operating)</v>
          </cell>
          <cell r="D22">
            <v>10.77</v>
          </cell>
          <cell r="E22">
            <v>8.4429999999999996</v>
          </cell>
          <cell r="F22">
            <v>10.8887</v>
          </cell>
          <cell r="G22">
            <v>8.429829999999999</v>
          </cell>
          <cell r="H22">
            <v>7.5868469999999997</v>
          </cell>
          <cell r="I22">
            <v>8.8281622999999989</v>
          </cell>
          <cell r="J22">
            <v>5.3753460699999991</v>
          </cell>
          <cell r="K22">
            <v>4.3278114629999997</v>
          </cell>
          <cell r="L22">
            <v>4.9350303166999998</v>
          </cell>
          <cell r="M22">
            <v>4.2915272850299999</v>
          </cell>
          <cell r="N22">
            <v>3.1623745565270003</v>
          </cell>
          <cell r="O22">
            <v>2.8461371008743002</v>
          </cell>
        </row>
        <row r="23">
          <cell r="B23" t="str">
            <v>LER</v>
          </cell>
          <cell r="D23">
            <v>-7.8599853125000001</v>
          </cell>
          <cell r="E23">
            <v>-7.8599853125000001</v>
          </cell>
          <cell r="F23">
            <v>-7.8599853125000001</v>
          </cell>
          <cell r="G23">
            <v>-7.0739867812500004</v>
          </cell>
          <cell r="H23">
            <v>-5.6765881031250007</v>
          </cell>
          <cell r="I23">
            <v>-5.1089292928125012</v>
          </cell>
          <cell r="J23">
            <v>-4.5980363635312509</v>
          </cell>
          <cell r="K23">
            <v>-4.1382327271781261</v>
          </cell>
          <cell r="L23">
            <v>-3.7244094544603135</v>
          </cell>
          <cell r="M23">
            <v>-3.3519685090142821</v>
          </cell>
          <cell r="N23">
            <v>-3.0167716581128539</v>
          </cell>
          <cell r="O23">
            <v>-2.7150944923015685</v>
          </cell>
        </row>
        <row r="25">
          <cell r="B25" t="str">
            <v xml:space="preserve"> Finance Charges( Loan Lease)</v>
          </cell>
          <cell r="D25">
            <v>1.0792636499999999</v>
          </cell>
          <cell r="E25">
            <v>1.0792636499999999</v>
          </cell>
          <cell r="F25">
            <v>1.0792636499999999</v>
          </cell>
          <cell r="G25">
            <v>1.0792636499999999</v>
          </cell>
          <cell r="H25">
            <v>1.0792636499999999</v>
          </cell>
          <cell r="I25">
            <v>1.0792636499999999</v>
          </cell>
          <cell r="J25">
            <v>1.0792636499999999</v>
          </cell>
          <cell r="K25">
            <v>1.0792636499999999</v>
          </cell>
          <cell r="L25">
            <v>1.0792636499999999</v>
          </cell>
          <cell r="M25">
            <v>1.0792636499999999</v>
          </cell>
          <cell r="N25">
            <v>1.0792636499999999</v>
          </cell>
          <cell r="O25">
            <v>1.0792636499999999</v>
          </cell>
        </row>
        <row r="26">
          <cell r="B26" t="str">
            <v>LER</v>
          </cell>
          <cell r="P26">
            <v>0</v>
          </cell>
        </row>
        <row r="28">
          <cell r="B28" t="str">
            <v>Lease Rentals Champlast Sanmar</v>
          </cell>
          <cell r="D28">
            <v>2.4629525833333332</v>
          </cell>
          <cell r="E28">
            <v>2.4629525833333332</v>
          </cell>
          <cell r="F28">
            <v>2.4629525833333332</v>
          </cell>
          <cell r="G28">
            <v>2.4629525833333332</v>
          </cell>
          <cell r="H28">
            <v>2.4629525833333332</v>
          </cell>
          <cell r="I28">
            <v>2.4629525833333332</v>
          </cell>
          <cell r="J28">
            <v>2.4629525833333332</v>
          </cell>
          <cell r="K28">
            <v>2.4629525833333332</v>
          </cell>
          <cell r="L28">
            <v>2.4629525833333332</v>
          </cell>
          <cell r="M28">
            <v>2.4629525833333332</v>
          </cell>
          <cell r="N28">
            <v>2.4629525833333332</v>
          </cell>
          <cell r="O28">
            <v>2.4629525833333332</v>
          </cell>
        </row>
        <row r="29">
          <cell r="B29" t="str">
            <v>Lease Finance Income on Additional Disbursements</v>
          </cell>
          <cell r="D29">
            <v>0.46504519052736037</v>
          </cell>
          <cell r="E29">
            <v>0.46504519052736037</v>
          </cell>
          <cell r="F29">
            <v>0.46504519052736037</v>
          </cell>
          <cell r="G29">
            <v>0.46504519052736037</v>
          </cell>
          <cell r="H29">
            <v>0.46504519052736037</v>
          </cell>
          <cell r="I29">
            <v>0.46504519052736037</v>
          </cell>
          <cell r="J29">
            <v>0.46504519052736037</v>
          </cell>
          <cell r="K29">
            <v>0.46504519052736037</v>
          </cell>
          <cell r="L29">
            <v>0.46504519052736037</v>
          </cell>
          <cell r="M29">
            <v>0.46504519052736037</v>
          </cell>
          <cell r="N29">
            <v>0.46504519052736037</v>
          </cell>
          <cell r="O29">
            <v>0.46504519052736037</v>
          </cell>
        </row>
        <row r="31">
          <cell r="B31" t="str">
            <v>Lease Management Fees</v>
          </cell>
          <cell r="D31">
            <v>0.18377297265624995</v>
          </cell>
          <cell r="E31">
            <v>0.18377297265624995</v>
          </cell>
          <cell r="F31">
            <v>0.18377297265624995</v>
          </cell>
          <cell r="G31">
            <v>0.18377297265624995</v>
          </cell>
          <cell r="H31">
            <v>0.18377297265624995</v>
          </cell>
          <cell r="I31">
            <v>0.18377297265624995</v>
          </cell>
          <cell r="J31">
            <v>0.18377297265624995</v>
          </cell>
          <cell r="K31">
            <v>0.18377297265624995</v>
          </cell>
          <cell r="L31">
            <v>0.18377297265624995</v>
          </cell>
          <cell r="M31">
            <v>0.18377297265624995</v>
          </cell>
          <cell r="N31">
            <v>0.18377297265624995</v>
          </cell>
          <cell r="O31">
            <v>0.18377297265624995</v>
          </cell>
        </row>
        <row r="32">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v>0</v>
          </cell>
        </row>
        <row r="33">
          <cell r="B33" t="str">
            <v>Total LR (i)</v>
          </cell>
          <cell r="D33">
            <v>10.377598671162774</v>
          </cell>
          <cell r="E33">
            <v>8.0505986711627742</v>
          </cell>
          <cell r="F33">
            <v>10.496298671162775</v>
          </cell>
          <cell r="G33">
            <v>8.8234272024127751</v>
          </cell>
          <cell r="H33">
            <v>9.3778428805377754</v>
          </cell>
          <cell r="I33">
            <v>11.186816990850273</v>
          </cell>
          <cell r="J33">
            <v>8.2448936901315228</v>
          </cell>
          <cell r="K33">
            <v>7.6571627194846483</v>
          </cell>
          <cell r="L33">
            <v>8.6782048459024619</v>
          </cell>
          <cell r="M33">
            <v>8.4071427596784929</v>
          </cell>
          <cell r="N33">
            <v>7.6131868820769215</v>
          </cell>
          <cell r="O33">
            <v>7.5986265922355072</v>
          </cell>
          <cell r="P33">
            <v>48.199217489509557</v>
          </cell>
        </row>
        <row r="34">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v>0</v>
          </cell>
        </row>
        <row r="35">
          <cell r="B35" t="str">
            <v>LER</v>
          </cell>
          <cell r="F35" t="str">
            <v xml:space="preserve"> </v>
          </cell>
          <cell r="G35" t="str">
            <v xml:space="preserve"> </v>
          </cell>
          <cell r="J35" t="str">
            <v xml:space="preserve"> </v>
          </cell>
          <cell r="M35" t="str">
            <v xml:space="preserve"> </v>
          </cell>
          <cell r="P35">
            <v>0</v>
          </cell>
        </row>
        <row r="36">
          <cell r="P36">
            <v>0</v>
          </cell>
        </row>
        <row r="37">
          <cell r="B37" t="str">
            <v>Less : LER on IRR assets</v>
          </cell>
          <cell r="D37">
            <v>0</v>
          </cell>
          <cell r="E37">
            <v>0</v>
          </cell>
          <cell r="F37">
            <v>0</v>
          </cell>
          <cell r="G37">
            <v>0</v>
          </cell>
          <cell r="H37">
            <v>0</v>
          </cell>
          <cell r="I37">
            <v>0</v>
          </cell>
          <cell r="J37">
            <v>0</v>
          </cell>
          <cell r="K37">
            <v>0</v>
          </cell>
          <cell r="L37">
            <v>0</v>
          </cell>
          <cell r="M37">
            <v>0</v>
          </cell>
          <cell r="N37">
            <v>0</v>
          </cell>
          <cell r="O37">
            <v>0</v>
          </cell>
          <cell r="P37">
            <v>0</v>
          </cell>
        </row>
        <row r="38">
          <cell r="P38">
            <v>0</v>
          </cell>
        </row>
        <row r="39">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v>0</v>
          </cell>
        </row>
        <row r="40">
          <cell r="B40" t="str">
            <v>Total LER (ii)</v>
          </cell>
          <cell r="D40">
            <v>0</v>
          </cell>
          <cell r="E40">
            <v>0</v>
          </cell>
          <cell r="F40">
            <v>0</v>
          </cell>
          <cell r="G40">
            <v>0</v>
          </cell>
          <cell r="H40">
            <v>0</v>
          </cell>
          <cell r="I40">
            <v>0</v>
          </cell>
          <cell r="J40">
            <v>0</v>
          </cell>
          <cell r="K40">
            <v>0</v>
          </cell>
          <cell r="L40">
            <v>0</v>
          </cell>
          <cell r="M40">
            <v>0</v>
          </cell>
          <cell r="N40">
            <v>0</v>
          </cell>
          <cell r="O40">
            <v>0</v>
          </cell>
          <cell r="P40">
            <v>0</v>
          </cell>
        </row>
        <row r="41">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v>0</v>
          </cell>
        </row>
        <row r="42">
          <cell r="P42">
            <v>0</v>
          </cell>
        </row>
        <row r="43">
          <cell r="P43">
            <v>0</v>
          </cell>
        </row>
        <row r="44">
          <cell r="B44" t="str">
            <v>Consultancy  Fee Income</v>
          </cell>
          <cell r="P44">
            <v>0</v>
          </cell>
        </row>
        <row r="45">
          <cell r="B45" t="str">
            <v>Corporate Advisory fees (FSSBU)</v>
          </cell>
          <cell r="D45">
            <v>0</v>
          </cell>
          <cell r="E45">
            <v>0</v>
          </cell>
          <cell r="F45">
            <v>0</v>
          </cell>
          <cell r="G45">
            <v>0</v>
          </cell>
          <cell r="H45">
            <v>0</v>
          </cell>
          <cell r="I45">
            <v>1.2639999999999998</v>
          </cell>
          <cell r="J45">
            <v>0</v>
          </cell>
          <cell r="K45">
            <v>0</v>
          </cell>
          <cell r="L45">
            <v>22.4</v>
          </cell>
          <cell r="M45">
            <v>0</v>
          </cell>
          <cell r="N45">
            <v>0</v>
          </cell>
          <cell r="O45">
            <v>0</v>
          </cell>
          <cell r="P45">
            <v>22.4</v>
          </cell>
        </row>
        <row r="46">
          <cell r="B46" t="str">
            <v>Corporate Advisory fees (POWER)</v>
          </cell>
          <cell r="D46">
            <v>0.85099999999999998</v>
          </cell>
          <cell r="E46">
            <v>3.7500000000000009</v>
          </cell>
          <cell r="F46">
            <v>0.8</v>
          </cell>
          <cell r="G46">
            <v>0.8</v>
          </cell>
          <cell r="H46">
            <v>12.100000000000012</v>
          </cell>
          <cell r="I46">
            <v>0.28765000000000018</v>
          </cell>
          <cell r="J46">
            <v>-0.95</v>
          </cell>
          <cell r="K46">
            <v>7.8040000000000003</v>
          </cell>
          <cell r="L46">
            <v>0.64</v>
          </cell>
          <cell r="M46">
            <v>0.02</v>
          </cell>
          <cell r="N46">
            <v>2.0620000000000003</v>
          </cell>
          <cell r="O46">
            <v>0.8</v>
          </cell>
        </row>
        <row r="47">
          <cell r="B47" t="str">
            <v>Corporate Advisory fees (NUIF)</v>
          </cell>
          <cell r="D47">
            <v>8.8290000000000006</v>
          </cell>
          <cell r="E47">
            <v>0</v>
          </cell>
          <cell r="F47">
            <v>0</v>
          </cell>
          <cell r="G47">
            <v>3.9420000000000002</v>
          </cell>
          <cell r="H47">
            <v>2.4290000000000003</v>
          </cell>
          <cell r="I47">
            <v>39.813000000000002</v>
          </cell>
          <cell r="J47">
            <v>0</v>
          </cell>
          <cell r="K47">
            <v>0</v>
          </cell>
          <cell r="L47">
            <v>0</v>
          </cell>
          <cell r="M47">
            <v>0</v>
          </cell>
          <cell r="N47">
            <v>0</v>
          </cell>
          <cell r="O47">
            <v>0</v>
          </cell>
        </row>
        <row r="48">
          <cell r="B48" t="str">
            <v>Corporate Advisory fees (ITNL)</v>
          </cell>
          <cell r="D48">
            <v>0</v>
          </cell>
          <cell r="E48">
            <v>0</v>
          </cell>
          <cell r="F48">
            <v>0</v>
          </cell>
          <cell r="G48">
            <v>0</v>
          </cell>
          <cell r="H48">
            <v>0</v>
          </cell>
          <cell r="I48">
            <v>0</v>
          </cell>
          <cell r="J48">
            <v>0</v>
          </cell>
          <cell r="K48">
            <v>0</v>
          </cell>
          <cell r="L48">
            <v>0</v>
          </cell>
        </row>
        <row r="49">
          <cell r="B49" t="str">
            <v>Fees trfd to IIL</v>
          </cell>
        </row>
        <row r="50">
          <cell r="B50" t="str">
            <v>Guarantee Fee Income - IB</v>
          </cell>
          <cell r="D50">
            <v>3.5260000000000002</v>
          </cell>
          <cell r="E50">
            <v>2.1760000000000002</v>
          </cell>
          <cell r="F50">
            <v>0.61599999999999999</v>
          </cell>
          <cell r="G50">
            <v>2.0870000000000006</v>
          </cell>
          <cell r="H50">
            <v>-0.69100000000000028</v>
          </cell>
          <cell r="I50">
            <v>2.29</v>
          </cell>
          <cell r="J50">
            <v>0.53500000000000003</v>
          </cell>
          <cell r="K50">
            <v>1.8580000000000001</v>
          </cell>
          <cell r="L50">
            <v>0.61599999999999999</v>
          </cell>
          <cell r="M50">
            <v>0</v>
          </cell>
          <cell r="N50">
            <v>1.24</v>
          </cell>
          <cell r="O50">
            <v>1.2</v>
          </cell>
        </row>
        <row r="51">
          <cell r="B51" t="str">
            <v>Underwriting Fees from LIF</v>
          </cell>
          <cell r="D51">
            <v>0</v>
          </cell>
          <cell r="E51">
            <v>0</v>
          </cell>
          <cell r="F51">
            <v>0</v>
          </cell>
          <cell r="G51">
            <v>0</v>
          </cell>
          <cell r="H51">
            <v>0</v>
          </cell>
          <cell r="I51">
            <v>0</v>
          </cell>
          <cell r="J51">
            <v>0</v>
          </cell>
          <cell r="K51">
            <v>0</v>
          </cell>
          <cell r="L51">
            <v>0</v>
          </cell>
          <cell r="M51">
            <v>0</v>
          </cell>
          <cell r="N51">
            <v>0</v>
          </cell>
          <cell r="O51">
            <v>1.78</v>
          </cell>
        </row>
        <row r="52">
          <cell r="B52" t="str">
            <v>Estimated Fee Income</v>
          </cell>
          <cell r="D52">
            <v>0</v>
          </cell>
          <cell r="E52">
            <v>0</v>
          </cell>
          <cell r="F52">
            <v>0</v>
          </cell>
          <cell r="G52">
            <v>0</v>
          </cell>
          <cell r="H52">
            <v>0</v>
          </cell>
          <cell r="I52">
            <v>0</v>
          </cell>
          <cell r="J52">
            <v>0</v>
          </cell>
          <cell r="K52">
            <v>0</v>
          </cell>
          <cell r="L52">
            <v>0</v>
          </cell>
          <cell r="M52">
            <v>0</v>
          </cell>
          <cell r="N52">
            <v>0</v>
          </cell>
          <cell r="O52">
            <v>0</v>
          </cell>
        </row>
        <row r="53">
          <cell r="B53" t="str">
            <v>Estimated M &amp;A Fees(VK)</v>
          </cell>
          <cell r="D53">
            <v>0.17799999999999999</v>
          </cell>
          <cell r="E53">
            <v>2.0170000000000003</v>
          </cell>
          <cell r="F53">
            <v>1.6059999999999999</v>
          </cell>
          <cell r="G53">
            <v>0.97399999999999998</v>
          </cell>
          <cell r="H53">
            <v>1.1299999999999999</v>
          </cell>
          <cell r="I53">
            <v>0.5</v>
          </cell>
          <cell r="J53">
            <v>1.1499999999999999</v>
          </cell>
          <cell r="K53">
            <v>0</v>
          </cell>
          <cell r="L53">
            <v>2.2000000000000002</v>
          </cell>
          <cell r="N53">
            <v>1.8</v>
          </cell>
          <cell r="O53">
            <v>-21.555</v>
          </cell>
        </row>
        <row r="54">
          <cell r="B54" t="str">
            <v>Income Trsf to Infotech</v>
          </cell>
        </row>
        <row r="55">
          <cell r="B55" t="str">
            <v>VHTRL DDB Take Out</v>
          </cell>
        </row>
        <row r="56">
          <cell r="B56" t="str">
            <v>STAS Consultancy fees</v>
          </cell>
          <cell r="D56">
            <v>2.5799999999999983</v>
          </cell>
          <cell r="E56">
            <v>-18.810000000000002</v>
          </cell>
          <cell r="F56">
            <v>-31.67</v>
          </cell>
          <cell r="G56">
            <v>-7.7029999999999959</v>
          </cell>
          <cell r="H56">
            <v>55.607000000000006</v>
          </cell>
          <cell r="I56">
            <v>-16.5</v>
          </cell>
          <cell r="J56">
            <v>48.5</v>
          </cell>
          <cell r="K56">
            <v>46.944000000000003</v>
          </cell>
          <cell r="L56">
            <v>55.853999999999999</v>
          </cell>
          <cell r="M56">
            <v>47.829000000000001</v>
          </cell>
          <cell r="N56">
            <v>33.17</v>
          </cell>
          <cell r="O56">
            <v>-408.20699999999994</v>
          </cell>
        </row>
        <row r="58">
          <cell r="B58" t="str">
            <v>Income from STAS</v>
          </cell>
          <cell r="H58">
            <v>0</v>
          </cell>
          <cell r="I58">
            <v>0</v>
          </cell>
        </row>
        <row r="59">
          <cell r="B59" t="str">
            <v>Others</v>
          </cell>
          <cell r="H59">
            <v>0</v>
          </cell>
          <cell r="I59">
            <v>0</v>
          </cell>
        </row>
        <row r="60">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v>0</v>
          </cell>
        </row>
        <row r="61">
          <cell r="C61" t="str">
            <v>B</v>
          </cell>
          <cell r="D61">
            <v>15.963999999999999</v>
          </cell>
          <cell r="E61">
            <v>-10.867000000000001</v>
          </cell>
          <cell r="F61">
            <v>-28.648000000000003</v>
          </cell>
          <cell r="G61">
            <v>0.10000000000000497</v>
          </cell>
          <cell r="H61">
            <v>70.575000000000017</v>
          </cell>
          <cell r="I61">
            <v>27.654650000000004</v>
          </cell>
          <cell r="J61">
            <v>49.234999999999999</v>
          </cell>
          <cell r="K61">
            <v>56.606000000000002</v>
          </cell>
          <cell r="L61">
            <v>81.709999999999994</v>
          </cell>
          <cell r="M61">
            <v>47.849000000000004</v>
          </cell>
          <cell r="N61">
            <v>38.272000000000006</v>
          </cell>
          <cell r="O61">
            <v>-425.98199999999991</v>
          </cell>
        </row>
        <row r="62">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v>0</v>
          </cell>
        </row>
        <row r="63">
          <cell r="B63" t="str">
            <v>Other IB Income</v>
          </cell>
          <cell r="P63">
            <v>0</v>
          </cell>
        </row>
        <row r="64">
          <cell r="B64" t="str">
            <v>Front End Fees  on TL/BF</v>
          </cell>
          <cell r="D64">
            <v>7.8800000000000008</v>
          </cell>
          <cell r="E64">
            <v>5.5500000000000007</v>
          </cell>
          <cell r="F64">
            <v>5.2700000000000005</v>
          </cell>
          <cell r="G64">
            <v>8.64</v>
          </cell>
          <cell r="H64">
            <v>4.53</v>
          </cell>
          <cell r="I64">
            <v>4.53</v>
          </cell>
          <cell r="J64">
            <v>3.46</v>
          </cell>
          <cell r="K64">
            <v>3.2839999999999998</v>
          </cell>
          <cell r="L64">
            <v>5.9256000000000002</v>
          </cell>
          <cell r="M64">
            <v>2.98</v>
          </cell>
          <cell r="N64">
            <v>2.7719999999999998</v>
          </cell>
          <cell r="O64">
            <v>2.4947999999999997</v>
          </cell>
          <cell r="P64">
            <v>20.916399999999996</v>
          </cell>
        </row>
        <row r="66">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v>0</v>
          </cell>
        </row>
        <row r="67">
          <cell r="C67" t="str">
            <v>C</v>
          </cell>
          <cell r="D67">
            <v>7.8800000000000008</v>
          </cell>
          <cell r="E67">
            <v>5.5500000000000007</v>
          </cell>
          <cell r="F67">
            <v>5.2700000000000005</v>
          </cell>
          <cell r="G67">
            <v>8.64</v>
          </cell>
          <cell r="H67">
            <v>4.53</v>
          </cell>
          <cell r="I67">
            <v>4.53</v>
          </cell>
          <cell r="J67">
            <v>3.46</v>
          </cell>
          <cell r="K67">
            <v>3.2839999999999998</v>
          </cell>
          <cell r="L67">
            <v>5.9256000000000002</v>
          </cell>
          <cell r="M67">
            <v>2.98</v>
          </cell>
          <cell r="N67">
            <v>2.7719999999999998</v>
          </cell>
          <cell r="O67">
            <v>2.4947999999999997</v>
          </cell>
          <cell r="P67">
            <v>20.916399999999996</v>
          </cell>
        </row>
        <row r="68">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v>0</v>
          </cell>
        </row>
        <row r="69">
          <cell r="B69" t="str">
            <v>Interest  Income</v>
          </cell>
          <cell r="P69">
            <v>0</v>
          </cell>
        </row>
        <row r="70">
          <cell r="P70">
            <v>0</v>
          </cell>
        </row>
        <row r="71">
          <cell r="B71" t="str">
            <v>Interest  on Unquoted Debentures-IB</v>
          </cell>
          <cell r="D71">
            <v>9.0722255298630134</v>
          </cell>
          <cell r="E71">
            <v>2.8099794575342467</v>
          </cell>
          <cell r="F71">
            <v>2.7193349589041098</v>
          </cell>
          <cell r="G71">
            <v>2.8099794575342467</v>
          </cell>
          <cell r="H71">
            <v>2.7757162136986304</v>
          </cell>
          <cell r="I71">
            <v>2.6588704109589041</v>
          </cell>
          <cell r="J71">
            <v>2.7474994246575344</v>
          </cell>
          <cell r="K71">
            <v>2.6588704109589041</v>
          </cell>
          <cell r="L71">
            <v>3.149262026849315</v>
          </cell>
          <cell r="M71">
            <v>4.5210671852054798</v>
          </cell>
          <cell r="N71">
            <v>7.7105558465753425</v>
          </cell>
          <cell r="O71">
            <v>8.1279369671232882</v>
          </cell>
          <cell r="P71">
            <v>28.915191861369863</v>
          </cell>
        </row>
        <row r="72">
          <cell r="B72" t="str">
            <v>Interest  on Unquoted Debentures-Infra</v>
          </cell>
          <cell r="D72">
            <v>4.1657506849315062</v>
          </cell>
          <cell r="E72">
            <v>4.3046090410958904</v>
          </cell>
          <cell r="F72">
            <v>4.0675106849315066</v>
          </cell>
          <cell r="G72">
            <v>4.1142690410958904</v>
          </cell>
          <cell r="H72">
            <v>6.1174197260273973</v>
          </cell>
          <cell r="I72">
            <v>5.352586301369862</v>
          </cell>
          <cell r="J72">
            <v>5.1691608219178073</v>
          </cell>
          <cell r="K72">
            <v>5.0024136986301366</v>
          </cell>
          <cell r="L72">
            <v>5.0521402739726025</v>
          </cell>
          <cell r="M72">
            <v>4.9557704109589036</v>
          </cell>
          <cell r="N72">
            <v>4.4761797260273966</v>
          </cell>
          <cell r="O72">
            <v>4.9557704109589036</v>
          </cell>
        </row>
        <row r="73">
          <cell r="B73" t="str">
            <v>Int. On  Aircraft Finance Trust</v>
          </cell>
          <cell r="D73">
            <v>2.5499999999999998</v>
          </cell>
          <cell r="E73">
            <v>2.5499999999999998</v>
          </cell>
          <cell r="F73">
            <v>2.5499999999999998</v>
          </cell>
          <cell r="G73">
            <v>2.0566666666666666</v>
          </cell>
          <cell r="H73">
            <v>2.0566666666666666</v>
          </cell>
          <cell r="I73">
            <v>2.0566666666666666</v>
          </cell>
          <cell r="J73">
            <v>2.0566666666666666</v>
          </cell>
          <cell r="K73">
            <v>2.0566666666666666</v>
          </cell>
          <cell r="L73">
            <v>2.0566666666666666</v>
          </cell>
          <cell r="M73">
            <v>2.0566666666666666</v>
          </cell>
          <cell r="N73">
            <v>2.0566666666666666</v>
          </cell>
          <cell r="O73">
            <v>2.0566666666666666</v>
          </cell>
        </row>
        <row r="74">
          <cell r="B74" t="str">
            <v>Int on TL Domestic</v>
          </cell>
          <cell r="D74">
            <v>183.42859228888494</v>
          </cell>
          <cell r="E74">
            <v>202.15507230214592</v>
          </cell>
          <cell r="F74">
            <v>205.33207765467776</v>
          </cell>
          <cell r="G74">
            <v>254.60666253256241</v>
          </cell>
          <cell r="H74">
            <v>252.20892069133774</v>
          </cell>
          <cell r="I74">
            <v>254.20608998749412</v>
          </cell>
          <cell r="J74">
            <v>296.88749912289279</v>
          </cell>
          <cell r="K74">
            <v>305.15548156080916</v>
          </cell>
          <cell r="L74">
            <v>328.53306155381335</v>
          </cell>
          <cell r="M74">
            <v>363.88431286952851</v>
          </cell>
          <cell r="N74">
            <v>357.14017071635703</v>
          </cell>
          <cell r="O74">
            <v>394.28272338190106</v>
          </cell>
          <cell r="P74">
            <v>2045.883249205302</v>
          </cell>
        </row>
        <row r="75">
          <cell r="B75" t="str">
            <v>Interest on Short Term Loans</v>
          </cell>
          <cell r="D75">
            <v>103.92571739726027</v>
          </cell>
          <cell r="E75">
            <v>126.68733614383564</v>
          </cell>
          <cell r="F75">
            <v>158.94234750684933</v>
          </cell>
          <cell r="G75">
            <v>186.942120130137</v>
          </cell>
          <cell r="H75">
            <v>182.06226390410959</v>
          </cell>
          <cell r="I75">
            <v>175.95502320547948</v>
          </cell>
          <cell r="J75">
            <v>182.80422716438358</v>
          </cell>
          <cell r="K75">
            <v>178.47077556164385</v>
          </cell>
          <cell r="L75">
            <v>161.84958454794523</v>
          </cell>
          <cell r="M75">
            <v>135.32493308219176</v>
          </cell>
          <cell r="N75">
            <v>151.25867580136989</v>
          </cell>
          <cell r="O75">
            <v>172.0119694931507</v>
          </cell>
          <cell r="P75">
            <v>981.72016565068498</v>
          </cell>
        </row>
        <row r="76">
          <cell r="B76" t="str">
            <v>Int on ICD placed</v>
          </cell>
          <cell r="D76">
            <v>0.21657534246575341</v>
          </cell>
          <cell r="E76">
            <v>0.22379452054794521</v>
          </cell>
          <cell r="F76">
            <v>0.22632876712328767</v>
          </cell>
          <cell r="G76">
            <v>0.25880821917808217</v>
          </cell>
          <cell r="H76">
            <v>0.21360273972602739</v>
          </cell>
          <cell r="I76">
            <v>0.19495890410958905</v>
          </cell>
          <cell r="J76">
            <v>0.19958904109589043</v>
          </cell>
          <cell r="K76">
            <v>0.19315068493150686</v>
          </cell>
          <cell r="L76">
            <v>0.23027397260273974</v>
          </cell>
          <cell r="M76">
            <v>0.28027397260273973</v>
          </cell>
          <cell r="N76">
            <v>0.25315068493150683</v>
          </cell>
          <cell r="O76">
            <v>0.28027397260273973</v>
          </cell>
          <cell r="P76">
            <v>1.4367123287671233</v>
          </cell>
        </row>
        <row r="77">
          <cell r="B77" t="str">
            <v>IPO Income</v>
          </cell>
          <cell r="D77">
            <v>0</v>
          </cell>
          <cell r="E77">
            <v>0</v>
          </cell>
          <cell r="F77">
            <v>0</v>
          </cell>
          <cell r="G77">
            <v>0</v>
          </cell>
          <cell r="H77">
            <v>0</v>
          </cell>
          <cell r="I77">
            <v>0</v>
          </cell>
          <cell r="J77">
            <v>0</v>
          </cell>
          <cell r="K77">
            <v>0</v>
          </cell>
          <cell r="M77">
            <v>0</v>
          </cell>
          <cell r="N77">
            <v>0</v>
          </cell>
          <cell r="O77">
            <v>0</v>
          </cell>
          <cell r="P77">
            <v>0</v>
          </cell>
        </row>
        <row r="78">
          <cell r="B78" t="str">
            <v>Credit Balance in Debtors Transferred to Interest Account</v>
          </cell>
        </row>
        <row r="79">
          <cell r="B79" t="str">
            <v>Interest Reversal Due to change in Interest Rates</v>
          </cell>
        </row>
        <row r="80">
          <cell r="B80" t="str">
            <v>Interest Income on FD</v>
          </cell>
          <cell r="D80">
            <v>26.17</v>
          </cell>
          <cell r="E80">
            <v>14.920000000000002</v>
          </cell>
          <cell r="F80">
            <v>14.920000000000002</v>
          </cell>
          <cell r="G80">
            <v>3.3333333333333335</v>
          </cell>
          <cell r="H80">
            <v>3.4000000000000004</v>
          </cell>
          <cell r="I80">
            <v>3.4000000000000004</v>
          </cell>
          <cell r="J80">
            <v>3.6463134246575342</v>
          </cell>
          <cell r="K80">
            <v>3.5406250000000004</v>
          </cell>
          <cell r="L80">
            <v>3.6586458333333334</v>
          </cell>
          <cell r="M80">
            <v>12.739726027397264</v>
          </cell>
          <cell r="N80">
            <v>2.8767123287671232</v>
          </cell>
          <cell r="O80">
            <v>5.0725068493150687</v>
          </cell>
        </row>
        <row r="81">
          <cell r="B81" t="str">
            <v>Interest on STAS fd</v>
          </cell>
          <cell r="D81">
            <v>20.13</v>
          </cell>
          <cell r="E81">
            <v>14.02</v>
          </cell>
          <cell r="F81">
            <v>8.9440000000000026</v>
          </cell>
          <cell r="G81">
            <v>6.333333333333333</v>
          </cell>
          <cell r="H81">
            <v>17.8</v>
          </cell>
          <cell r="I81">
            <v>17.8</v>
          </cell>
          <cell r="J81">
            <v>24.92</v>
          </cell>
          <cell r="K81">
            <v>53.34</v>
          </cell>
          <cell r="L81">
            <v>65.86</v>
          </cell>
          <cell r="M81">
            <v>61.79</v>
          </cell>
          <cell r="N81">
            <v>58.14</v>
          </cell>
          <cell r="O81">
            <v>41.24</v>
          </cell>
        </row>
        <row r="82">
          <cell r="B82" t="str">
            <v>IPO Income - MTF Clients</v>
          </cell>
          <cell r="D82">
            <v>8.630137700362105E-11</v>
          </cell>
          <cell r="E82">
            <v>1.2000822910760678E-10</v>
          </cell>
          <cell r="F82">
            <v>9.5917816155453121E-11</v>
          </cell>
          <cell r="G82">
            <v>9.9115076693968232E-11</v>
          </cell>
          <cell r="H82">
            <v>9.9115076693968232E-11</v>
          </cell>
          <cell r="I82">
            <v>28.058630137093154</v>
          </cell>
          <cell r="J82">
            <v>1.1041123570976197E-10</v>
          </cell>
          <cell r="K82">
            <v>1.0684431117624626E-10</v>
          </cell>
          <cell r="L82">
            <v>1.1041123570976197E-10</v>
          </cell>
          <cell r="M82">
            <v>1.1041123570976197E-10</v>
          </cell>
          <cell r="N82">
            <v>9.9724672963930061E-11</v>
          </cell>
          <cell r="O82">
            <v>1.1041123570976197E-10</v>
          </cell>
          <cell r="P82">
            <v>6.482139269792242E-10</v>
          </cell>
        </row>
        <row r="83">
          <cell r="B83" t="str">
            <v>Int on Project Loans (ISBU) - Long term</v>
          </cell>
          <cell r="D83">
            <v>72.359726493145203</v>
          </cell>
          <cell r="E83">
            <v>74.700777533198902</v>
          </cell>
          <cell r="F83">
            <v>73.722176700515078</v>
          </cell>
          <cell r="G83">
            <v>78.070716506048214</v>
          </cell>
          <cell r="H83">
            <v>75.144655601938624</v>
          </cell>
          <cell r="I83">
            <v>72.67721477695342</v>
          </cell>
          <cell r="J83">
            <v>74.9879752731715</v>
          </cell>
          <cell r="K83">
            <v>72.572209187912321</v>
          </cell>
          <cell r="L83">
            <v>57.701374807418077</v>
          </cell>
          <cell r="M83">
            <v>64.336824341664652</v>
          </cell>
          <cell r="N83">
            <v>58.519162442051503</v>
          </cell>
          <cell r="O83">
            <v>68.919894834815338</v>
          </cell>
          <cell r="P83">
            <v>397.03744088703343</v>
          </cell>
        </row>
        <row r="84">
          <cell r="B84" t="str">
            <v>Income from GOI Sec</v>
          </cell>
          <cell r="D84">
            <v>7.13</v>
          </cell>
          <cell r="E84">
            <v>8.4160000000000004</v>
          </cell>
          <cell r="F84">
            <v>7.6320000000000006</v>
          </cell>
          <cell r="G84">
            <v>7</v>
          </cell>
          <cell r="H84">
            <v>7.92</v>
          </cell>
          <cell r="I84">
            <v>7.92</v>
          </cell>
          <cell r="J84">
            <v>7.92</v>
          </cell>
          <cell r="K84">
            <v>7.92</v>
          </cell>
          <cell r="L84">
            <v>7.92</v>
          </cell>
          <cell r="M84">
            <v>8</v>
          </cell>
          <cell r="N84">
            <v>8</v>
          </cell>
          <cell r="O84">
            <v>8</v>
          </cell>
          <cell r="P84">
            <v>47.76</v>
          </cell>
        </row>
        <row r="85">
          <cell r="B85" t="str">
            <v>Int on Project Loans (ISBU) - Short term</v>
          </cell>
          <cell r="D85">
            <v>11.116778356164383</v>
          </cell>
          <cell r="E85">
            <v>11.586453616438357</v>
          </cell>
          <cell r="F85">
            <v>11.387134520547946</v>
          </cell>
          <cell r="G85">
            <v>12.027279568493153</v>
          </cell>
          <cell r="H85">
            <v>12.154676828767126</v>
          </cell>
          <cell r="I85">
            <v>11.672302808219179</v>
          </cell>
          <cell r="J85">
            <v>10.228005595890412</v>
          </cell>
          <cell r="K85">
            <v>7.4323165068493147</v>
          </cell>
          <cell r="L85">
            <v>7.8346236780821918</v>
          </cell>
          <cell r="M85">
            <v>8.7066955684931511</v>
          </cell>
          <cell r="N85">
            <v>8.6585318630136978</v>
          </cell>
          <cell r="O85">
            <v>9.613834445205482</v>
          </cell>
          <cell r="P85">
            <v>52.474007657534251</v>
          </cell>
        </row>
        <row r="86">
          <cell r="B86" t="str">
            <v>IPO Income</v>
          </cell>
          <cell r="P86">
            <v>0</v>
          </cell>
        </row>
        <row r="87">
          <cell r="B87" t="str">
            <v>IPO Income - Estimated</v>
          </cell>
          <cell r="I87">
            <v>0</v>
          </cell>
          <cell r="J87">
            <v>0</v>
          </cell>
          <cell r="M87">
            <v>5.35</v>
          </cell>
          <cell r="N87">
            <v>9.65</v>
          </cell>
          <cell r="O87">
            <v>0</v>
          </cell>
        </row>
        <row r="88">
          <cell r="B88" t="str">
            <v xml:space="preserve">Interest income on LADS </v>
          </cell>
          <cell r="D88">
            <v>33.479999999999997</v>
          </cell>
          <cell r="E88">
            <v>61.190000000000005</v>
          </cell>
          <cell r="F88">
            <v>38.690000000000019</v>
          </cell>
          <cell r="G88">
            <v>42.95</v>
          </cell>
          <cell r="H88">
            <v>42.95</v>
          </cell>
          <cell r="I88">
            <v>42.95</v>
          </cell>
          <cell r="J88">
            <v>60.03</v>
          </cell>
          <cell r="K88">
            <v>64.83</v>
          </cell>
          <cell r="L88">
            <v>68.11</v>
          </cell>
          <cell r="M88">
            <v>124.6</v>
          </cell>
          <cell r="N88">
            <v>78.03</v>
          </cell>
          <cell r="O88">
            <v>51.95</v>
          </cell>
        </row>
        <row r="89">
          <cell r="B89" t="str">
            <v>Trf of MTF Int Inocm to IIL</v>
          </cell>
        </row>
        <row r="90">
          <cell r="B90" t="str">
            <v>Interest on Bonds</v>
          </cell>
          <cell r="E90">
            <v>0.97399999999999998</v>
          </cell>
          <cell r="F90">
            <v>0.48699999999999999</v>
          </cell>
          <cell r="G90">
            <v>0.48699999999999999</v>
          </cell>
          <cell r="J90">
            <v>0</v>
          </cell>
          <cell r="K90">
            <v>0</v>
          </cell>
          <cell r="L90">
            <v>0</v>
          </cell>
          <cell r="M90">
            <v>0</v>
          </cell>
          <cell r="N90">
            <v>0</v>
          </cell>
          <cell r="O90">
            <v>0</v>
          </cell>
        </row>
        <row r="91">
          <cell r="B91" t="str">
            <v>TWICL Rectification</v>
          </cell>
          <cell r="I91">
            <v>3.8</v>
          </cell>
        </row>
        <row r="92">
          <cell r="B92" t="str">
            <v xml:space="preserve">Interest On IIT </v>
          </cell>
          <cell r="E92">
            <v>11.347999999999999</v>
          </cell>
          <cell r="F92">
            <v>5.58</v>
          </cell>
          <cell r="G92">
            <v>5.58</v>
          </cell>
          <cell r="H92">
            <v>5.58</v>
          </cell>
          <cell r="I92">
            <v>5.58</v>
          </cell>
          <cell r="J92">
            <v>5.58</v>
          </cell>
          <cell r="K92">
            <v>5.58</v>
          </cell>
          <cell r="L92">
            <v>5.58</v>
          </cell>
          <cell r="M92">
            <v>5.58</v>
          </cell>
          <cell r="N92">
            <v>5.58</v>
          </cell>
          <cell r="O92">
            <v>5.58</v>
          </cell>
        </row>
        <row r="93">
          <cell r="B93" t="str">
            <v>Interst On Staff Loan</v>
          </cell>
          <cell r="D93">
            <v>0.34457399999999999</v>
          </cell>
          <cell r="E93">
            <v>0.34457399999999999</v>
          </cell>
          <cell r="F93">
            <v>0.34457399999999999</v>
          </cell>
          <cell r="G93">
            <v>0.34457399999999999</v>
          </cell>
          <cell r="H93">
            <v>0.34457399999999999</v>
          </cell>
          <cell r="I93">
            <v>0.34457399999999999</v>
          </cell>
          <cell r="J93">
            <v>0.34457399999999999</v>
          </cell>
          <cell r="K93">
            <v>0.34457399999999999</v>
          </cell>
          <cell r="L93">
            <v>0.34457399999999999</v>
          </cell>
          <cell r="M93">
            <v>0.34457399999999999</v>
          </cell>
          <cell r="N93">
            <v>0.34457399999999999</v>
          </cell>
          <cell r="O93">
            <v>0.34457399999999999</v>
          </cell>
        </row>
        <row r="94">
          <cell r="B94" t="str">
            <v>Revesal SPIC/SICAL</v>
          </cell>
          <cell r="F94">
            <v>0</v>
          </cell>
          <cell r="G94">
            <v>0</v>
          </cell>
          <cell r="H94">
            <v>0</v>
          </cell>
          <cell r="I94">
            <v>0</v>
          </cell>
          <cell r="L94">
            <v>0</v>
          </cell>
          <cell r="M94">
            <v>0</v>
          </cell>
          <cell r="N94">
            <v>0</v>
          </cell>
          <cell r="O94">
            <v>-238</v>
          </cell>
        </row>
        <row r="95">
          <cell r="B95" t="str">
            <v>NTADCL Debt Restructuring</v>
          </cell>
          <cell r="D95">
            <v>-47.805999999999997</v>
          </cell>
          <cell r="O95">
            <v>0</v>
          </cell>
        </row>
        <row r="96">
          <cell r="B96" t="str">
            <v>Income from IKG</v>
          </cell>
          <cell r="N96">
            <v>147</v>
          </cell>
          <cell r="O96">
            <v>105.60000000000001</v>
          </cell>
        </row>
        <row r="97">
          <cell r="B97" t="str">
            <v>STAS Income Adjustment</v>
          </cell>
          <cell r="H97">
            <v>-41.31</v>
          </cell>
        </row>
        <row r="98">
          <cell r="B98" t="str">
            <v>Difference on Account Of IPO Income Grossing UP</v>
          </cell>
          <cell r="F98">
            <v>-6.88</v>
          </cell>
          <cell r="G98">
            <v>15.62</v>
          </cell>
          <cell r="H98">
            <v>-4.63</v>
          </cell>
          <cell r="J98">
            <v>13.88</v>
          </cell>
          <cell r="K98">
            <v>-10.71</v>
          </cell>
          <cell r="L98">
            <v>5.38</v>
          </cell>
          <cell r="M98">
            <v>49.050000000000004</v>
          </cell>
          <cell r="N98">
            <v>50.629999999999995</v>
          </cell>
          <cell r="O98">
            <v>7</v>
          </cell>
        </row>
        <row r="99">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v>0</v>
          </cell>
        </row>
        <row r="100">
          <cell r="C100" t="str">
            <v>D</v>
          </cell>
          <cell r="D100">
            <v>426.28394009280146</v>
          </cell>
          <cell r="E100">
            <v>536.23059661491686</v>
          </cell>
          <cell r="F100">
            <v>528.66448479364499</v>
          </cell>
          <cell r="G100">
            <v>622.53474278848137</v>
          </cell>
          <cell r="H100">
            <v>564.78849637237101</v>
          </cell>
          <cell r="I100">
            <v>634.62691719834436</v>
          </cell>
          <cell r="J100">
            <v>691.401510535444</v>
          </cell>
          <cell r="K100">
            <v>698.38708327850873</v>
          </cell>
          <cell r="L100">
            <v>723.26020736079386</v>
          </cell>
          <cell r="M100">
            <v>851.52084412481952</v>
          </cell>
          <cell r="N100">
            <v>950.32438007585972</v>
          </cell>
          <cell r="O100">
            <v>647.03615102184972</v>
          </cell>
          <cell r="P100">
            <v>4561.9301763972753</v>
          </cell>
        </row>
        <row r="101">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v>0</v>
          </cell>
        </row>
        <row r="102">
          <cell r="B102" t="str">
            <v>Project Income</v>
          </cell>
          <cell r="L102" t="str">
            <v xml:space="preserve"> </v>
          </cell>
          <cell r="O102" t="str">
            <v xml:space="preserve"> </v>
          </cell>
          <cell r="P102">
            <v>0</v>
          </cell>
        </row>
        <row r="103">
          <cell r="B103" t="str">
            <v>SIPG Fee Income</v>
          </cell>
          <cell r="D103">
            <v>0.66100000000000003</v>
          </cell>
          <cell r="E103">
            <v>0</v>
          </cell>
          <cell r="F103">
            <v>0</v>
          </cell>
          <cell r="G103">
            <v>0</v>
          </cell>
          <cell r="H103">
            <v>0</v>
          </cell>
          <cell r="I103">
            <v>0</v>
          </cell>
          <cell r="J103">
            <v>0</v>
          </cell>
          <cell r="K103">
            <v>0</v>
          </cell>
          <cell r="L103">
            <v>0</v>
          </cell>
          <cell r="M103">
            <v>0</v>
          </cell>
          <cell r="N103">
            <v>0</v>
          </cell>
          <cell r="O103">
            <v>0</v>
          </cell>
        </row>
        <row r="104">
          <cell r="B104" t="str">
            <v>Project  Fees</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t="str">
            <v>Gurantee Income - Infra</v>
          </cell>
          <cell r="D105">
            <v>1.2</v>
          </cell>
          <cell r="E105">
            <v>4.2</v>
          </cell>
          <cell r="F105">
            <v>3</v>
          </cell>
          <cell r="G105">
            <v>1.4650000000000001</v>
          </cell>
          <cell r="H105">
            <v>1.8649999999999991</v>
          </cell>
          <cell r="I105">
            <v>1.8649999999999991</v>
          </cell>
          <cell r="J105">
            <v>1.8</v>
          </cell>
          <cell r="K105">
            <v>0</v>
          </cell>
          <cell r="L105">
            <v>2.9000000000000004</v>
          </cell>
          <cell r="M105">
            <v>2.5619999999999976</v>
          </cell>
          <cell r="N105">
            <v>1.6279999999999999</v>
          </cell>
          <cell r="O105">
            <v>1.742413793103448</v>
          </cell>
        </row>
        <row r="106">
          <cell r="B106" t="str">
            <v>Cluster Devnt</v>
          </cell>
          <cell r="F106">
            <v>20.984999999999999</v>
          </cell>
          <cell r="G106">
            <v>5.16</v>
          </cell>
          <cell r="H106">
            <v>2.3180000000000014</v>
          </cell>
          <cell r="I106">
            <v>7.6219999999999999</v>
          </cell>
          <cell r="J106">
            <v>0.44</v>
          </cell>
          <cell r="K106">
            <v>-4.8730000000000002</v>
          </cell>
          <cell r="L106">
            <v>4.37</v>
          </cell>
          <cell r="M106">
            <v>-3.59</v>
          </cell>
          <cell r="N106">
            <v>13.677999999999999</v>
          </cell>
          <cell r="O106">
            <v>4.0600000000000005</v>
          </cell>
        </row>
        <row r="107">
          <cell r="B107" t="str">
            <v>Estimated Fees - Project Income</v>
          </cell>
          <cell r="D107">
            <v>0</v>
          </cell>
          <cell r="E107">
            <v>0</v>
          </cell>
          <cell r="F107">
            <v>0</v>
          </cell>
          <cell r="G107">
            <v>0</v>
          </cell>
          <cell r="H107">
            <v>0</v>
          </cell>
          <cell r="I107">
            <v>0</v>
          </cell>
          <cell r="J107">
            <v>0</v>
          </cell>
          <cell r="K107">
            <v>0</v>
          </cell>
          <cell r="L107">
            <v>0</v>
          </cell>
          <cell r="M107">
            <v>0</v>
          </cell>
          <cell r="N107">
            <v>0</v>
          </cell>
          <cell r="O107">
            <v>0</v>
          </cell>
        </row>
        <row r="108">
          <cell r="B108" t="str">
            <v>Estimated SIPC Fees</v>
          </cell>
          <cell r="D108">
            <v>0</v>
          </cell>
          <cell r="E108">
            <v>0</v>
          </cell>
          <cell r="F108">
            <v>0</v>
          </cell>
          <cell r="G108">
            <v>0</v>
          </cell>
          <cell r="H108">
            <v>0</v>
          </cell>
          <cell r="I108">
            <v>0</v>
          </cell>
          <cell r="J108">
            <v>0</v>
          </cell>
          <cell r="K108">
            <v>0</v>
          </cell>
          <cell r="M108">
            <v>0</v>
          </cell>
          <cell r="N108">
            <v>0</v>
          </cell>
        </row>
        <row r="109">
          <cell r="B109" t="str">
            <v>Option Fee From Pipvav</v>
          </cell>
          <cell r="G109">
            <v>0</v>
          </cell>
        </row>
        <row r="110">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v>0</v>
          </cell>
        </row>
        <row r="111">
          <cell r="C111" t="str">
            <v>E</v>
          </cell>
          <cell r="D111">
            <v>1.861</v>
          </cell>
          <cell r="E111">
            <v>4.2</v>
          </cell>
          <cell r="F111">
            <v>23.984999999999999</v>
          </cell>
          <cell r="G111">
            <v>6.625</v>
          </cell>
          <cell r="H111">
            <v>4.1830000000000007</v>
          </cell>
          <cell r="I111">
            <v>9.4869999999999983</v>
          </cell>
          <cell r="J111">
            <v>2.2400000000000002</v>
          </cell>
          <cell r="K111">
            <v>-4.8730000000000002</v>
          </cell>
          <cell r="L111">
            <v>7.2700000000000005</v>
          </cell>
          <cell r="M111">
            <v>-1.0280000000000022</v>
          </cell>
          <cell r="N111">
            <v>15.305999999999999</v>
          </cell>
          <cell r="O111">
            <v>5.8024137931034483</v>
          </cell>
          <cell r="P111">
            <v>24.717413793103447</v>
          </cell>
        </row>
        <row r="112">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v>0</v>
          </cell>
        </row>
        <row r="113">
          <cell r="P113">
            <v>0</v>
          </cell>
        </row>
        <row r="114">
          <cell r="P114">
            <v>0</v>
          </cell>
        </row>
        <row r="115">
          <cell r="B115" t="str">
            <v>Income From Sale Of Investment</v>
          </cell>
          <cell r="H115" t="str">
            <v xml:space="preserve"> </v>
          </cell>
          <cell r="K115" t="str">
            <v xml:space="preserve"> </v>
          </cell>
          <cell r="N115" t="str">
            <v xml:space="preserve"> </v>
          </cell>
          <cell r="P115">
            <v>0</v>
          </cell>
        </row>
        <row r="116">
          <cell r="B116" t="str">
            <v>G- sec Profit - Actual</v>
          </cell>
          <cell r="D116">
            <v>3.999999999999998E-2</v>
          </cell>
          <cell r="F116">
            <v>-0.3</v>
          </cell>
          <cell r="G116">
            <v>0.92</v>
          </cell>
          <cell r="H116">
            <v>7.4999999999999997E-2</v>
          </cell>
          <cell r="I116">
            <v>0.16</v>
          </cell>
          <cell r="J116">
            <v>0.09</v>
          </cell>
          <cell r="L116">
            <v>1.07</v>
          </cell>
          <cell r="M116">
            <v>9.5</v>
          </cell>
          <cell r="N116">
            <v>-0.12</v>
          </cell>
        </row>
        <row r="117">
          <cell r="B117" t="str">
            <v>G- sec Profit - Estimated</v>
          </cell>
        </row>
        <row r="118">
          <cell r="B118" t="str">
            <v>Cash Market Operations</v>
          </cell>
        </row>
        <row r="119">
          <cell r="B119" t="str">
            <v>Commodity &amp; Commodity Arbitrage</v>
          </cell>
          <cell r="D119">
            <v>1.7799999999999998</v>
          </cell>
          <cell r="E119">
            <v>1.17</v>
          </cell>
          <cell r="F119">
            <v>3.23</v>
          </cell>
          <cell r="G119">
            <v>-3.41</v>
          </cell>
          <cell r="H119">
            <v>7.05</v>
          </cell>
          <cell r="I119">
            <v>-10.17</v>
          </cell>
          <cell r="J119">
            <v>-4.8</v>
          </cell>
          <cell r="K119">
            <v>5.91</v>
          </cell>
          <cell r="L119">
            <v>-1.72</v>
          </cell>
          <cell r="M119">
            <v>-9.44</v>
          </cell>
          <cell r="N119">
            <v>-13.395</v>
          </cell>
        </row>
        <row r="120">
          <cell r="B120" t="str">
            <v>Coomodity Futures</v>
          </cell>
          <cell r="K120">
            <v>0</v>
          </cell>
          <cell r="L120">
            <v>0</v>
          </cell>
        </row>
        <row r="121">
          <cell r="B121" t="str">
            <v xml:space="preserve"> Treasury Income (Cash Future Arbitrage)</v>
          </cell>
        </row>
        <row r="122">
          <cell r="B122" t="str">
            <v>Income from Equity Futures - Treasury</v>
          </cell>
          <cell r="D122">
            <v>-22.31</v>
          </cell>
          <cell r="E122">
            <v>-19.950000000000003</v>
          </cell>
          <cell r="F122">
            <v>-8.2899999999999991</v>
          </cell>
          <cell r="G122">
            <v>14.62666666666667</v>
          </cell>
          <cell r="H122">
            <v>-1.9899999999999993</v>
          </cell>
          <cell r="I122">
            <v>-214.51999999999998</v>
          </cell>
          <cell r="J122">
            <v>-21.196339999999996</v>
          </cell>
          <cell r="K122">
            <v>29.26</v>
          </cell>
          <cell r="L122">
            <v>-8.6349999999999998</v>
          </cell>
          <cell r="M122">
            <v>44.09</v>
          </cell>
          <cell r="N122">
            <v>0</v>
          </cell>
          <cell r="O122">
            <v>-2</v>
          </cell>
        </row>
        <row r="123">
          <cell r="B123" t="str">
            <v>Tax Arbitrage</v>
          </cell>
          <cell r="J123">
            <v>-17.297000000000001</v>
          </cell>
          <cell r="K123">
            <v>-5.0739999999999998</v>
          </cell>
          <cell r="L123">
            <v>-15</v>
          </cell>
          <cell r="M123">
            <v>-70.649000000000001</v>
          </cell>
        </row>
        <row r="124">
          <cell r="B124" t="str">
            <v>Profit on  sale of invst - Treasury Segment</v>
          </cell>
          <cell r="D124">
            <v>19.84</v>
          </cell>
          <cell r="E124">
            <v>27.07</v>
          </cell>
          <cell r="F124">
            <v>19.600000000000001</v>
          </cell>
          <cell r="G124">
            <v>6.34</v>
          </cell>
          <cell r="H124">
            <v>4.97</v>
          </cell>
          <cell r="I124">
            <v>186.47</v>
          </cell>
          <cell r="K124">
            <v>44.42</v>
          </cell>
        </row>
        <row r="125">
          <cell r="B125" t="str">
            <v>Brokerage &amp; STT</v>
          </cell>
          <cell r="D125">
            <v>-1.071</v>
          </cell>
          <cell r="E125">
            <v>-3.5105</v>
          </cell>
          <cell r="F125">
            <v>4.4734999999999996</v>
          </cell>
          <cell r="G125">
            <v>-1</v>
          </cell>
          <cell r="H125">
            <v>-1.0900000000000001</v>
          </cell>
          <cell r="I125">
            <v>-0.43049999999999999</v>
          </cell>
          <cell r="J125">
            <v>-0.78899999999999992</v>
          </cell>
          <cell r="K125">
            <v>-6.4984999999999999</v>
          </cell>
          <cell r="L125">
            <v>-0.85699999999999932</v>
          </cell>
          <cell r="M125">
            <v>-1.06</v>
          </cell>
          <cell r="N125">
            <v>-0.28599999999999998</v>
          </cell>
        </row>
        <row r="126">
          <cell r="B126" t="str">
            <v>Loss on Sale of VIWSCO</v>
          </cell>
        </row>
        <row r="127">
          <cell r="B127" t="str">
            <v>Corporate Profit - booked</v>
          </cell>
          <cell r="D127">
            <v>8.57</v>
          </cell>
          <cell r="E127">
            <v>1.4984999999999999</v>
          </cell>
          <cell r="F127">
            <v>78.510000000000005</v>
          </cell>
          <cell r="G127">
            <v>55.401499999999984</v>
          </cell>
          <cell r="H127">
            <v>7.4160000000000004</v>
          </cell>
          <cell r="I127">
            <v>158.16400000000002</v>
          </cell>
          <cell r="J127">
            <v>62.06</v>
          </cell>
          <cell r="K127">
            <v>93.649999999999977</v>
          </cell>
          <cell r="L127">
            <v>221.46000000000006</v>
          </cell>
          <cell r="M127">
            <v>-15.68</v>
          </cell>
          <cell r="N127">
            <v>-27.23</v>
          </cell>
          <cell r="P127">
            <v>334.26000000000005</v>
          </cell>
        </row>
        <row r="128">
          <cell r="B128" t="str">
            <v>Income from Futures</v>
          </cell>
          <cell r="D128">
            <v>-53.66</v>
          </cell>
          <cell r="E128">
            <v>24.659999999999997</v>
          </cell>
          <cell r="F128">
            <v>-17.310000000000002</v>
          </cell>
          <cell r="G128">
            <v>-36.759999999999991</v>
          </cell>
          <cell r="H128">
            <v>50.929999999999993</v>
          </cell>
          <cell r="I128">
            <v>-57.191999999999993</v>
          </cell>
          <cell r="J128">
            <v>-443.81799999999998</v>
          </cell>
          <cell r="K128">
            <v>7.3109999999999218</v>
          </cell>
          <cell r="L128">
            <v>-43.140999999999934</v>
          </cell>
          <cell r="M128">
            <v>131.17000000000002</v>
          </cell>
          <cell r="N128">
            <v>-103.74</v>
          </cell>
        </row>
        <row r="129">
          <cell r="B129" t="str">
            <v>Corporate Profit - Unbooked</v>
          </cell>
          <cell r="N129">
            <v>0</v>
          </cell>
          <cell r="O129">
            <v>-119.65599999999999</v>
          </cell>
        </row>
        <row r="130">
          <cell r="B130" t="str">
            <v>Brokerage &amp; STT</v>
          </cell>
          <cell r="D130">
            <v>-0.189</v>
          </cell>
          <cell r="E130">
            <v>-0.61949999999999994</v>
          </cell>
          <cell r="F130">
            <v>-9</v>
          </cell>
          <cell r="G130">
            <v>-2.87</v>
          </cell>
          <cell r="H130">
            <v>-4.3600000000000003</v>
          </cell>
          <cell r="I130">
            <v>-2.4395000000000002</v>
          </cell>
          <cell r="J130">
            <v>-4.4710000000000001</v>
          </cell>
          <cell r="K130">
            <v>3.4489999999999981</v>
          </cell>
          <cell r="L130">
            <v>-1.31</v>
          </cell>
          <cell r="M130">
            <v>-1.06</v>
          </cell>
          <cell r="N130">
            <v>-2.5739999999999998</v>
          </cell>
        </row>
        <row r="131">
          <cell r="B131" t="str">
            <v>Profit on Sale of PTC IIT II</v>
          </cell>
        </row>
        <row r="132">
          <cell r="B132" t="str">
            <v>Mutual Fund</v>
          </cell>
        </row>
        <row r="133">
          <cell r="B133" t="str">
            <v>Mutual Fund - Unbooked</v>
          </cell>
        </row>
        <row r="134">
          <cell r="B134" t="str">
            <v>Premium Amortisation of BVM Finance</v>
          </cell>
          <cell r="D134">
            <v>-0.18</v>
          </cell>
          <cell r="M134">
            <v>2.75</v>
          </cell>
          <cell r="N134">
            <v>4.9909999999999997</v>
          </cell>
          <cell r="O134">
            <v>3.1849315068493151</v>
          </cell>
        </row>
        <row r="136">
          <cell r="B136" t="str">
            <v>Loss on Sale of Appollo</v>
          </cell>
          <cell r="I136">
            <v>-114.15</v>
          </cell>
        </row>
        <row r="137">
          <cell r="B137" t="str">
            <v>Profit on Sale of Private Equty Fund</v>
          </cell>
        </row>
        <row r="138">
          <cell r="B138" t="str">
            <v>Learnet Loss</v>
          </cell>
        </row>
        <row r="139">
          <cell r="B139" t="str">
            <v>Loss on sale of SICAL Decretal Debt</v>
          </cell>
        </row>
        <row r="140">
          <cell r="B140" t="str">
            <v>Mutual Funds - Liquidity Management</v>
          </cell>
          <cell r="D140">
            <v>18.437999999999999</v>
          </cell>
          <cell r="E140">
            <v>4.7</v>
          </cell>
          <cell r="F140">
            <v>17.39</v>
          </cell>
          <cell r="G140">
            <v>19.86</v>
          </cell>
          <cell r="H140">
            <v>15.832000000000001</v>
          </cell>
          <cell r="I140">
            <v>9.8449999999999989</v>
          </cell>
          <cell r="J140">
            <v>9.7200000000000006</v>
          </cell>
          <cell r="K140">
            <v>1.8699999999999992</v>
          </cell>
          <cell r="L140">
            <v>2.0299999999999998</v>
          </cell>
          <cell r="M140">
            <v>18.040000000000003</v>
          </cell>
          <cell r="N140">
            <v>27.82</v>
          </cell>
          <cell r="O140">
            <v>2.0299999999999998</v>
          </cell>
        </row>
        <row r="141">
          <cell r="B141" t="str">
            <v>Mutual Funds - Treasury</v>
          </cell>
        </row>
        <row r="142">
          <cell r="B142" t="str">
            <v>Profit on sale of SPIC shares</v>
          </cell>
        </row>
        <row r="143">
          <cell r="B143" t="str">
            <v>Sale of Land IKG</v>
          </cell>
          <cell r="N143">
            <v>0</v>
          </cell>
        </row>
        <row r="144">
          <cell r="B144" t="str">
            <v>Sale of IIL shares</v>
          </cell>
        </row>
        <row r="145">
          <cell r="B145" t="str">
            <v>Sale of Stratergic Investments</v>
          </cell>
          <cell r="E145">
            <v>24.25</v>
          </cell>
          <cell r="I145">
            <v>5.41</v>
          </cell>
        </row>
        <row r="146">
          <cell r="B146" t="str">
            <v>Sale of Stratergic Investments- estimated</v>
          </cell>
          <cell r="F146">
            <v>0</v>
          </cell>
        </row>
        <row r="147">
          <cell r="B147" t="str">
            <v>Profit From Sale of Investments in Road Cos</v>
          </cell>
        </row>
        <row r="148">
          <cell r="B148" t="str">
            <v>Profit From Sale of Investments in Road Cos Estimated</v>
          </cell>
        </row>
        <row r="149">
          <cell r="B149" t="str">
            <v>STT</v>
          </cell>
        </row>
        <row r="150">
          <cell r="B150" t="str">
            <v>BVM Finace</v>
          </cell>
        </row>
        <row r="151">
          <cell r="B151" t="str">
            <v>Cushion released</v>
          </cell>
        </row>
        <row r="152">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v>0</v>
          </cell>
        </row>
        <row r="153">
          <cell r="C153" t="str">
            <v>F</v>
          </cell>
          <cell r="D153">
            <v>-28.741999999999994</v>
          </cell>
          <cell r="E153">
            <v>59.268499999999996</v>
          </cell>
          <cell r="F153">
            <v>88.3035</v>
          </cell>
          <cell r="G153">
            <v>53.108166666666669</v>
          </cell>
          <cell r="H153">
            <v>78.832999999999998</v>
          </cell>
          <cell r="I153">
            <v>-38.852999999999952</v>
          </cell>
          <cell r="J153">
            <v>-420.50133999999997</v>
          </cell>
          <cell r="K153">
            <v>174.2974999999999</v>
          </cell>
          <cell r="L153">
            <v>153.89700000000013</v>
          </cell>
          <cell r="M153">
            <v>107.66100000000003</v>
          </cell>
          <cell r="N153">
            <v>-114.53399999999999</v>
          </cell>
          <cell r="O153">
            <v>-116.44106849315068</v>
          </cell>
          <cell r="P153">
            <v>-215.62090849315058</v>
          </cell>
        </row>
        <row r="154">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v>0</v>
          </cell>
        </row>
        <row r="157">
          <cell r="P157">
            <v>0</v>
          </cell>
        </row>
        <row r="158">
          <cell r="B158" t="str">
            <v>Dividend (Actual)</v>
          </cell>
          <cell r="P158">
            <v>0</v>
          </cell>
        </row>
        <row r="159">
          <cell r="B159" t="str">
            <v>Dividend on Corporate Portfoilio</v>
          </cell>
          <cell r="D159">
            <v>0</v>
          </cell>
          <cell r="E159">
            <v>0</v>
          </cell>
          <cell r="F159">
            <v>0.48000000000000004</v>
          </cell>
          <cell r="G159">
            <v>3.33</v>
          </cell>
          <cell r="H159">
            <v>4.0399999999999991</v>
          </cell>
          <cell r="J159">
            <v>2.12</v>
          </cell>
          <cell r="K159">
            <v>0.41</v>
          </cell>
          <cell r="L159">
            <v>0.02</v>
          </cell>
          <cell r="N159">
            <v>2.75</v>
          </cell>
        </row>
        <row r="160">
          <cell r="B160" t="str">
            <v>Dividend on Corporate Portfoilio(Est)</v>
          </cell>
          <cell r="F160">
            <v>0</v>
          </cell>
        </row>
        <row r="161">
          <cell r="B161" t="str">
            <v>Dividend recd from IIT V</v>
          </cell>
          <cell r="D161">
            <v>5.5819999999999999</v>
          </cell>
          <cell r="E161">
            <v>-5.58</v>
          </cell>
        </row>
        <row r="162">
          <cell r="B162" t="str">
            <v>Profit from IIEF Dissolution</v>
          </cell>
          <cell r="D162">
            <v>0</v>
          </cell>
          <cell r="F162">
            <v>0</v>
          </cell>
        </row>
        <row r="163">
          <cell r="B163" t="str">
            <v>Mutual Funds</v>
          </cell>
        </row>
        <row r="164">
          <cell r="B164" t="str">
            <v>Mutual Funds - estimated</v>
          </cell>
        </row>
        <row r="165">
          <cell r="B165" t="str">
            <v>Treasury Income</v>
          </cell>
          <cell r="G165">
            <v>5.04</v>
          </cell>
          <cell r="H165">
            <v>3.1399999999999997</v>
          </cell>
          <cell r="I165">
            <v>2.8279999999999998</v>
          </cell>
          <cell r="M165">
            <v>98.911000000000001</v>
          </cell>
        </row>
        <row r="166">
          <cell r="B166" t="str">
            <v>Pass Through Income - Actuals</v>
          </cell>
          <cell r="F166">
            <v>141.44900000000001</v>
          </cell>
          <cell r="I166">
            <v>27.341999999999999</v>
          </cell>
          <cell r="J166">
            <v>0</v>
          </cell>
          <cell r="K166">
            <v>0</v>
          </cell>
          <cell r="L166">
            <v>16.966000000000001</v>
          </cell>
          <cell r="N166">
            <v>9.1300000000000008</v>
          </cell>
          <cell r="O166">
            <v>189.25</v>
          </cell>
        </row>
        <row r="167">
          <cell r="B167" t="str">
            <v>Pass Through Income - Estimated</v>
          </cell>
          <cell r="I167">
            <v>0</v>
          </cell>
        </row>
        <row r="168">
          <cell r="B168" t="str">
            <v>IIEF Dividend</v>
          </cell>
        </row>
        <row r="169">
          <cell r="B169" t="str">
            <v>Profit from Gorakh pur</v>
          </cell>
          <cell r="L169">
            <v>900</v>
          </cell>
          <cell r="O169">
            <v>6700</v>
          </cell>
        </row>
        <row r="170">
          <cell r="B170" t="str">
            <v>Strategic Investments - Thomas Cook</v>
          </cell>
          <cell r="M170">
            <v>3.8340000000000001</v>
          </cell>
        </row>
        <row r="171">
          <cell r="B171" t="str">
            <v>Strategic Investments - IIL</v>
          </cell>
          <cell r="G171">
            <v>51</v>
          </cell>
        </row>
        <row r="172">
          <cell r="B172" t="str">
            <v>Strategic Investments - IIML</v>
          </cell>
          <cell r="G172">
            <v>0</v>
          </cell>
          <cell r="H172">
            <v>54.6</v>
          </cell>
        </row>
        <row r="173">
          <cell r="B173" t="str">
            <v>Strategic Investments - CARE</v>
          </cell>
          <cell r="I173">
            <v>5.6250000000000001E-2</v>
          </cell>
        </row>
        <row r="174">
          <cell r="B174" t="str">
            <v>Strategic Investments - IIDCL</v>
          </cell>
          <cell r="E174">
            <v>30</v>
          </cell>
        </row>
        <row r="175">
          <cell r="B175" t="str">
            <v>Strategic Investments - ITCL</v>
          </cell>
          <cell r="G175">
            <v>5</v>
          </cell>
        </row>
        <row r="176">
          <cell r="B176" t="str">
            <v>Strategic Investments - IFIN</v>
          </cell>
          <cell r="F176">
            <v>41.75</v>
          </cell>
        </row>
        <row r="177">
          <cell r="B177" t="str">
            <v>Strategic Investments - TNUInfra Fin/Others</v>
          </cell>
          <cell r="F177">
            <v>0.375</v>
          </cell>
          <cell r="I177">
            <v>0.45</v>
          </cell>
        </row>
        <row r="178">
          <cell r="B178" t="str">
            <v>Strategic Investments -ITNL</v>
          </cell>
          <cell r="E178">
            <v>0</v>
          </cell>
          <cell r="F178">
            <v>171.98</v>
          </cell>
        </row>
        <row r="179">
          <cell r="B179" t="str">
            <v>Strategic Investments -ISSL</v>
          </cell>
          <cell r="H179">
            <v>22.21</v>
          </cell>
        </row>
        <row r="180">
          <cell r="B180" t="str">
            <v>Strategic Investments -tidel</v>
          </cell>
          <cell r="G180">
            <v>0</v>
          </cell>
          <cell r="I180">
            <v>6</v>
          </cell>
        </row>
        <row r="181">
          <cell r="B181" t="str">
            <v>Strategic Investments - IIEF</v>
          </cell>
          <cell r="D181">
            <v>1350</v>
          </cell>
          <cell r="F181">
            <v>580</v>
          </cell>
          <cell r="I181">
            <v>265</v>
          </cell>
        </row>
        <row r="182">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v>0</v>
          </cell>
        </row>
        <row r="183">
          <cell r="C183" t="str">
            <v>G</v>
          </cell>
          <cell r="D183">
            <v>1355.5820000000001</v>
          </cell>
          <cell r="E183">
            <v>24.42</v>
          </cell>
          <cell r="F183">
            <v>936.03399999999999</v>
          </cell>
          <cell r="G183">
            <v>64.37</v>
          </cell>
          <cell r="H183">
            <v>83.990000000000009</v>
          </cell>
          <cell r="I183">
            <v>301.67624999999998</v>
          </cell>
          <cell r="J183">
            <v>2.12</v>
          </cell>
          <cell r="K183">
            <v>0.41</v>
          </cell>
          <cell r="L183">
            <v>916.98599999999999</v>
          </cell>
          <cell r="M183">
            <v>102.745</v>
          </cell>
          <cell r="N183">
            <v>11.88</v>
          </cell>
          <cell r="O183">
            <v>6889.25</v>
          </cell>
          <cell r="P183">
            <v>7923.3909999999996</v>
          </cell>
        </row>
        <row r="184">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v>0</v>
          </cell>
        </row>
        <row r="185">
          <cell r="B185" t="str">
            <v>Misc Income</v>
          </cell>
          <cell r="P185">
            <v>0</v>
          </cell>
        </row>
        <row r="186">
          <cell r="B186" t="str">
            <v>Rentals from TIFC Properties</v>
          </cell>
          <cell r="D186">
            <v>45.309999999999995</v>
          </cell>
          <cell r="E186">
            <v>42.769999999999996</v>
          </cell>
          <cell r="F186">
            <v>48.18</v>
          </cell>
          <cell r="G186">
            <v>51.475999999999999</v>
          </cell>
          <cell r="H186">
            <v>56.267000000000003</v>
          </cell>
          <cell r="I186">
            <v>62.95</v>
          </cell>
          <cell r="J186">
            <v>62.994999999999997</v>
          </cell>
          <cell r="K186">
            <v>62.265000000000001</v>
          </cell>
          <cell r="L186">
            <v>66.484999999999999</v>
          </cell>
          <cell r="M186">
            <v>73.831000000000003</v>
          </cell>
          <cell r="N186">
            <v>72.36</v>
          </cell>
          <cell r="O186">
            <v>75.162999999999997</v>
          </cell>
          <cell r="P186">
            <v>413.09900000000005</v>
          </cell>
        </row>
        <row r="187">
          <cell r="B187" t="str">
            <v>Other Locations - Rentals</v>
          </cell>
          <cell r="D187">
            <v>2.8410000000000002</v>
          </cell>
          <cell r="E187">
            <v>2.8410000000000002</v>
          </cell>
          <cell r="F187">
            <v>2.8410000000000002</v>
          </cell>
          <cell r="H187">
            <v>0.871</v>
          </cell>
          <cell r="I187">
            <v>0.871</v>
          </cell>
        </row>
        <row r="188">
          <cell r="B188" t="str">
            <v>TIFC Car Parking</v>
          </cell>
          <cell r="D188">
            <v>5.0999999999999997E-2</v>
          </cell>
          <cell r="E188">
            <v>0</v>
          </cell>
          <cell r="F188">
            <v>0</v>
          </cell>
          <cell r="G188">
            <v>2.7749999999999999</v>
          </cell>
          <cell r="J188">
            <v>2.9</v>
          </cell>
          <cell r="M188">
            <v>2.9</v>
          </cell>
        </row>
        <row r="189">
          <cell r="B189" t="str">
            <v>Other Estimated</v>
          </cell>
        </row>
        <row r="190">
          <cell r="B190" t="str">
            <v>Profit on sale of Assets</v>
          </cell>
          <cell r="D190">
            <v>264</v>
          </cell>
          <cell r="E190">
            <v>1.292</v>
          </cell>
          <cell r="M190">
            <v>2.56</v>
          </cell>
        </row>
        <row r="191">
          <cell r="B191" t="str">
            <v>Service Tax Credit Writtern off</v>
          </cell>
        </row>
        <row r="192">
          <cell r="B192" t="str">
            <v>Raheja Vihar</v>
          </cell>
          <cell r="E192">
            <v>5.32</v>
          </cell>
          <cell r="F192">
            <v>2.66</v>
          </cell>
          <cell r="G192">
            <v>2.66</v>
          </cell>
          <cell r="H192">
            <v>2.66</v>
          </cell>
          <cell r="I192">
            <v>0.66</v>
          </cell>
          <cell r="J192">
            <v>2.5500000000000003</v>
          </cell>
          <cell r="K192">
            <v>2.5500000000000003</v>
          </cell>
          <cell r="L192">
            <v>2.5500000000000003</v>
          </cell>
          <cell r="M192">
            <v>2.5500000000000003</v>
          </cell>
          <cell r="N192">
            <v>2.5500000000000003</v>
          </cell>
          <cell r="O192">
            <v>2.5500000000000003</v>
          </cell>
        </row>
        <row r="193">
          <cell r="B193" t="str">
            <v>Cost of Development Rigths IKG</v>
          </cell>
        </row>
        <row r="194">
          <cell r="B194" t="str">
            <v>Loss on Commodity Trading</v>
          </cell>
        </row>
        <row r="195">
          <cell r="B195" t="str">
            <v>Bad Debts Writtern Back (Decretal Debts)</v>
          </cell>
          <cell r="L195">
            <v>0</v>
          </cell>
          <cell r="M195">
            <v>0</v>
          </cell>
        </row>
        <row r="196">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v>0</v>
          </cell>
        </row>
        <row r="197">
          <cell r="C197" t="str">
            <v>H</v>
          </cell>
          <cell r="D197">
            <v>312.202</v>
          </cell>
          <cell r="E197">
            <v>52.222999999999999</v>
          </cell>
          <cell r="F197">
            <v>53.680999999999997</v>
          </cell>
          <cell r="G197">
            <v>56.911000000000001</v>
          </cell>
          <cell r="H197">
            <v>59.798000000000002</v>
          </cell>
          <cell r="I197">
            <v>64.481000000000009</v>
          </cell>
          <cell r="J197">
            <v>68.444999999999993</v>
          </cell>
          <cell r="K197">
            <v>64.814999999999998</v>
          </cell>
          <cell r="L197">
            <v>69.034999999999997</v>
          </cell>
          <cell r="M197">
            <v>81.841000000000008</v>
          </cell>
          <cell r="N197">
            <v>74.91</v>
          </cell>
          <cell r="O197">
            <v>77.712999999999994</v>
          </cell>
          <cell r="P197">
            <v>436.7589999999999</v>
          </cell>
        </row>
        <row r="198">
          <cell r="D198" t="str">
            <v>-------------</v>
          </cell>
          <cell r="E198" t="str">
            <v>-------------</v>
          </cell>
          <cell r="F198" t="str">
            <v>-------------</v>
          </cell>
          <cell r="G198" t="str">
            <v>-------------</v>
          </cell>
          <cell r="H198" t="str">
            <v>-------------</v>
          </cell>
          <cell r="I198" t="str">
            <v>-------------</v>
          </cell>
          <cell r="J198" t="str">
            <v>-------------</v>
          </cell>
          <cell r="K198" t="str">
            <v>-------------</v>
          </cell>
          <cell r="M198" t="str">
            <v>-------------</v>
          </cell>
          <cell r="N198" t="str">
            <v>-------------</v>
          </cell>
          <cell r="O198" t="str">
            <v>-------------</v>
          </cell>
          <cell r="P198">
            <v>0</v>
          </cell>
        </row>
        <row r="199">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v>0</v>
          </cell>
        </row>
        <row r="200">
          <cell r="B200" t="str">
            <v>Total Income</v>
          </cell>
          <cell r="C200" t="str">
            <v>I=A to H</v>
          </cell>
          <cell r="D200">
            <v>2101.4085387639643</v>
          </cell>
          <cell r="E200">
            <v>679.07569528607962</v>
          </cell>
          <cell r="F200">
            <v>1617.7862834648079</v>
          </cell>
          <cell r="G200">
            <v>821.11233665756083</v>
          </cell>
          <cell r="H200">
            <v>876.07533925290875</v>
          </cell>
          <cell r="I200">
            <v>1014.7896341891947</v>
          </cell>
          <cell r="J200">
            <v>404.64506422557554</v>
          </cell>
          <cell r="K200">
            <v>1000.5837459979932</v>
          </cell>
          <cell r="L200">
            <v>1966.7620122066965</v>
          </cell>
          <cell r="M200">
            <v>1201.9759868844981</v>
          </cell>
          <cell r="N200">
            <v>986.54356695793672</v>
          </cell>
          <cell r="O200">
            <v>7087.4719229140383</v>
          </cell>
        </row>
        <row r="201">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v>0</v>
          </cell>
        </row>
        <row r="203">
          <cell r="B203" t="str">
            <v>Difference - TSBZ</v>
          </cell>
          <cell r="D203">
            <v>0</v>
          </cell>
          <cell r="E203">
            <v>0</v>
          </cell>
          <cell r="F203">
            <v>0</v>
          </cell>
          <cell r="G203">
            <v>0</v>
          </cell>
          <cell r="H203">
            <v>0</v>
          </cell>
        </row>
        <row r="204">
          <cell r="P204">
            <v>0</v>
          </cell>
        </row>
        <row r="205">
          <cell r="P205">
            <v>0</v>
          </cell>
        </row>
        <row r="206">
          <cell r="P206">
            <v>0</v>
          </cell>
        </row>
        <row r="207">
          <cell r="B207" t="str">
            <v>Interest &amp; Finance Charges</v>
          </cell>
          <cell r="P207">
            <v>0</v>
          </cell>
        </row>
        <row r="208">
          <cell r="P208">
            <v>0</v>
          </cell>
        </row>
        <row r="209">
          <cell r="B209" t="str">
            <v>Interest - including STAS interest</v>
          </cell>
          <cell r="D209">
            <v>447.57561954905606</v>
          </cell>
          <cell r="E209">
            <v>447.08008526482519</v>
          </cell>
          <cell r="F209">
            <v>460.10128009110031</v>
          </cell>
          <cell r="G209">
            <v>506.713178959461</v>
          </cell>
          <cell r="H209">
            <v>505.46329423673762</v>
          </cell>
          <cell r="I209">
            <v>517.99417613713013</v>
          </cell>
          <cell r="J209">
            <v>531.13599821560956</v>
          </cell>
          <cell r="K209">
            <v>511.42588238489361</v>
          </cell>
          <cell r="L209">
            <v>530.26783669345718</v>
          </cell>
          <cell r="M209">
            <v>676.07565989485443</v>
          </cell>
          <cell r="N209">
            <v>641.52087555586536</v>
          </cell>
          <cell r="O209">
            <v>608.13077814238761</v>
          </cell>
        </row>
        <row r="210">
          <cell r="B210" t="str">
            <v>Interst on IIT</v>
          </cell>
          <cell r="G210">
            <v>4.5</v>
          </cell>
          <cell r="H210">
            <v>3.1</v>
          </cell>
        </row>
        <row r="211">
          <cell r="B211" t="str">
            <v>Interest Cost Cushion</v>
          </cell>
          <cell r="D211">
            <v>0</v>
          </cell>
          <cell r="E211">
            <v>0</v>
          </cell>
          <cell r="I211">
            <v>5</v>
          </cell>
          <cell r="K211">
            <v>5</v>
          </cell>
          <cell r="L211">
            <v>0</v>
          </cell>
          <cell r="M211">
            <v>8.9599999999999991</v>
          </cell>
          <cell r="O211">
            <v>20</v>
          </cell>
        </row>
        <row r="212">
          <cell r="B212" t="str">
            <v>Finance Charges</v>
          </cell>
          <cell r="D212">
            <v>8.9515123909811205</v>
          </cell>
          <cell r="E212">
            <v>8.9416017052965042</v>
          </cell>
          <cell r="F212">
            <v>9.2020256018220064</v>
          </cell>
          <cell r="G212">
            <v>19.367829473986525</v>
          </cell>
          <cell r="H212">
            <v>12.636582355918442</v>
          </cell>
          <cell r="I212">
            <v>12.949854403428255</v>
          </cell>
          <cell r="J212">
            <v>13.27839995539024</v>
          </cell>
          <cell r="K212">
            <v>12.785647059622342</v>
          </cell>
          <cell r="L212">
            <v>18.25669591733643</v>
          </cell>
          <cell r="M212">
            <v>24.223891497371362</v>
          </cell>
          <cell r="N212">
            <v>16.038021888896633</v>
          </cell>
          <cell r="O212">
            <v>15.203269453559692</v>
          </cell>
        </row>
        <row r="213">
          <cell r="B213" t="str">
            <v>Processing Chgs/Special  Monitoring  Chgs/ etc ( Apr-Jun00 )</v>
          </cell>
          <cell r="D213">
            <v>0</v>
          </cell>
          <cell r="E213">
            <v>0</v>
          </cell>
        </row>
        <row r="214">
          <cell r="B214" t="str">
            <v>Interest on Treasury portfolio</v>
          </cell>
          <cell r="D214">
            <v>0</v>
          </cell>
          <cell r="E214">
            <v>0</v>
          </cell>
          <cell r="F214">
            <v>7</v>
          </cell>
          <cell r="G214">
            <v>11.620000000000001</v>
          </cell>
          <cell r="H214">
            <v>4.5</v>
          </cell>
          <cell r="I214">
            <v>4.5</v>
          </cell>
          <cell r="J214">
            <v>0</v>
          </cell>
          <cell r="K214">
            <v>6</v>
          </cell>
          <cell r="L214">
            <v>6</v>
          </cell>
          <cell r="O214">
            <v>6</v>
          </cell>
        </row>
        <row r="215">
          <cell r="B215" t="str">
            <v>IKG Interest Cost</v>
          </cell>
          <cell r="N215">
            <v>131.30000000000001</v>
          </cell>
          <cell r="O215">
            <v>115.1</v>
          </cell>
        </row>
        <row r="216">
          <cell r="B216" t="str">
            <v>Commitment Charges excess provided last year reversed</v>
          </cell>
        </row>
        <row r="217">
          <cell r="B217" t="str">
            <v>Custody Charges</v>
          </cell>
          <cell r="F217">
            <v>5.5</v>
          </cell>
          <cell r="G217">
            <v>0</v>
          </cell>
        </row>
        <row r="218">
          <cell r="B218" t="str">
            <v>Forward Cover Charges/ Swap Chgs</v>
          </cell>
          <cell r="E218">
            <v>0</v>
          </cell>
          <cell r="F218">
            <v>0</v>
          </cell>
          <cell r="H218">
            <v>-0.63</v>
          </cell>
          <cell r="I218">
            <v>-5.12</v>
          </cell>
          <cell r="L218">
            <v>-0.59999999999999964</v>
          </cell>
          <cell r="M218">
            <v>-0.1</v>
          </cell>
        </row>
        <row r="219">
          <cell r="B219" t="str">
            <v>Dighi Port</v>
          </cell>
        </row>
        <row r="220">
          <cell r="B220" t="str">
            <v>Forex Gain</v>
          </cell>
        </row>
        <row r="221">
          <cell r="B221" t="str">
            <v>Loss / (Gain) on Int rate/Fx derivatives</v>
          </cell>
          <cell r="D221">
            <v>-2.0099999999999998</v>
          </cell>
          <cell r="F221">
            <v>-6.3100000000000005</v>
          </cell>
          <cell r="G221">
            <v>-3.48</v>
          </cell>
          <cell r="H221">
            <v>-4.3</v>
          </cell>
          <cell r="I221">
            <v>-0.96</v>
          </cell>
          <cell r="L221">
            <v>-5.9400000000000013</v>
          </cell>
          <cell r="M221">
            <v>-3</v>
          </cell>
        </row>
        <row r="222">
          <cell r="B222" t="str">
            <v>Saving In LT Currency Swap</v>
          </cell>
          <cell r="D222">
            <v>-1.54</v>
          </cell>
          <cell r="F222">
            <v>-3.13</v>
          </cell>
          <cell r="G222">
            <v>-1.58</v>
          </cell>
          <cell r="H222">
            <v>-1.59</v>
          </cell>
          <cell r="I222">
            <v>-1.54</v>
          </cell>
          <cell r="L222">
            <v>-4.7199999999999989</v>
          </cell>
          <cell r="M222">
            <v>-2</v>
          </cell>
        </row>
        <row r="223">
          <cell r="B223" t="str">
            <v>Rupee Interest Rate Derivatives</v>
          </cell>
          <cell r="D223">
            <v>3.16</v>
          </cell>
          <cell r="F223">
            <v>6.3000000000000007</v>
          </cell>
          <cell r="G223">
            <v>-0.12</v>
          </cell>
          <cell r="H223">
            <v>-3.39</v>
          </cell>
          <cell r="I223">
            <v>2.69</v>
          </cell>
          <cell r="L223">
            <v>-2.8900000000000006</v>
          </cell>
          <cell r="M223">
            <v>-1.9</v>
          </cell>
        </row>
        <row r="224">
          <cell r="B224" t="str">
            <v>Interest Cost TMDRL</v>
          </cell>
          <cell r="D224">
            <v>12.6</v>
          </cell>
          <cell r="E224">
            <v>12.6</v>
          </cell>
          <cell r="F224">
            <v>-7.379999999999999</v>
          </cell>
          <cell r="G224">
            <v>21.9</v>
          </cell>
          <cell r="H224">
            <v>21.9</v>
          </cell>
          <cell r="I224">
            <v>21.9</v>
          </cell>
          <cell r="J224">
            <v>54.22</v>
          </cell>
          <cell r="K224">
            <v>56.25</v>
          </cell>
          <cell r="L224">
            <v>61.94</v>
          </cell>
          <cell r="M224">
            <v>25.08</v>
          </cell>
          <cell r="N224">
            <v>23.14</v>
          </cell>
          <cell r="O224">
            <v>25.23</v>
          </cell>
        </row>
        <row r="225">
          <cell r="B225" t="str">
            <v>REPO Interest</v>
          </cell>
          <cell r="E225">
            <v>0</v>
          </cell>
        </row>
        <row r="226">
          <cell r="B226" t="str">
            <v>Memo Of Previous  Month considered in the Current Month</v>
          </cell>
        </row>
        <row r="227">
          <cell r="B227" t="str">
            <v>313002 Bank Guarantee Dr (STAS) / Syndicate Bank / Vijaya Bk 232125/232226  Cr</v>
          </cell>
        </row>
        <row r="228">
          <cell r="B228" t="str">
            <v>KFW Finance Charges</v>
          </cell>
          <cell r="D228">
            <v>0.9</v>
          </cell>
          <cell r="E228">
            <v>0.9</v>
          </cell>
          <cell r="F228">
            <v>0.9</v>
          </cell>
        </row>
        <row r="229">
          <cell r="B229" t="str">
            <v>Commitement Charges</v>
          </cell>
        </row>
        <row r="230">
          <cell r="B230" t="str">
            <v>Notional Cost Considered For ABD loan</v>
          </cell>
          <cell r="D230">
            <v>3</v>
          </cell>
          <cell r="E230">
            <v>3</v>
          </cell>
          <cell r="F230">
            <v>3</v>
          </cell>
          <cell r="G230">
            <v>3</v>
          </cell>
          <cell r="H230">
            <v>3</v>
          </cell>
          <cell r="I230">
            <v>3</v>
          </cell>
          <cell r="J230">
            <v>3</v>
          </cell>
          <cell r="K230">
            <v>3</v>
          </cell>
          <cell r="L230">
            <v>3</v>
          </cell>
          <cell r="M230">
            <v>3</v>
          </cell>
          <cell r="N230">
            <v>3</v>
          </cell>
          <cell r="O230">
            <v>3</v>
          </cell>
        </row>
        <row r="231">
          <cell r="B231" t="str">
            <v>Interest on SICAL</v>
          </cell>
          <cell r="D231">
            <v>7.8104166666666703</v>
          </cell>
          <cell r="E231">
            <v>1.1100000000000001</v>
          </cell>
          <cell r="F231">
            <v>1.1100000000000001</v>
          </cell>
          <cell r="G231">
            <v>1.1100000000000001</v>
          </cell>
          <cell r="H231">
            <v>1.1100000000000001</v>
          </cell>
          <cell r="I231">
            <v>1.1100000000000001</v>
          </cell>
          <cell r="J231">
            <v>1.1100000000000001</v>
          </cell>
          <cell r="K231">
            <v>1.1100000000000001</v>
          </cell>
          <cell r="L231">
            <v>1.1100000000000001</v>
          </cell>
          <cell r="M231">
            <v>1.1100000000000001</v>
          </cell>
          <cell r="N231">
            <v>1.1100000000000001</v>
          </cell>
          <cell r="O231">
            <v>1.1100000000000001</v>
          </cell>
        </row>
        <row r="232">
          <cell r="B232" t="str">
            <v>Interst on Security deposits</v>
          </cell>
          <cell r="D232">
            <v>0.88</v>
          </cell>
          <cell r="E232">
            <v>0.88</v>
          </cell>
          <cell r="F232">
            <v>0.88</v>
          </cell>
          <cell r="G232">
            <v>0.88</v>
          </cell>
          <cell r="H232">
            <v>0.88</v>
          </cell>
          <cell r="I232">
            <v>0.88</v>
          </cell>
          <cell r="J232">
            <v>0.88</v>
          </cell>
          <cell r="K232">
            <v>0.88</v>
          </cell>
          <cell r="L232">
            <v>0.88</v>
          </cell>
          <cell r="M232">
            <v>0.88</v>
          </cell>
          <cell r="N232">
            <v>0.88</v>
          </cell>
          <cell r="O232">
            <v>0.88</v>
          </cell>
        </row>
        <row r="233">
          <cell r="B233" t="str">
            <v>Interest on Security Deposit PIPVAV</v>
          </cell>
          <cell r="D233">
            <v>13</v>
          </cell>
          <cell r="E233">
            <v>1</v>
          </cell>
          <cell r="F233">
            <v>1</v>
          </cell>
          <cell r="G233">
            <v>1</v>
          </cell>
          <cell r="H233">
            <v>1</v>
          </cell>
          <cell r="I233">
            <v>1</v>
          </cell>
          <cell r="J233">
            <v>1</v>
          </cell>
          <cell r="K233">
            <v>1</v>
          </cell>
          <cell r="L233">
            <v>1</v>
          </cell>
          <cell r="M233">
            <v>1</v>
          </cell>
          <cell r="N233">
            <v>1</v>
          </cell>
          <cell r="O233">
            <v>1</v>
          </cell>
        </row>
        <row r="234">
          <cell r="B234" t="str">
            <v>Fx Fluctuation</v>
          </cell>
          <cell r="E234">
            <v>0</v>
          </cell>
          <cell r="F234">
            <v>0</v>
          </cell>
        </row>
        <row r="235">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v>0</v>
          </cell>
        </row>
        <row r="236">
          <cell r="C236" t="str">
            <v>J</v>
          </cell>
          <cell r="D236">
            <v>494.32754860670389</v>
          </cell>
          <cell r="E236">
            <v>475.51168697012167</v>
          </cell>
          <cell r="F236">
            <v>478.17330569292233</v>
          </cell>
          <cell r="G236">
            <v>564.91100843344748</v>
          </cell>
          <cell r="H236">
            <v>543.67987659265611</v>
          </cell>
          <cell r="I236">
            <v>563.40403054055844</v>
          </cell>
          <cell r="J236">
            <v>604.62439817099983</v>
          </cell>
          <cell r="K236">
            <v>597.45152944451593</v>
          </cell>
          <cell r="L236">
            <v>608.30453261079356</v>
          </cell>
          <cell r="M236">
            <v>733.32955139222588</v>
          </cell>
          <cell r="N236">
            <v>817.98889744476207</v>
          </cell>
          <cell r="O236">
            <v>795.6540475959473</v>
          </cell>
          <cell r="P236">
            <v>4157.3529566592442</v>
          </cell>
        </row>
        <row r="237">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row>
        <row r="238">
          <cell r="B238" t="str">
            <v>Administrative &amp; General Expenses</v>
          </cell>
          <cell r="P238">
            <v>0</v>
          </cell>
        </row>
        <row r="239">
          <cell r="B239" t="str">
            <v>Overheads</v>
          </cell>
          <cell r="D239">
            <v>46.300000000000004</v>
          </cell>
          <cell r="E239">
            <v>62.730000000000004</v>
          </cell>
          <cell r="F239">
            <v>68.995000000000005</v>
          </cell>
          <cell r="G239">
            <v>69.396666666666661</v>
          </cell>
          <cell r="H239">
            <v>53.776666666666664</v>
          </cell>
          <cell r="I239">
            <v>59</v>
          </cell>
          <cell r="J239">
            <v>66.510000000000005</v>
          </cell>
          <cell r="K239">
            <v>64.67</v>
          </cell>
          <cell r="L239">
            <v>89.65</v>
          </cell>
          <cell r="M239">
            <v>60.38</v>
          </cell>
          <cell r="N239">
            <v>72.724999999999994</v>
          </cell>
          <cell r="O239">
            <v>122.64999999999999</v>
          </cell>
          <cell r="P239">
            <v>476.58500000000004</v>
          </cell>
        </row>
        <row r="240">
          <cell r="B240" t="str">
            <v>STAS Overhead</v>
          </cell>
          <cell r="D240">
            <v>5.4</v>
          </cell>
          <cell r="E240">
            <v>3.16</v>
          </cell>
          <cell r="F240">
            <v>-8.56</v>
          </cell>
          <cell r="G240">
            <v>0</v>
          </cell>
          <cell r="H240">
            <v>0</v>
          </cell>
          <cell r="I240">
            <v>0</v>
          </cell>
        </row>
        <row r="241">
          <cell r="B241" t="str">
            <v>Stas Adjustments</v>
          </cell>
          <cell r="H241">
            <v>31.23</v>
          </cell>
          <cell r="J241">
            <v>5.82</v>
          </cell>
          <cell r="K241">
            <v>10.82</v>
          </cell>
          <cell r="L241">
            <v>4.09</v>
          </cell>
          <cell r="M241">
            <v>22.556000000000001</v>
          </cell>
          <cell r="N241">
            <v>23.120000000000012</v>
          </cell>
          <cell r="O241">
            <v>14.21</v>
          </cell>
        </row>
        <row r="242">
          <cell r="B242" t="str">
            <v>PRP</v>
          </cell>
          <cell r="D242">
            <v>16.666666666666668</v>
          </cell>
          <cell r="E242">
            <v>20.003333333333334</v>
          </cell>
          <cell r="F242">
            <v>18.333300000000001</v>
          </cell>
          <cell r="G242">
            <v>18.333333333333332</v>
          </cell>
          <cell r="H242">
            <v>18.333333333333332</v>
          </cell>
          <cell r="I242">
            <v>18.333333333333332</v>
          </cell>
          <cell r="J242">
            <v>18.333333333333332</v>
          </cell>
          <cell r="K242">
            <v>18.333333333333332</v>
          </cell>
          <cell r="L242">
            <v>18.333333333333332</v>
          </cell>
          <cell r="M242">
            <v>18.333333333333332</v>
          </cell>
          <cell r="N242">
            <v>18.333333333333332</v>
          </cell>
          <cell r="O242">
            <v>18.329999999999998</v>
          </cell>
        </row>
        <row r="243">
          <cell r="B243" t="str">
            <v>NSE</v>
          </cell>
          <cell r="H243">
            <v>0</v>
          </cell>
        </row>
        <row r="244">
          <cell r="B244" t="str">
            <v>lCost of Land</v>
          </cell>
          <cell r="O244">
            <v>2690</v>
          </cell>
        </row>
        <row r="245">
          <cell r="B245" t="str">
            <v>CDI Expenses Sneha</v>
          </cell>
          <cell r="E245">
            <v>16.23</v>
          </cell>
          <cell r="F245">
            <v>4.7699999999999996</v>
          </cell>
          <cell r="G245">
            <v>6.97</v>
          </cell>
          <cell r="H245">
            <v>13.38</v>
          </cell>
          <cell r="J245">
            <v>2.2000000000000002</v>
          </cell>
          <cell r="L245">
            <v>1.33</v>
          </cell>
          <cell r="N245">
            <v>3.4350000000000001</v>
          </cell>
        </row>
        <row r="246">
          <cell r="D246" t="str">
            <v>--------------</v>
          </cell>
          <cell r="E246" t="str">
            <v>--------------</v>
          </cell>
          <cell r="F246" t="str">
            <v>--------------</v>
          </cell>
          <cell r="G246" t="str">
            <v>--------------</v>
          </cell>
          <cell r="H246" t="str">
            <v>--------------</v>
          </cell>
          <cell r="I246" t="str">
            <v>---------</v>
          </cell>
          <cell r="J246" t="str">
            <v>--------------</v>
          </cell>
          <cell r="K246" t="str">
            <v>--------------</v>
          </cell>
          <cell r="L246" t="str">
            <v>--------------</v>
          </cell>
          <cell r="M246" t="str">
            <v>--------------</v>
          </cell>
          <cell r="N246" t="str">
            <v>--------------</v>
          </cell>
          <cell r="O246" t="str">
            <v>--------------</v>
          </cell>
          <cell r="P246">
            <v>0</v>
          </cell>
        </row>
        <row r="247">
          <cell r="C247" t="str">
            <v>L</v>
          </cell>
          <cell r="D247">
            <v>68.366666666666674</v>
          </cell>
          <cell r="E247">
            <v>102.12333333333333</v>
          </cell>
          <cell r="F247">
            <v>83.538300000000007</v>
          </cell>
          <cell r="G247">
            <v>94.699999999999989</v>
          </cell>
          <cell r="H247">
            <v>116.71999999999998</v>
          </cell>
          <cell r="I247">
            <v>77.333333333333329</v>
          </cell>
          <cell r="J247">
            <v>92.863333333333344</v>
          </cell>
          <cell r="K247">
            <v>93.823333333333338</v>
          </cell>
          <cell r="L247">
            <v>113.40333333333334</v>
          </cell>
          <cell r="M247">
            <v>101.26933333333334</v>
          </cell>
          <cell r="N247">
            <v>117.61333333333333</v>
          </cell>
          <cell r="O247">
            <v>2845.19</v>
          </cell>
          <cell r="P247">
            <v>3364.1626666666666</v>
          </cell>
        </row>
        <row r="248">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v>0</v>
          </cell>
        </row>
        <row r="249">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v>0</v>
          </cell>
        </row>
        <row r="250">
          <cell r="B250" t="str">
            <v>Total Expenses</v>
          </cell>
          <cell r="C250" t="str">
            <v>M=Jto L</v>
          </cell>
          <cell r="D250">
            <v>562.69421527337056</v>
          </cell>
          <cell r="E250">
            <v>577.63502030345501</v>
          </cell>
          <cell r="F250">
            <v>561.71160569292238</v>
          </cell>
          <cell r="G250">
            <v>659.61100843344752</v>
          </cell>
          <cell r="H250">
            <v>660.39987659265614</v>
          </cell>
          <cell r="I250">
            <v>640.73736387389181</v>
          </cell>
          <cell r="J250">
            <v>697.48773150433317</v>
          </cell>
          <cell r="K250">
            <v>691.27486277784931</v>
          </cell>
          <cell r="L250">
            <v>721.70786594412687</v>
          </cell>
          <cell r="M250">
            <v>834.59888472555917</v>
          </cell>
          <cell r="N250">
            <v>935.60223077809542</v>
          </cell>
          <cell r="O250">
            <v>3640.8440475959474</v>
          </cell>
          <cell r="P250">
            <v>7521.5156233259113</v>
          </cell>
        </row>
        <row r="251">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v>0</v>
          </cell>
        </row>
        <row r="252">
          <cell r="P252">
            <v>0</v>
          </cell>
        </row>
        <row r="253">
          <cell r="B253" t="str">
            <v>Gross Profit</v>
          </cell>
          <cell r="C253" t="str">
            <v>N</v>
          </cell>
          <cell r="D253">
            <v>1538.7143234905939</v>
          </cell>
          <cell r="E253">
            <v>101.44067498262461</v>
          </cell>
          <cell r="F253">
            <v>1056.0746777718855</v>
          </cell>
          <cell r="G253">
            <v>161.50132822411331</v>
          </cell>
          <cell r="H253">
            <v>215.67546266025261</v>
          </cell>
          <cell r="I253">
            <v>374.05227031530285</v>
          </cell>
          <cell r="J253">
            <v>-292.84266727875763</v>
          </cell>
          <cell r="K253">
            <v>309.30888322014391</v>
          </cell>
          <cell r="L253">
            <v>1245.0541462625697</v>
          </cell>
          <cell r="M253">
            <v>367.3771021589389</v>
          </cell>
          <cell r="N253">
            <v>50.941336179841301</v>
          </cell>
          <cell r="O253">
            <v>3446.6278753180909</v>
          </cell>
          <cell r="P253">
            <v>5126.4666758608273</v>
          </cell>
        </row>
        <row r="254">
          <cell r="P254">
            <v>0</v>
          </cell>
        </row>
        <row r="255">
          <cell r="B255" t="str">
            <v>Depreciation</v>
          </cell>
          <cell r="P255">
            <v>0</v>
          </cell>
        </row>
        <row r="256">
          <cell r="B256" t="str">
            <v xml:space="preserve">  -Own Assets </v>
          </cell>
          <cell r="D256">
            <v>12.245000000000001</v>
          </cell>
          <cell r="E256">
            <v>7.7119999999999997</v>
          </cell>
          <cell r="F256">
            <v>9.4795750000000005</v>
          </cell>
          <cell r="G256">
            <v>8.4944249999999961</v>
          </cell>
          <cell r="H256">
            <v>9.527000000000001</v>
          </cell>
          <cell r="I256">
            <v>9.527000000000001</v>
          </cell>
          <cell r="J256">
            <v>10.385000000000007</v>
          </cell>
          <cell r="K256">
            <v>9.5150000000000077</v>
          </cell>
          <cell r="L256">
            <v>8.8629999999999765</v>
          </cell>
          <cell r="M256">
            <v>8.802999999999976</v>
          </cell>
          <cell r="N256">
            <v>8.802999999999976</v>
          </cell>
          <cell r="O256">
            <v>8.802999999999976</v>
          </cell>
          <cell r="P256">
            <v>55.171999999999919</v>
          </cell>
        </row>
        <row r="257">
          <cell r="B257" t="str">
            <v xml:space="preserve">  -Net Lease</v>
          </cell>
          <cell r="P257">
            <v>0</v>
          </cell>
        </row>
        <row r="258">
          <cell r="B258" t="str">
            <v xml:space="preserve">  -Operating Lease</v>
          </cell>
          <cell r="D258">
            <v>4.1100000000000003</v>
          </cell>
          <cell r="E258">
            <v>8.4209999999999994</v>
          </cell>
          <cell r="F258">
            <v>5.2822250000000004</v>
          </cell>
          <cell r="G258">
            <v>7.7867750000000013</v>
          </cell>
          <cell r="H258">
            <v>6.5929999999999964</v>
          </cell>
          <cell r="I258">
            <v>6.5929999999999964</v>
          </cell>
          <cell r="J258">
            <v>6.3060000000000045</v>
          </cell>
          <cell r="K258">
            <v>6.1798800000000043</v>
          </cell>
          <cell r="L258">
            <v>7.0941199999999967</v>
          </cell>
          <cell r="M258">
            <v>7.0941199999999967</v>
          </cell>
          <cell r="N258">
            <v>6.8641199999999962</v>
          </cell>
          <cell r="O258">
            <v>6.8641199999999962</v>
          </cell>
        </row>
        <row r="259">
          <cell r="B259" t="str">
            <v xml:space="preserve">  -Secondary Lease (Memos)</v>
          </cell>
        </row>
        <row r="260">
          <cell r="B260" t="str">
            <v>Change in dep policy</v>
          </cell>
        </row>
        <row r="261">
          <cell r="D261" t="str">
            <v>--------------</v>
          </cell>
          <cell r="E261" t="str">
            <v>--------------</v>
          </cell>
          <cell r="F261" t="str">
            <v>--------------</v>
          </cell>
          <cell r="G261" t="str">
            <v>--------------</v>
          </cell>
          <cell r="H261" t="str">
            <v>--------------</v>
          </cell>
          <cell r="I261" t="str">
            <v>--------------</v>
          </cell>
          <cell r="J261" t="str">
            <v>--------------</v>
          </cell>
          <cell r="K261" t="str">
            <v>--------------</v>
          </cell>
          <cell r="L261" t="str">
            <v>--------------</v>
          </cell>
          <cell r="M261" t="str">
            <v>--------------</v>
          </cell>
          <cell r="N261" t="str">
            <v>--------------</v>
          </cell>
          <cell r="O261" t="str">
            <v>--------------</v>
          </cell>
          <cell r="P261">
            <v>0</v>
          </cell>
        </row>
        <row r="262">
          <cell r="D262">
            <v>16.355</v>
          </cell>
          <cell r="E262">
            <v>16.132999999999999</v>
          </cell>
          <cell r="F262">
            <v>14.761800000000001</v>
          </cell>
          <cell r="G262">
            <v>16.281199999999998</v>
          </cell>
          <cell r="H262">
            <v>16.119999999999997</v>
          </cell>
          <cell r="I262">
            <v>16.119999999999997</v>
          </cell>
          <cell r="J262">
            <v>16.69100000000001</v>
          </cell>
          <cell r="K262">
            <v>15.694880000000012</v>
          </cell>
          <cell r="L262">
            <v>15.957119999999973</v>
          </cell>
          <cell r="M262">
            <v>15.897119999999973</v>
          </cell>
          <cell r="N262">
            <v>15.667119999999972</v>
          </cell>
          <cell r="O262">
            <v>15.667119999999972</v>
          </cell>
          <cell r="P262">
            <v>95.574359999999899</v>
          </cell>
        </row>
        <row r="263">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v>0</v>
          </cell>
        </row>
        <row r="264">
          <cell r="P264">
            <v>0</v>
          </cell>
        </row>
        <row r="265">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v>0</v>
          </cell>
        </row>
        <row r="266">
          <cell r="B266" t="str">
            <v>Operating Profit</v>
          </cell>
          <cell r="C266" t="str">
            <v>P=N-O</v>
          </cell>
          <cell r="D266">
            <v>1522.3593234905939</v>
          </cell>
          <cell r="E266">
            <v>85.307674982624619</v>
          </cell>
          <cell r="F266">
            <v>1041.3128777718855</v>
          </cell>
          <cell r="G266">
            <v>145.2201282241133</v>
          </cell>
          <cell r="H266">
            <v>199.5554626602526</v>
          </cell>
          <cell r="I266">
            <v>357.93227031530284</v>
          </cell>
          <cell r="J266">
            <v>-309.53366727875766</v>
          </cell>
          <cell r="K266">
            <v>293.6140032201439</v>
          </cell>
          <cell r="L266">
            <v>1229.0970262625697</v>
          </cell>
          <cell r="M266">
            <v>351.47998215893892</v>
          </cell>
          <cell r="N266">
            <v>35.274216179841332</v>
          </cell>
          <cell r="O266">
            <v>3430.9607553180908</v>
          </cell>
          <cell r="P266">
            <v>5030.8923158608268</v>
          </cell>
        </row>
        <row r="267">
          <cell r="D267" t="str">
            <v>--------------</v>
          </cell>
          <cell r="E267" t="str">
            <v>--------------</v>
          </cell>
          <cell r="F267" t="str">
            <v>--------------</v>
          </cell>
          <cell r="G267" t="str">
            <v>--------------</v>
          </cell>
          <cell r="H267" t="str">
            <v>--------------</v>
          </cell>
          <cell r="I267" t="str">
            <v>--------------</v>
          </cell>
          <cell r="J267" t="str">
            <v>--------------</v>
          </cell>
          <cell r="K267" t="str">
            <v>--------------</v>
          </cell>
          <cell r="L267" t="str">
            <v>--------------</v>
          </cell>
          <cell r="M267" t="str">
            <v>--------------</v>
          </cell>
          <cell r="N267" t="str">
            <v>--------------</v>
          </cell>
          <cell r="O267" t="str">
            <v>--------------</v>
          </cell>
          <cell r="P267">
            <v>0</v>
          </cell>
        </row>
        <row r="268">
          <cell r="P268">
            <v>0</v>
          </cell>
        </row>
        <row r="269">
          <cell r="B269" t="str">
            <v>NPA Provision:</v>
          </cell>
          <cell r="P269">
            <v>0</v>
          </cell>
        </row>
        <row r="270">
          <cell r="B270" t="str">
            <v>For Loans and Advances</v>
          </cell>
          <cell r="D270">
            <v>13.19</v>
          </cell>
          <cell r="E270">
            <v>64.48</v>
          </cell>
          <cell r="F270">
            <v>3.8</v>
          </cell>
          <cell r="G270">
            <v>-0.55000000000000004</v>
          </cell>
          <cell r="H270">
            <v>1.9</v>
          </cell>
          <cell r="I270">
            <v>25.02</v>
          </cell>
          <cell r="K270">
            <v>0.72</v>
          </cell>
          <cell r="L270">
            <v>9.5200000000000014</v>
          </cell>
          <cell r="M270">
            <v>8.09</v>
          </cell>
          <cell r="N270">
            <v>-0.45</v>
          </cell>
          <cell r="O270">
            <v>12.66</v>
          </cell>
          <cell r="P270">
            <v>17.880000000000003</v>
          </cell>
        </row>
        <row r="271">
          <cell r="B271" t="str">
            <v>For Investment Valuation - PEF &amp; G-Sec</v>
          </cell>
          <cell r="D271">
            <v>-8.8800000000000008</v>
          </cell>
        </row>
        <row r="272">
          <cell r="B272" t="str">
            <v>For Investment Valuation - Shares</v>
          </cell>
          <cell r="E272">
            <v>-16.64</v>
          </cell>
          <cell r="F272">
            <v>8.0400000000000009</v>
          </cell>
          <cell r="G272">
            <v>-12.07</v>
          </cell>
          <cell r="H272">
            <v>19.22</v>
          </cell>
          <cell r="I272">
            <v>102.53</v>
          </cell>
          <cell r="J272">
            <v>50.64</v>
          </cell>
          <cell r="K272">
            <v>-161</v>
          </cell>
          <cell r="L272">
            <v>7.8</v>
          </cell>
          <cell r="M272">
            <v>359.52</v>
          </cell>
          <cell r="N272">
            <v>100.98</v>
          </cell>
          <cell r="O272">
            <v>26.68</v>
          </cell>
        </row>
        <row r="273">
          <cell r="B273" t="str">
            <v>For Investment Valuation - Lease</v>
          </cell>
        </row>
        <row r="274">
          <cell r="B274" t="str">
            <v>For Loans and Advances</v>
          </cell>
        </row>
        <row r="275">
          <cell r="B275" t="str">
            <v>For Debentures</v>
          </cell>
        </row>
        <row r="276">
          <cell r="B276" t="str">
            <v>Reversal of Provision</v>
          </cell>
        </row>
        <row r="277">
          <cell r="D277" t="str">
            <v>--------------</v>
          </cell>
          <cell r="E277" t="str">
            <v>--------------</v>
          </cell>
          <cell r="F277" t="str">
            <v>--------------</v>
          </cell>
          <cell r="G277" t="str">
            <v>--------------</v>
          </cell>
          <cell r="H277" t="str">
            <v>--------------</v>
          </cell>
          <cell r="I277" t="str">
            <v>--------------</v>
          </cell>
          <cell r="J277" t="str">
            <v>--------------</v>
          </cell>
          <cell r="K277" t="str">
            <v>--------------</v>
          </cell>
          <cell r="L277" t="str">
            <v>--------------</v>
          </cell>
          <cell r="M277" t="str">
            <v>--------------</v>
          </cell>
          <cell r="N277" t="str">
            <v>--------------</v>
          </cell>
          <cell r="O277" t="str">
            <v>--------------</v>
          </cell>
          <cell r="P277">
            <v>0</v>
          </cell>
        </row>
        <row r="278">
          <cell r="B278" t="str">
            <v xml:space="preserve"> </v>
          </cell>
          <cell r="C278" t="str">
            <v>Q</v>
          </cell>
          <cell r="D278">
            <v>4.3099999999999987</v>
          </cell>
          <cell r="E278">
            <v>47.84</v>
          </cell>
          <cell r="F278">
            <v>11.84</v>
          </cell>
          <cell r="G278">
            <v>-12.620000000000001</v>
          </cell>
          <cell r="H278">
            <v>21.119999999999997</v>
          </cell>
          <cell r="I278">
            <v>127.55</v>
          </cell>
          <cell r="J278">
            <v>50.64</v>
          </cell>
          <cell r="K278">
            <v>-160.28</v>
          </cell>
          <cell r="L278">
            <v>17.32</v>
          </cell>
          <cell r="M278">
            <v>367.60999999999996</v>
          </cell>
          <cell r="N278">
            <v>100.53</v>
          </cell>
          <cell r="O278">
            <v>39.340000000000003</v>
          </cell>
          <cell r="P278">
            <v>415.15999999999997</v>
          </cell>
        </row>
        <row r="279">
          <cell r="D279" t="str">
            <v>--------------</v>
          </cell>
          <cell r="E279" t="str">
            <v>--------------</v>
          </cell>
          <cell r="F279" t="str">
            <v>--------------</v>
          </cell>
          <cell r="G279" t="str">
            <v>--------------</v>
          </cell>
          <cell r="H279" t="str">
            <v>--------------</v>
          </cell>
          <cell r="I279" t="str">
            <v>--------------</v>
          </cell>
          <cell r="J279" t="str">
            <v>--------------</v>
          </cell>
          <cell r="K279" t="str">
            <v>--------------</v>
          </cell>
          <cell r="L279" t="str">
            <v>--------------</v>
          </cell>
          <cell r="M279" t="str">
            <v>--------------</v>
          </cell>
          <cell r="N279" t="str">
            <v>--------------</v>
          </cell>
          <cell r="O279" t="str">
            <v>--------------</v>
          </cell>
          <cell r="P279">
            <v>0</v>
          </cell>
        </row>
        <row r="281">
          <cell r="D281" t="str">
            <v>--------------</v>
          </cell>
          <cell r="E281" t="str">
            <v>--------------</v>
          </cell>
          <cell r="F281" t="str">
            <v>--------------</v>
          </cell>
          <cell r="G281" t="str">
            <v>--------------</v>
          </cell>
          <cell r="H281" t="str">
            <v>--------------</v>
          </cell>
          <cell r="I281" t="str">
            <v>--------------</v>
          </cell>
          <cell r="J281" t="str">
            <v>--------------</v>
          </cell>
          <cell r="K281" t="str">
            <v>--------------</v>
          </cell>
          <cell r="L281" t="str">
            <v>--------------</v>
          </cell>
          <cell r="M281" t="str">
            <v>--------------</v>
          </cell>
          <cell r="N281" t="str">
            <v>--------------</v>
          </cell>
          <cell r="O281" t="str">
            <v>--------------</v>
          </cell>
        </row>
        <row r="282">
          <cell r="B282" t="str">
            <v>Profit Before Tax</v>
          </cell>
          <cell r="C282" t="str">
            <v>R=P-Q</v>
          </cell>
          <cell r="D282">
            <v>1518.0493234905939</v>
          </cell>
          <cell r="E282">
            <v>37.467674982624615</v>
          </cell>
          <cell r="F282">
            <v>1029.4728777718856</v>
          </cell>
          <cell r="G282">
            <v>157.8401282241133</v>
          </cell>
          <cell r="H282">
            <v>178.4354626602526</v>
          </cell>
          <cell r="I282">
            <v>230.38227031530283</v>
          </cell>
          <cell r="J282">
            <v>-360.17366727875765</v>
          </cell>
          <cell r="K282">
            <v>453.89400322014387</v>
          </cell>
          <cell r="L282">
            <v>1211.7770262625697</v>
          </cell>
          <cell r="M282">
            <v>-16.130017841061033</v>
          </cell>
          <cell r="N282">
            <v>-65.255783820158669</v>
          </cell>
          <cell r="O282">
            <v>3391.6207553180907</v>
          </cell>
        </row>
        <row r="283">
          <cell r="D283" t="str">
            <v>--------------</v>
          </cell>
          <cell r="E283" t="str">
            <v>--------------</v>
          </cell>
          <cell r="F283" t="str">
            <v>--------------</v>
          </cell>
          <cell r="G283" t="str">
            <v>--------------</v>
          </cell>
          <cell r="H283" t="str">
            <v>--------------</v>
          </cell>
          <cell r="I283" t="str">
            <v>--------------</v>
          </cell>
          <cell r="J283" t="str">
            <v>--------------</v>
          </cell>
          <cell r="K283" t="str">
            <v>--------------</v>
          </cell>
          <cell r="L283" t="str">
            <v>--------------</v>
          </cell>
          <cell r="M283" t="str">
            <v>--------------</v>
          </cell>
          <cell r="N283" t="str">
            <v>--------------</v>
          </cell>
          <cell r="O283" t="str">
            <v>--------------</v>
          </cell>
        </row>
        <row r="284">
          <cell r="B284" t="str">
            <v>CHECK ( This should be zero)</v>
          </cell>
          <cell r="D284">
            <v>0</v>
          </cell>
          <cell r="E284">
            <v>0</v>
          </cell>
          <cell r="F284">
            <v>0</v>
          </cell>
          <cell r="G284">
            <v>0</v>
          </cell>
          <cell r="H284">
            <v>0</v>
          </cell>
          <cell r="I284">
            <v>0</v>
          </cell>
          <cell r="J284">
            <v>0</v>
          </cell>
          <cell r="K284">
            <v>0</v>
          </cell>
          <cell r="L284">
            <v>0</v>
          </cell>
          <cell r="M284">
            <v>0</v>
          </cell>
          <cell r="N284">
            <v>-1.1368683772161603E-13</v>
          </cell>
          <cell r="O284">
            <v>0</v>
          </cell>
        </row>
        <row r="286">
          <cell r="B286" t="str">
            <v>Provision for Tax</v>
          </cell>
          <cell r="D286">
            <v>52.62</v>
          </cell>
          <cell r="E286">
            <v>23.38</v>
          </cell>
          <cell r="F286">
            <v>17</v>
          </cell>
          <cell r="G286">
            <v>38</v>
          </cell>
          <cell r="H286">
            <v>0.21000000000000085</v>
          </cell>
          <cell r="I286">
            <v>26.24199999999999</v>
          </cell>
          <cell r="J286">
            <v>-137</v>
          </cell>
          <cell r="K286">
            <v>40.430000000000007</v>
          </cell>
          <cell r="L286">
            <v>99.29</v>
          </cell>
          <cell r="M286">
            <v>19.340000000000003</v>
          </cell>
          <cell r="N286">
            <v>198.94000000000005</v>
          </cell>
          <cell r="O286">
            <v>1384.5200000000002</v>
          </cell>
        </row>
        <row r="287">
          <cell r="B287" t="str">
            <v>Less: deferred tax credit</v>
          </cell>
          <cell r="D287">
            <v>48.38</v>
          </cell>
          <cell r="E287">
            <v>13.620000000000005</v>
          </cell>
          <cell r="F287">
            <v>168</v>
          </cell>
          <cell r="G287">
            <v>79.999966666666694</v>
          </cell>
          <cell r="H287">
            <v>69.099966666666688</v>
          </cell>
          <cell r="I287">
            <v>75.82000000000005</v>
          </cell>
          <cell r="J287">
            <v>-12</v>
          </cell>
          <cell r="K287">
            <v>0</v>
          </cell>
          <cell r="L287">
            <v>-0.08</v>
          </cell>
          <cell r="N287">
            <v>0.08</v>
          </cell>
        </row>
        <row r="289">
          <cell r="B289" t="str">
            <v>Loss on sale of Properties</v>
          </cell>
          <cell r="N289">
            <v>1671.6000000000001</v>
          </cell>
        </row>
        <row r="290">
          <cell r="N290">
            <v>299.96999999999997</v>
          </cell>
        </row>
        <row r="291">
          <cell r="N291">
            <v>1371.63</v>
          </cell>
        </row>
        <row r="293">
          <cell r="B293" t="str">
            <v>STAS</v>
          </cell>
        </row>
        <row r="295">
          <cell r="B295" t="str">
            <v>Fund Based Income (Interest income)</v>
          </cell>
          <cell r="D295">
            <v>33.479999999999997</v>
          </cell>
          <cell r="E295">
            <v>61.190000000000005</v>
          </cell>
          <cell r="F295">
            <v>38.690000000000019</v>
          </cell>
          <cell r="G295">
            <v>42.95</v>
          </cell>
          <cell r="H295">
            <v>42.95</v>
          </cell>
          <cell r="I295">
            <v>42.95</v>
          </cell>
          <cell r="J295">
            <v>60.03</v>
          </cell>
          <cell r="K295">
            <v>64.83</v>
          </cell>
          <cell r="L295">
            <v>68.11</v>
          </cell>
          <cell r="M295">
            <v>124.6</v>
          </cell>
          <cell r="N295">
            <v>78.03</v>
          </cell>
          <cell r="O295">
            <v>51.95</v>
          </cell>
        </row>
        <row r="296">
          <cell r="B296" t="str">
            <v>Non Fund based income (Consultancy etc.)</v>
          </cell>
          <cell r="D296">
            <v>25</v>
          </cell>
          <cell r="E296">
            <v>28.14</v>
          </cell>
          <cell r="F296">
            <v>38</v>
          </cell>
          <cell r="G296">
            <v>30</v>
          </cell>
          <cell r="H296">
            <v>30</v>
          </cell>
          <cell r="I296">
            <v>30</v>
          </cell>
          <cell r="J296">
            <v>35</v>
          </cell>
          <cell r="K296">
            <v>46.944000000000003</v>
          </cell>
          <cell r="L296">
            <v>55.853999999999999</v>
          </cell>
          <cell r="M296">
            <v>47.829000000000001</v>
          </cell>
          <cell r="N296">
            <v>33.17</v>
          </cell>
          <cell r="O296">
            <v>34.880000000000003</v>
          </cell>
        </row>
        <row r="298">
          <cell r="B298" t="str">
            <v>Total Income</v>
          </cell>
          <cell r="D298">
            <v>58.48</v>
          </cell>
          <cell r="E298">
            <v>89.330000000000013</v>
          </cell>
          <cell r="F298">
            <v>76.690000000000026</v>
          </cell>
          <cell r="G298">
            <v>72.95</v>
          </cell>
          <cell r="H298">
            <v>72.95</v>
          </cell>
          <cell r="I298">
            <v>72.95</v>
          </cell>
          <cell r="J298">
            <v>95.03</v>
          </cell>
          <cell r="K298">
            <v>111.774</v>
          </cell>
          <cell r="L298">
            <v>123.964</v>
          </cell>
          <cell r="M298">
            <v>172.429</v>
          </cell>
          <cell r="N298">
            <v>111.2</v>
          </cell>
          <cell r="O298">
            <v>86.830000000000013</v>
          </cell>
        </row>
        <row r="300">
          <cell r="B300" t="str">
            <v xml:space="preserve">Interest Cost </v>
          </cell>
          <cell r="D300">
            <v>38.15</v>
          </cell>
          <cell r="E300">
            <v>29.95</v>
          </cell>
          <cell r="F300">
            <v>41.82</v>
          </cell>
          <cell r="G300">
            <v>34.5</v>
          </cell>
          <cell r="H300">
            <v>38.220833333333331</v>
          </cell>
          <cell r="I300">
            <v>38.220833333333331</v>
          </cell>
          <cell r="J300">
            <v>0</v>
          </cell>
          <cell r="K300">
            <v>0</v>
          </cell>
          <cell r="L300">
            <v>51.7</v>
          </cell>
          <cell r="M300">
            <v>149.97</v>
          </cell>
          <cell r="N300">
            <v>92.820000000000007</v>
          </cell>
          <cell r="O300">
            <v>78.010000000000005</v>
          </cell>
        </row>
        <row r="301">
          <cell r="B301" t="str">
            <v>Admin &amp; general exp</v>
          </cell>
          <cell r="D301">
            <v>5.4</v>
          </cell>
          <cell r="E301">
            <v>3.16</v>
          </cell>
          <cell r="F301">
            <v>-8.56</v>
          </cell>
          <cell r="G301">
            <v>0</v>
          </cell>
          <cell r="H301">
            <v>0</v>
          </cell>
          <cell r="I301">
            <v>0</v>
          </cell>
          <cell r="J301">
            <v>5.82</v>
          </cell>
          <cell r="K301">
            <v>10.82</v>
          </cell>
          <cell r="L301">
            <v>4.09</v>
          </cell>
          <cell r="M301">
            <v>22.556000000000001</v>
          </cell>
          <cell r="N301">
            <v>23.120000000000012</v>
          </cell>
          <cell r="O301">
            <v>14.21</v>
          </cell>
        </row>
        <row r="303">
          <cell r="B303" t="str">
            <v>Service Charges</v>
          </cell>
          <cell r="D303">
            <v>22.42</v>
          </cell>
          <cell r="E303">
            <v>46.95</v>
          </cell>
          <cell r="F303">
            <v>69.67</v>
          </cell>
          <cell r="G303">
            <v>37.702999999999996</v>
          </cell>
          <cell r="H303">
            <v>46.932999999999993</v>
          </cell>
          <cell r="I303">
            <v>46.5</v>
          </cell>
          <cell r="J303">
            <v>-13.500000000000002</v>
          </cell>
          <cell r="K303">
            <v>0</v>
          </cell>
          <cell r="L303">
            <v>0</v>
          </cell>
          <cell r="M303">
            <v>0</v>
          </cell>
          <cell r="N303">
            <v>0</v>
          </cell>
          <cell r="O303">
            <v>443.08699999999993</v>
          </cell>
        </row>
        <row r="305">
          <cell r="B305" t="str">
            <v>Total expenses</v>
          </cell>
          <cell r="D305">
            <v>65.97</v>
          </cell>
          <cell r="E305">
            <v>80.06</v>
          </cell>
          <cell r="F305">
            <v>102.93</v>
          </cell>
          <cell r="G305">
            <v>72.203000000000003</v>
          </cell>
          <cell r="H305">
            <v>85.153833333333324</v>
          </cell>
          <cell r="I305">
            <v>84.720833333333331</v>
          </cell>
          <cell r="J305">
            <v>-7.6800000000000015</v>
          </cell>
          <cell r="K305">
            <v>10.82</v>
          </cell>
          <cell r="L305">
            <v>55.790000000000006</v>
          </cell>
          <cell r="M305">
            <v>172.52600000000001</v>
          </cell>
          <cell r="N305">
            <v>115.94000000000003</v>
          </cell>
          <cell r="O305">
            <v>535.3069999999999</v>
          </cell>
        </row>
        <row r="307">
          <cell r="B307" t="str">
            <v>Net Income - this is asset usage charges and notional debit</v>
          </cell>
          <cell r="D307">
            <v>-7.490000000000002</v>
          </cell>
          <cell r="E307">
            <v>9.2700000000000102</v>
          </cell>
          <cell r="F307">
            <v>-26.239999999999981</v>
          </cell>
          <cell r="G307">
            <v>0.74699999999999989</v>
          </cell>
          <cell r="H307">
            <v>-12.203833333333321</v>
          </cell>
          <cell r="I307">
            <v>-11.770833333333329</v>
          </cell>
          <cell r="J307">
            <v>102.71000000000001</v>
          </cell>
          <cell r="K307">
            <v>100.95400000000001</v>
          </cell>
          <cell r="L307">
            <v>68.173999999999992</v>
          </cell>
          <cell r="M307">
            <v>-9.7000000000008413E-2</v>
          </cell>
          <cell r="N307">
            <v>-4.7400000000000233</v>
          </cell>
          <cell r="O307">
            <v>-448.47699999999986</v>
          </cell>
        </row>
      </sheetData>
      <sheetData sheetId="27"/>
      <sheetData sheetId="28"/>
      <sheetData sheetId="29"/>
      <sheetData sheetId="30"/>
      <sheetData sheetId="31" refreshError="1">
        <row r="20">
          <cell r="E20" t="str">
            <v>Book Value (Rs.)</v>
          </cell>
        </row>
      </sheetData>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Trial Bal"/>
      <sheetName val="Balance Sheet "/>
      <sheetName val="Monthly exp"/>
      <sheetName val="Billing data"/>
      <sheetName val="Cash-flow"/>
      <sheetName val="o_s Capex"/>
      <sheetName val="Capex 1st_2nd floor"/>
      <sheetName val="CAD-CAE budget"/>
      <sheetName val="Tools budget"/>
      <sheetName val="DF"/>
      <sheetName val="Bongaon"/>
      <sheetName val="Jeerat"/>
      <sheetName val="NJP"/>
      <sheetName val="REPORT 101805"/>
      <sheetName val="Office Equipment"/>
      <sheetName val="Report May 02"/>
    </sheetNames>
    <sheetDataSet>
      <sheetData sheetId="0" refreshError="1"/>
      <sheetData sheetId="1" refreshError="1">
        <row r="58">
          <cell r="A58" t="str">
            <v>SHIPARA TECHNOLOGIES LIMITED</v>
          </cell>
        </row>
        <row r="59">
          <cell r="A59" t="str">
            <v>PROFIT &amp; LOSS ACCOUNT FOR PERIOD FROM 1 JULY 2001 TO 31 May 2002</v>
          </cell>
        </row>
        <row r="65">
          <cell r="C65" t="str">
            <v>Schedule</v>
          </cell>
        </row>
        <row r="66">
          <cell r="A66" t="str">
            <v>INCOME</v>
          </cell>
        </row>
        <row r="68">
          <cell r="A68" t="str">
            <v>Income from software development services (tax</v>
          </cell>
        </row>
        <row r="69">
          <cell r="A69" t="str">
            <v>deducted at source Rs 170,053)</v>
          </cell>
        </row>
        <row r="70">
          <cell r="A70" t="str">
            <v>Interest Income (tax deducted at source Rs.5,083)</v>
          </cell>
        </row>
        <row r="71">
          <cell r="A71" t="str">
            <v>Exchange rate difference</v>
          </cell>
        </row>
        <row r="74">
          <cell r="A74" t="str">
            <v>Total</v>
          </cell>
        </row>
        <row r="75">
          <cell r="A75" t="str">
            <v>EXPENDITURE</v>
          </cell>
        </row>
        <row r="77">
          <cell r="A77" t="str">
            <v>Cost of software development</v>
          </cell>
          <cell r="C77" t="str">
            <v>H</v>
          </cell>
        </row>
        <row r="78">
          <cell r="A78" t="str">
            <v>Administration and other expenses</v>
          </cell>
          <cell r="C78" t="str">
            <v>I</v>
          </cell>
        </row>
        <row r="79">
          <cell r="A79" t="str">
            <v>Depreciation</v>
          </cell>
        </row>
        <row r="80">
          <cell r="A80" t="str">
            <v>Preliminary expenses amortized</v>
          </cell>
        </row>
        <row r="82">
          <cell r="A82" t="str">
            <v>Total</v>
          </cell>
        </row>
        <row r="84">
          <cell r="A84" t="str">
            <v>Profit/(Loss) before taxation</v>
          </cell>
        </row>
        <row r="85">
          <cell r="A85" t="str">
            <v>Taxation</v>
          </cell>
        </row>
        <row r="87">
          <cell r="A87" t="str">
            <v>Profit/(Loss) after taxation</v>
          </cell>
        </row>
        <row r="88">
          <cell r="A88" t="str">
            <v>Brought forward loss from previous year</v>
          </cell>
        </row>
        <row r="89">
          <cell r="A89" t="str">
            <v>Total Loss carried to the balance sheet</v>
          </cell>
        </row>
        <row r="92">
          <cell r="A92" t="str">
            <v>Notes to Accounts</v>
          </cell>
          <cell r="C92" t="str">
            <v>J</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CABLE"/>
      <sheetName val="18 BAVLA- DHOLKA "/>
      <sheetName val="19 SANAND tw"/>
      <sheetName val="20 Baldana ESR"/>
      <sheetName val="21 Bavla Gr"/>
      <sheetName val="22 Bavla TW"/>
      <sheetName val="23 Dholka gr"/>
      <sheetName val="24 Dholak Tw"/>
      <sheetName val="07 Madrisana gr"/>
      <sheetName val="08 Dangarva gr"/>
      <sheetName val="09 Nayakpur gr"/>
      <sheetName val="10 Ashok gr"/>
      <sheetName val="13 Trent gr"/>
      <sheetName val="14 Telav off"/>
      <sheetName val="PHMECH@"/>
      <sheetName val="STD_EST"/>
      <sheetName val="16 NIDRAD ESR"/>
      <sheetName val="17 KUVAR ESR"/>
      <sheetName val="15 Telav main "/>
      <sheetName val="06 DABHASAR H W"/>
      <sheetName val="04 Shiyal gr"/>
      <sheetName val="03 Viramgam"/>
      <sheetName val="02 Shahpur gr"/>
      <sheetName val="01 Hansalpur"/>
      <sheetName val="Sheet1"/>
      <sheetName val="number"/>
      <sheetName val="Sheet2"/>
      <sheetName val="TEBDER AMOUNT"/>
      <sheetName val="SURENDRANAGAR-1"/>
      <sheetName val="SURENDRANAGAR-2"/>
    </sheetNames>
    <sheetDataSet>
      <sheetData sheetId="0" refreshError="1">
        <row r="5">
          <cell r="A5">
            <v>0</v>
          </cell>
          <cell r="B5">
            <v>0</v>
          </cell>
          <cell r="D5">
            <v>25</v>
          </cell>
          <cell r="E5">
            <v>16</v>
          </cell>
        </row>
        <row r="6">
          <cell r="A6">
            <v>97</v>
          </cell>
          <cell r="B6">
            <v>100</v>
          </cell>
          <cell r="D6">
            <v>35</v>
          </cell>
          <cell r="E6">
            <v>16</v>
          </cell>
        </row>
        <row r="7">
          <cell r="A7">
            <v>116</v>
          </cell>
          <cell r="B7">
            <v>117</v>
          </cell>
          <cell r="D7">
            <v>50</v>
          </cell>
          <cell r="E7">
            <v>25</v>
          </cell>
          <cell r="H7">
            <v>99</v>
          </cell>
        </row>
        <row r="8">
          <cell r="A8">
            <v>134</v>
          </cell>
          <cell r="B8">
            <v>140</v>
          </cell>
          <cell r="D8">
            <v>70</v>
          </cell>
          <cell r="E8">
            <v>35</v>
          </cell>
          <cell r="H8">
            <v>105</v>
          </cell>
        </row>
        <row r="9">
          <cell r="A9">
            <v>164</v>
          </cell>
          <cell r="B9">
            <v>176</v>
          </cell>
          <cell r="D9">
            <v>95</v>
          </cell>
          <cell r="E9">
            <v>50</v>
          </cell>
        </row>
        <row r="10">
          <cell r="A10">
            <v>199</v>
          </cell>
          <cell r="B10">
            <v>221</v>
          </cell>
          <cell r="D10">
            <v>120</v>
          </cell>
          <cell r="E10">
            <v>70</v>
          </cell>
        </row>
        <row r="11">
          <cell r="A11">
            <v>227</v>
          </cell>
          <cell r="B11">
            <v>258</v>
          </cell>
          <cell r="D11">
            <v>150</v>
          </cell>
          <cell r="E11">
            <v>70</v>
          </cell>
        </row>
        <row r="12">
          <cell r="A12">
            <v>255</v>
          </cell>
          <cell r="B12">
            <v>294</v>
          </cell>
          <cell r="D12">
            <v>185</v>
          </cell>
          <cell r="E12">
            <v>95</v>
          </cell>
        </row>
        <row r="13">
          <cell r="A13">
            <v>287</v>
          </cell>
          <cell r="B13">
            <v>339</v>
          </cell>
          <cell r="D13">
            <v>240</v>
          </cell>
          <cell r="E13">
            <v>120</v>
          </cell>
        </row>
        <row r="14">
          <cell r="A14">
            <v>333</v>
          </cell>
          <cell r="B14">
            <v>402</v>
          </cell>
          <cell r="D14">
            <v>300</v>
          </cell>
          <cell r="E14">
            <v>150</v>
          </cell>
        </row>
        <row r="15">
          <cell r="A15">
            <v>375</v>
          </cell>
          <cell r="B15">
            <v>461</v>
          </cell>
          <cell r="D15">
            <v>400</v>
          </cell>
          <cell r="E15">
            <v>185</v>
          </cell>
        </row>
        <row r="16">
          <cell r="A16">
            <v>410</v>
          </cell>
          <cell r="B16">
            <v>530</v>
          </cell>
          <cell r="D16">
            <v>500</v>
          </cell>
          <cell r="E16">
            <v>240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50">
          <cell r="A50">
            <v>0</v>
          </cell>
          <cell r="B50" t="str">
            <v>Zero</v>
          </cell>
          <cell r="C50" t="str">
            <v>z&amp;r(</v>
          </cell>
        </row>
        <row r="51">
          <cell r="A51">
            <v>1</v>
          </cell>
          <cell r="B51" t="str">
            <v>One</v>
          </cell>
          <cell r="C51" t="str">
            <v>Ak</v>
          </cell>
        </row>
        <row r="52">
          <cell r="A52">
            <v>2</v>
          </cell>
          <cell r="B52" t="str">
            <v>Two</v>
          </cell>
          <cell r="C52" t="str">
            <v>b(</v>
          </cell>
        </row>
        <row r="53">
          <cell r="A53">
            <v>3</v>
          </cell>
          <cell r="B53" t="str">
            <v>Three</v>
          </cell>
          <cell r="C53" t="str">
            <v>HN</v>
          </cell>
        </row>
        <row r="54">
          <cell r="A54">
            <v>4</v>
          </cell>
          <cell r="B54" t="str">
            <v>Four</v>
          </cell>
          <cell r="C54" t="str">
            <v>ciir</v>
          </cell>
        </row>
        <row r="55">
          <cell r="A55">
            <v>5</v>
          </cell>
          <cell r="B55" t="str">
            <v>Five</v>
          </cell>
          <cell r="C55" t="str">
            <v>piIci</v>
          </cell>
        </row>
        <row r="56">
          <cell r="A56">
            <v>6</v>
          </cell>
          <cell r="B56" t="str">
            <v>Six</v>
          </cell>
          <cell r="C56" t="str">
            <v>C.</v>
          </cell>
        </row>
        <row r="57">
          <cell r="A57">
            <v>7</v>
          </cell>
          <cell r="B57" t="str">
            <v>Seven</v>
          </cell>
          <cell r="C57" t="str">
            <v>siiti</v>
          </cell>
        </row>
        <row r="58">
          <cell r="A58">
            <v>8</v>
          </cell>
          <cell r="B58" t="str">
            <v>Eight</v>
          </cell>
          <cell r="C58" t="str">
            <v>aiiQ</v>
          </cell>
        </row>
        <row r="59">
          <cell r="A59">
            <v>9</v>
          </cell>
          <cell r="B59" t="str">
            <v>Nine</v>
          </cell>
          <cell r="C59" t="str">
            <v>nivi</v>
          </cell>
        </row>
        <row r="60">
          <cell r="A60">
            <v>10</v>
          </cell>
          <cell r="B60" t="str">
            <v>Ten</v>
          </cell>
          <cell r="C60" t="str">
            <v>dSi</v>
          </cell>
        </row>
        <row r="61">
          <cell r="A61">
            <v>11</v>
          </cell>
          <cell r="B61" t="str">
            <v>Eleven</v>
          </cell>
          <cell r="C61" t="str">
            <v>ai*giyiir</v>
          </cell>
        </row>
        <row r="62">
          <cell r="A62">
            <v>12</v>
          </cell>
          <cell r="B62" t="str">
            <v>Twelve</v>
          </cell>
          <cell r="C62" t="str">
            <v>biir</v>
          </cell>
        </row>
        <row r="63">
          <cell r="A63">
            <v>13</v>
          </cell>
          <cell r="B63" t="str">
            <v>Thirteen</v>
          </cell>
          <cell r="C63" t="str">
            <v>t(r</v>
          </cell>
        </row>
        <row r="64">
          <cell r="A64">
            <v>14</v>
          </cell>
          <cell r="B64" t="str">
            <v>Fourteen</v>
          </cell>
          <cell r="C64" t="str">
            <v>ci)d</v>
          </cell>
        </row>
        <row r="65">
          <cell r="A65">
            <v>15</v>
          </cell>
          <cell r="B65" t="str">
            <v>Fifteen</v>
          </cell>
          <cell r="C65" t="str">
            <v>pIdr</v>
          </cell>
        </row>
        <row r="66">
          <cell r="A66">
            <v>16</v>
          </cell>
          <cell r="B66" t="str">
            <v>Sixteen</v>
          </cell>
          <cell r="C66" t="str">
            <v>si(L</v>
          </cell>
        </row>
        <row r="67">
          <cell r="A67">
            <v>17</v>
          </cell>
          <cell r="B67" t="str">
            <v>Seventeen</v>
          </cell>
          <cell r="C67" t="str">
            <v>sittir</v>
          </cell>
        </row>
        <row r="68">
          <cell r="A68">
            <v>18</v>
          </cell>
          <cell r="B68" t="str">
            <v>Eighteen</v>
          </cell>
          <cell r="C68" t="str">
            <v>aiqir</v>
          </cell>
        </row>
        <row r="69">
          <cell r="A69">
            <v>19</v>
          </cell>
          <cell r="B69" t="str">
            <v>Nineteen</v>
          </cell>
          <cell r="C69" t="str">
            <v>ai(gi*Nsi</v>
          </cell>
        </row>
        <row r="70">
          <cell r="A70">
            <v>20</v>
          </cell>
          <cell r="B70" t="str">
            <v>Twenty</v>
          </cell>
          <cell r="C70" t="str">
            <v>vi&amp;si</v>
          </cell>
        </row>
        <row r="71">
          <cell r="A71">
            <v>21</v>
          </cell>
          <cell r="B71" t="str">
            <v>Twenty One</v>
          </cell>
          <cell r="C71" t="str">
            <v>Akvi&amp;si</v>
          </cell>
        </row>
        <row r="72">
          <cell r="A72">
            <v>22</v>
          </cell>
          <cell r="B72" t="str">
            <v>Twenty Two</v>
          </cell>
          <cell r="C72" t="str">
            <v>biivi&amp;si</v>
          </cell>
        </row>
        <row r="73">
          <cell r="A73">
            <v>23</v>
          </cell>
          <cell r="B73" t="str">
            <v>Twenty Three</v>
          </cell>
          <cell r="C73" t="str">
            <v>t(vi&amp;si</v>
          </cell>
        </row>
        <row r="74">
          <cell r="A74">
            <v>24</v>
          </cell>
          <cell r="B74" t="str">
            <v>Twenty Four</v>
          </cell>
          <cell r="C74" t="str">
            <v>ci(vi&amp;si</v>
          </cell>
        </row>
        <row r="75">
          <cell r="A75">
            <v>25</v>
          </cell>
          <cell r="B75" t="str">
            <v>Twenty Five</v>
          </cell>
          <cell r="C75" t="str">
            <v>picci&amp;si</v>
          </cell>
        </row>
        <row r="76">
          <cell r="A76">
            <v>26</v>
          </cell>
          <cell r="B76" t="str">
            <v>Twenty Six</v>
          </cell>
          <cell r="C76" t="str">
            <v>Cvvi&amp;si</v>
          </cell>
        </row>
        <row r="77">
          <cell r="A77">
            <v>27</v>
          </cell>
          <cell r="B77" t="str">
            <v>Twenty Seven</v>
          </cell>
          <cell r="C77" t="str">
            <v>sittiivi&amp;si</v>
          </cell>
        </row>
        <row r="78">
          <cell r="A78">
            <v>28</v>
          </cell>
          <cell r="B78" t="str">
            <v>Twenty Eight</v>
          </cell>
          <cell r="C78" t="str">
            <v>aiQyiivi&amp;si</v>
          </cell>
        </row>
        <row r="79">
          <cell r="A79">
            <v>29</v>
          </cell>
          <cell r="B79" t="str">
            <v>Twenty Nine</v>
          </cell>
          <cell r="C79" t="str">
            <v>ai(giNti&amp;si</v>
          </cell>
        </row>
        <row r="80">
          <cell r="A80">
            <v>30</v>
          </cell>
          <cell r="B80" t="str">
            <v>Thirty</v>
          </cell>
          <cell r="C80" t="str">
            <v>H&amp;si</v>
          </cell>
        </row>
        <row r="81">
          <cell r="A81">
            <v>31</v>
          </cell>
          <cell r="B81" t="str">
            <v>Thirty One</v>
          </cell>
          <cell r="C81" t="str">
            <v>AkH&amp;si</v>
          </cell>
        </row>
        <row r="82">
          <cell r="A82">
            <v>32</v>
          </cell>
          <cell r="B82" t="str">
            <v>Thirty Two</v>
          </cell>
          <cell r="C82" t="str">
            <v>biH&amp;si</v>
          </cell>
        </row>
        <row r="83">
          <cell r="A83">
            <v>33</v>
          </cell>
          <cell r="B83" t="str">
            <v>Thirty Three</v>
          </cell>
          <cell r="C83" t="str">
            <v>H!H&amp;si</v>
          </cell>
        </row>
        <row r="84">
          <cell r="A84">
            <v>34</v>
          </cell>
          <cell r="B84" t="str">
            <v>Thirty Four</v>
          </cell>
          <cell r="C84" t="str">
            <v>ci(H&amp;si</v>
          </cell>
        </row>
        <row r="85">
          <cell r="A85">
            <v>35</v>
          </cell>
          <cell r="B85" t="str">
            <v>Thirty Five</v>
          </cell>
          <cell r="C85" t="str">
            <v>pioIH&amp;si</v>
          </cell>
        </row>
        <row r="86">
          <cell r="A86">
            <v>36</v>
          </cell>
          <cell r="B86" t="str">
            <v>Thirty Six</v>
          </cell>
          <cell r="C86" t="str">
            <v>CH&amp;si</v>
          </cell>
        </row>
        <row r="87">
          <cell r="A87">
            <v>37</v>
          </cell>
          <cell r="B87" t="str">
            <v>Thirty Seven</v>
          </cell>
          <cell r="C87" t="str">
            <v>siDH&amp;si</v>
          </cell>
        </row>
        <row r="88">
          <cell r="A88">
            <v>38</v>
          </cell>
          <cell r="B88" t="str">
            <v>Thirty Eight</v>
          </cell>
          <cell r="C88" t="str">
            <v>aiiDH&amp;si</v>
          </cell>
        </row>
        <row r="89">
          <cell r="A89">
            <v>39</v>
          </cell>
          <cell r="B89" t="str">
            <v>Thirty Nine</v>
          </cell>
          <cell r="C89" t="str">
            <v>ai(giNciili&amp;si</v>
          </cell>
        </row>
        <row r="90">
          <cell r="A90">
            <v>40</v>
          </cell>
          <cell r="B90" t="str">
            <v>Forty</v>
          </cell>
          <cell r="C90" t="str">
            <v>ciili&amp;si</v>
          </cell>
        </row>
        <row r="91">
          <cell r="A91">
            <v>41</v>
          </cell>
          <cell r="B91" t="str">
            <v>Forty One</v>
          </cell>
          <cell r="C91" t="str">
            <v>Aktiili&amp;si</v>
          </cell>
        </row>
        <row r="92">
          <cell r="A92">
            <v>42</v>
          </cell>
          <cell r="B92" t="str">
            <v>Forty Two</v>
          </cell>
          <cell r="C92" t="str">
            <v>b(tiili&amp;si</v>
          </cell>
        </row>
        <row r="93">
          <cell r="A93">
            <v>43</v>
          </cell>
          <cell r="B93" t="str">
            <v>Forty Three</v>
          </cell>
          <cell r="C93" t="str">
            <v>t(tiili&amp;si</v>
          </cell>
        </row>
        <row r="94">
          <cell r="A94">
            <v>44</v>
          </cell>
          <cell r="B94" t="str">
            <v>Forty Four</v>
          </cell>
          <cell r="C94" t="str">
            <v>c+oviili&amp;si</v>
          </cell>
        </row>
        <row r="95">
          <cell r="A95">
            <v>45</v>
          </cell>
          <cell r="B95" t="str">
            <v>Forty Five</v>
          </cell>
          <cell r="C95" t="str">
            <v>pi&amp;stiili&amp;si</v>
          </cell>
        </row>
        <row r="96">
          <cell r="A96">
            <v>46</v>
          </cell>
          <cell r="B96" t="str">
            <v>Forty Six</v>
          </cell>
          <cell r="C96" t="str">
            <v>C!ttiili&amp;si</v>
          </cell>
        </row>
        <row r="97">
          <cell r="A97">
            <v>47</v>
          </cell>
          <cell r="B97" t="str">
            <v>Forty Seven</v>
          </cell>
          <cell r="C97" t="str">
            <v>s+Dtiili&amp;si</v>
          </cell>
        </row>
        <row r="98">
          <cell r="A98">
            <v>48</v>
          </cell>
          <cell r="B98" t="str">
            <v>Forty Eight</v>
          </cell>
          <cell r="C98" t="str">
            <v>aiDtiili&amp;si</v>
          </cell>
        </row>
        <row r="99">
          <cell r="A99">
            <v>49</v>
          </cell>
          <cell r="B99" t="str">
            <v>Forty Nine</v>
          </cell>
          <cell r="C99" t="str">
            <v>ai(giNpicciisi</v>
          </cell>
        </row>
        <row r="100">
          <cell r="A100">
            <v>50</v>
          </cell>
          <cell r="B100" t="str">
            <v>Fifty</v>
          </cell>
          <cell r="C100" t="str">
            <v>picciisi</v>
          </cell>
        </row>
        <row r="101">
          <cell r="A101">
            <v>51</v>
          </cell>
          <cell r="B101" t="str">
            <v>Fifty One</v>
          </cell>
          <cell r="C101" t="str">
            <v>a(kivini</v>
          </cell>
        </row>
        <row r="102">
          <cell r="A102">
            <v>52</v>
          </cell>
          <cell r="B102" t="str">
            <v>Fifty Two</v>
          </cell>
          <cell r="C102" t="str">
            <v>biivini</v>
          </cell>
        </row>
        <row r="103">
          <cell r="A103">
            <v>53</v>
          </cell>
          <cell r="B103" t="str">
            <v>Fifty Three</v>
          </cell>
          <cell r="C103" t="str">
            <v>t(pini</v>
          </cell>
        </row>
        <row r="104">
          <cell r="A104">
            <v>54</v>
          </cell>
          <cell r="B104" t="str">
            <v>Fifty Four</v>
          </cell>
          <cell r="C104" t="str">
            <v>ci(pini</v>
          </cell>
        </row>
        <row r="105">
          <cell r="A105">
            <v>55</v>
          </cell>
          <cell r="B105" t="str">
            <v>Fifty Five</v>
          </cell>
          <cell r="C105" t="str">
            <v>pIciivini</v>
          </cell>
        </row>
        <row r="106">
          <cell r="A106">
            <v>56</v>
          </cell>
          <cell r="B106" t="str">
            <v>Fifty Six</v>
          </cell>
          <cell r="C106" t="str">
            <v>Cppini</v>
          </cell>
        </row>
        <row r="107">
          <cell r="A107">
            <v>57</v>
          </cell>
          <cell r="B107" t="str">
            <v>Fifty Seven</v>
          </cell>
          <cell r="C107" t="str">
            <v>sittiivini</v>
          </cell>
        </row>
        <row r="108">
          <cell r="A108">
            <v>58</v>
          </cell>
          <cell r="B108" t="str">
            <v>Fifty Eight</v>
          </cell>
          <cell r="C108" t="str">
            <v>aiQivini</v>
          </cell>
        </row>
        <row r="109">
          <cell r="A109">
            <v>59</v>
          </cell>
          <cell r="B109" t="str">
            <v>Fifty Nine</v>
          </cell>
          <cell r="C109" t="str">
            <v>ai(giNsiih&amp;Q</v>
          </cell>
        </row>
        <row r="110">
          <cell r="A110">
            <v>60</v>
          </cell>
          <cell r="B110" t="str">
            <v>Sixty</v>
          </cell>
          <cell r="C110" t="str">
            <v>siih&amp;Q</v>
          </cell>
        </row>
        <row r="111">
          <cell r="A111">
            <v>61</v>
          </cell>
          <cell r="B111" t="str">
            <v>Sixty One</v>
          </cell>
          <cell r="C111" t="str">
            <v>a(ksiQ</v>
          </cell>
        </row>
        <row r="112">
          <cell r="A112">
            <v>62</v>
          </cell>
          <cell r="B112" t="str">
            <v>Sixty Two</v>
          </cell>
          <cell r="C112" t="str">
            <v>biisiQ</v>
          </cell>
        </row>
        <row r="113">
          <cell r="A113">
            <v>63</v>
          </cell>
          <cell r="B113" t="str">
            <v>Sixty Three</v>
          </cell>
          <cell r="C113" t="str">
            <v>H!siQ</v>
          </cell>
        </row>
        <row r="114">
          <cell r="A114">
            <v>64</v>
          </cell>
          <cell r="B114" t="str">
            <v>Sixty Four</v>
          </cell>
          <cell r="C114" t="str">
            <v>ci(siQ</v>
          </cell>
        </row>
        <row r="115">
          <cell r="A115">
            <v>65</v>
          </cell>
          <cell r="B115" t="str">
            <v>Sixty Five</v>
          </cell>
          <cell r="C115" t="str">
            <v>piIsiQ</v>
          </cell>
        </row>
        <row r="116">
          <cell r="A116">
            <v>66</v>
          </cell>
          <cell r="B116" t="str">
            <v>Sixty Six</v>
          </cell>
          <cell r="C116" t="str">
            <v>CiCQ</v>
          </cell>
        </row>
        <row r="117">
          <cell r="A117">
            <v>67</v>
          </cell>
          <cell r="B117" t="str">
            <v>Sixty Seven</v>
          </cell>
          <cell r="C117" t="str">
            <v>siDsiQ</v>
          </cell>
        </row>
        <row r="118">
          <cell r="A118">
            <v>68</v>
          </cell>
          <cell r="B118" t="str">
            <v>Sixty Eight</v>
          </cell>
          <cell r="C118" t="str">
            <v>aiDsiQ</v>
          </cell>
        </row>
        <row r="119">
          <cell r="A119">
            <v>69</v>
          </cell>
          <cell r="B119" t="str">
            <v>Sixty Nine</v>
          </cell>
          <cell r="C119" t="str">
            <v>aigiN(si&amp;t(r</v>
          </cell>
        </row>
        <row r="120">
          <cell r="A120">
            <v>70</v>
          </cell>
          <cell r="B120" t="str">
            <v>Seventy</v>
          </cell>
          <cell r="C120" t="str">
            <v>si&amp;tt(r</v>
          </cell>
        </row>
        <row r="121">
          <cell r="A121">
            <v>71</v>
          </cell>
          <cell r="B121" t="str">
            <v>Seventy One</v>
          </cell>
          <cell r="C121" t="str">
            <v>ek(t(r</v>
          </cell>
        </row>
        <row r="122">
          <cell r="A122">
            <v>72</v>
          </cell>
          <cell r="B122" t="str">
            <v>Seventy Two</v>
          </cell>
          <cell r="C122" t="str">
            <v>bi(t(r</v>
          </cell>
        </row>
        <row r="123">
          <cell r="A123">
            <v>73</v>
          </cell>
          <cell r="B123" t="str">
            <v>Seventy Three</v>
          </cell>
          <cell r="C123" t="str">
            <v>ti(t(r</v>
          </cell>
        </row>
        <row r="124">
          <cell r="A124">
            <v>74</v>
          </cell>
          <cell r="B124" t="str">
            <v>Seventy Four</v>
          </cell>
          <cell r="C124" t="str">
            <v>c+ovi(t(r</v>
          </cell>
        </row>
        <row r="125">
          <cell r="A125">
            <v>75</v>
          </cell>
          <cell r="B125" t="str">
            <v>Seventy Five</v>
          </cell>
          <cell r="C125" t="str">
            <v>pIci(t(r</v>
          </cell>
        </row>
        <row r="126">
          <cell r="A126">
            <v>76</v>
          </cell>
          <cell r="B126" t="str">
            <v>Seventy Six</v>
          </cell>
          <cell r="C126" t="str">
            <v>C(t(r</v>
          </cell>
        </row>
        <row r="127">
          <cell r="A127">
            <v>77</v>
          </cell>
          <cell r="B127" t="str">
            <v>Seventy Seven</v>
          </cell>
          <cell r="C127" t="str">
            <v>si&amp;tti(r</v>
          </cell>
        </row>
        <row r="128">
          <cell r="A128">
            <v>78</v>
          </cell>
          <cell r="B128" t="str">
            <v>Seventy Eight</v>
          </cell>
          <cell r="C128" t="str">
            <v>eQ(t(r</v>
          </cell>
        </row>
        <row r="129">
          <cell r="A129">
            <v>79</v>
          </cell>
          <cell r="B129" t="str">
            <v>Seventy Nine</v>
          </cell>
          <cell r="C129" t="str">
            <v>aigiNyiiAosi&amp;</v>
          </cell>
        </row>
        <row r="130">
          <cell r="A130">
            <v>80</v>
          </cell>
          <cell r="B130" t="str">
            <v>Eighty</v>
          </cell>
          <cell r="C130" t="str">
            <v>Aosi&amp;</v>
          </cell>
        </row>
        <row r="131">
          <cell r="A131">
            <v>81</v>
          </cell>
          <cell r="B131" t="str">
            <v>Eighty One</v>
          </cell>
          <cell r="C131" t="str">
            <v>Akyiisi&amp;</v>
          </cell>
        </row>
        <row r="132">
          <cell r="A132">
            <v>82</v>
          </cell>
          <cell r="B132" t="str">
            <v>Eighty Two</v>
          </cell>
          <cell r="C132" t="str">
            <v>b(yiisi&amp;</v>
          </cell>
        </row>
        <row r="133">
          <cell r="A133">
            <v>83</v>
          </cell>
          <cell r="B133" t="str">
            <v>Eighty Three</v>
          </cell>
          <cell r="C133" t="str">
            <v>t(yiisi&amp;</v>
          </cell>
        </row>
        <row r="134">
          <cell r="A134">
            <v>84</v>
          </cell>
          <cell r="B134" t="str">
            <v>Eighty Four</v>
          </cell>
          <cell r="C134" t="str">
            <v>ci(risi&amp;</v>
          </cell>
        </row>
        <row r="135">
          <cell r="A135">
            <v>85</v>
          </cell>
          <cell r="B135" t="str">
            <v>Eighty Five</v>
          </cell>
          <cell r="C135" t="str">
            <v>pIciisi&amp;</v>
          </cell>
        </row>
        <row r="136">
          <cell r="A136">
            <v>86</v>
          </cell>
          <cell r="B136" t="str">
            <v>Eighty Six</v>
          </cell>
          <cell r="C136" t="str">
            <v>C!yiisi&amp;</v>
          </cell>
        </row>
        <row r="137">
          <cell r="A137">
            <v>87</v>
          </cell>
          <cell r="B137" t="str">
            <v>Eighty Seven</v>
          </cell>
          <cell r="C137" t="str">
            <v>sityiisi&amp;</v>
          </cell>
        </row>
        <row r="138">
          <cell r="A138">
            <v>88</v>
          </cell>
          <cell r="B138" t="str">
            <v>Eighty Eight</v>
          </cell>
          <cell r="C138" t="str">
            <v>aiQyiisi&amp;</v>
          </cell>
        </row>
        <row r="139">
          <cell r="A139">
            <v>89</v>
          </cell>
          <cell r="B139" t="str">
            <v>Eighty Nine</v>
          </cell>
          <cell r="C139" t="str">
            <v>n(vyiisi&amp;</v>
          </cell>
        </row>
        <row r="140">
          <cell r="A140">
            <v>90</v>
          </cell>
          <cell r="B140" t="str">
            <v xml:space="preserve">Ninety </v>
          </cell>
          <cell r="C140" t="str">
            <v>n(v+</v>
          </cell>
        </row>
        <row r="141">
          <cell r="A141">
            <v>91</v>
          </cell>
          <cell r="B141" t="str">
            <v>Ninety One</v>
          </cell>
          <cell r="C141" t="str">
            <v>AkiN#</v>
          </cell>
        </row>
        <row r="142">
          <cell r="A142">
            <v>92</v>
          </cell>
          <cell r="B142" t="str">
            <v>Ninety Two</v>
          </cell>
          <cell r="C142" t="str">
            <v>biiN#</v>
          </cell>
        </row>
        <row r="143">
          <cell r="A143">
            <v>93</v>
          </cell>
          <cell r="B143" t="str">
            <v>Ninety Three</v>
          </cell>
          <cell r="C143" t="str">
            <v>tiiN#</v>
          </cell>
        </row>
        <row r="144">
          <cell r="A144">
            <v>94</v>
          </cell>
          <cell r="B144" t="str">
            <v>Ninety Four</v>
          </cell>
          <cell r="C144" t="str">
            <v>ci(riN#</v>
          </cell>
        </row>
        <row r="145">
          <cell r="A145">
            <v>95</v>
          </cell>
          <cell r="B145" t="str">
            <v>Ninety Five</v>
          </cell>
          <cell r="C145" t="str">
            <v>pIciiN#</v>
          </cell>
        </row>
        <row r="146">
          <cell r="A146">
            <v>96</v>
          </cell>
          <cell r="B146" t="str">
            <v>Ninety Six</v>
          </cell>
          <cell r="C146" t="str">
            <v>Cnn+o</v>
          </cell>
        </row>
        <row r="147">
          <cell r="A147">
            <v>97</v>
          </cell>
          <cell r="B147" t="str">
            <v>Ninety Seven</v>
          </cell>
          <cell r="C147" t="str">
            <v>sittiiN#</v>
          </cell>
        </row>
        <row r="148">
          <cell r="A148">
            <v>98</v>
          </cell>
          <cell r="B148" t="str">
            <v>Ninety Eight</v>
          </cell>
          <cell r="C148" t="str">
            <v>aiQiN#</v>
          </cell>
        </row>
        <row r="149">
          <cell r="A149">
            <v>99</v>
          </cell>
          <cell r="B149" t="str">
            <v>Ninety Nine</v>
          </cell>
          <cell r="C149" t="str">
            <v>nivviiN#</v>
          </cell>
        </row>
        <row r="150">
          <cell r="A150">
            <v>100</v>
          </cell>
          <cell r="B150" t="str">
            <v>Hundred</v>
          </cell>
          <cell r="C150" t="str">
            <v>si(.</v>
          </cell>
        </row>
      </sheetData>
      <sheetData sheetId="26"/>
      <sheetData sheetId="27"/>
      <sheetData sheetId="28"/>
      <sheetData sheetId="29"/>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Abs - Earthwork New"/>
      <sheetName val="Mea - Earthwork"/>
      <sheetName val="Abs - Lining"/>
      <sheetName val="Mea - Lining New"/>
      <sheetName val="Lead"/>
      <sheetName val="DATA"/>
    </sheetNames>
    <sheetDataSet>
      <sheetData sheetId="0"/>
      <sheetData sheetId="1"/>
      <sheetData sheetId="2"/>
      <sheetData sheetId="3"/>
      <sheetData sheetId="4"/>
      <sheetData sheetId="5">
        <row r="4">
          <cell r="F4">
            <v>151</v>
          </cell>
        </row>
        <row r="87">
          <cell r="F87">
            <v>49</v>
          </cell>
        </row>
        <row r="88">
          <cell r="F88">
            <v>35</v>
          </cell>
        </row>
        <row r="89">
          <cell r="F89">
            <v>11</v>
          </cell>
        </row>
        <row r="90">
          <cell r="F90">
            <v>11</v>
          </cell>
        </row>
        <row r="91">
          <cell r="F91">
            <v>3</v>
          </cell>
        </row>
        <row r="92">
          <cell r="F92">
            <v>3</v>
          </cell>
        </row>
      </sheetData>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COMI-M02"/>
      <sheetName val="TOTINCOME"/>
      <sheetName val="STCG "/>
      <sheetName val="LTCG - 10(38)"/>
      <sheetName val="DIVIDEND"/>
      <sheetName val="TDS CER."/>
      <sheetName val="BAL. SHEET"/>
      <sheetName val="INCM &amp; EXP."/>
      <sheetName val="REC. &amp; PMTS."/>
      <sheetName val="TRIAL BALANCE"/>
      <sheetName val="Control"/>
      <sheetName val="405"/>
      <sheetName val="427"/>
      <sheetName val="403"/>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refreshError="1"/>
      <sheetData sheetId="1" refreshError="1"/>
      <sheetData sheetId="2">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sheetData>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Sheet1"/>
      <sheetName val="Synopsys"/>
      <sheetName val="Mat Req Cal"/>
      <sheetName val="Cash flow"/>
      <sheetName val="ANALYSIS"/>
      <sheetName val="BoQ"/>
      <sheetName val="ABST"/>
      <sheetName val="LEad Basic"/>
      <sheetName val="Rates Basic"/>
      <sheetName val="MECH-COST ANALYSIS"/>
      <sheetName val="Density master"/>
      <sheetName val="LOCAL RATES"/>
      <sheetName val="Crusher"/>
      <sheetName val="TRANSPORT ANLYSIS"/>
      <sheetName val="CABLE"/>
      <sheetName val="Intro"/>
      <sheetName val="INPUT"/>
      <sheetName val="number"/>
      <sheetName val="procurement"/>
      <sheetName val="PROCTOR"/>
      <sheetName val="Assmpns"/>
      <sheetName val="Sheet2"/>
      <sheetName val="BOQ-Part1"/>
      <sheetName val="10"/>
      <sheetName val="5"/>
      <sheetName val="9"/>
      <sheetName val="DATA_PILE_BG"/>
      <sheetName val="DATA_PILECAP"/>
      <sheetName val="DATA_PILE_RT2"/>
      <sheetName val="DATA_PILE _SM"/>
    </sheetNames>
    <sheetDataSet>
      <sheetData sheetId="0"/>
      <sheetData sheetId="1"/>
      <sheetData sheetId="2"/>
      <sheetData sheetId="3"/>
      <sheetData sheetId="4"/>
      <sheetData sheetId="5"/>
      <sheetData sheetId="6"/>
      <sheetData sheetId="7"/>
      <sheetData sheetId="8" refreshError="1">
        <row r="2">
          <cell r="D2">
            <v>90</v>
          </cell>
        </row>
        <row r="21">
          <cell r="D21">
            <v>1954.168335689046</v>
          </cell>
        </row>
      </sheetData>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UMMARY"/>
      <sheetName val="Civil BOQ"/>
      <sheetName val="Analysis"/>
      <sheetName val="4 Plumbing"/>
      <sheetName val="BP"/>
      <sheetName val="Sheet2"/>
      <sheetName val="Changed Analysis"/>
    </sheetNames>
    <sheetDataSet>
      <sheetData sheetId="0"/>
      <sheetData sheetId="1"/>
      <sheetData sheetId="2" refreshError="1">
        <row r="311">
          <cell r="D311">
            <v>5.8</v>
          </cell>
        </row>
        <row r="343">
          <cell r="D343">
            <v>7.1</v>
          </cell>
        </row>
        <row r="345">
          <cell r="D345">
            <v>0.89</v>
          </cell>
        </row>
      </sheetData>
      <sheetData sheetId="3"/>
      <sheetData sheetId="4"/>
      <sheetData sheetId="5"/>
      <sheetData sheetId="6"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INSTRUCTIONS"/>
      <sheetName val="CO RECONCILIATION"/>
      <sheetName val="EXPENDITURE CYCLE"/>
      <sheetName val="DESIGN TAB"/>
    </sheetNames>
    <sheetDataSet>
      <sheetData sheetId="0" refreshError="1"/>
      <sheetData sheetId="1" refreshError="1"/>
      <sheetData sheetId="2"/>
      <sheetData sheetId="3"/>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heet1"/>
      <sheetName val="D1_DATA"/>
      <sheetName val="D1_CO"/>
      <sheetName val="MHNO_LEV"/>
    </sheetNames>
    <sheetDataSet>
      <sheetData sheetId="0"/>
      <sheetData sheetId="1"/>
      <sheetData sheetId="2" refreshError="1">
        <row r="1">
          <cell r="A1" t="str">
            <v>MH-NO</v>
          </cell>
          <cell r="B1" t="str">
            <v>X</v>
          </cell>
          <cell r="C1" t="str">
            <v>Y</v>
          </cell>
          <cell r="D1" t="str">
            <v>GL</v>
          </cell>
        </row>
        <row r="2">
          <cell r="A2" t="str">
            <v>D1-25</v>
          </cell>
          <cell r="B2">
            <v>6327.0577890442664</v>
          </cell>
          <cell r="C2">
            <v>5459.2690394431493</v>
          </cell>
          <cell r="D2" t="str">
            <v>2.05</v>
          </cell>
        </row>
        <row r="3">
          <cell r="A3" t="str">
            <v>D1-24</v>
          </cell>
          <cell r="B3">
            <v>6354.077503159514</v>
          </cell>
          <cell r="C3">
            <v>5453.7564779571112</v>
          </cell>
          <cell r="D3" t="str">
            <v>2.02</v>
          </cell>
        </row>
        <row r="4">
          <cell r="A4" t="str">
            <v>D1-16/4</v>
          </cell>
          <cell r="B4">
            <v>6361.4888211688149</v>
          </cell>
          <cell r="C4">
            <v>5498.7988198043722</v>
          </cell>
          <cell r="D4" t="str">
            <v>1.92</v>
          </cell>
        </row>
        <row r="5">
          <cell r="A5" t="str">
            <v>D1-16/3</v>
          </cell>
          <cell r="B5">
            <v>6366.8873428072284</v>
          </cell>
          <cell r="C5">
            <v>5532.7190261122596</v>
          </cell>
          <cell r="D5" t="str">
            <v>2.22</v>
          </cell>
        </row>
        <row r="6">
          <cell r="A6" t="str">
            <v>D1-23</v>
          </cell>
          <cell r="B6">
            <v>6375.0095398119829</v>
          </cell>
          <cell r="C6">
            <v>5449.4859242946031</v>
          </cell>
          <cell r="D6" t="str">
            <v>2.12</v>
          </cell>
        </row>
        <row r="7">
          <cell r="A7" t="str">
            <v>D1-22</v>
          </cell>
          <cell r="B7">
            <v>6399.1490342229454</v>
          </cell>
          <cell r="C7">
            <v>5444.5609851699801</v>
          </cell>
          <cell r="D7" t="str">
            <v>2.31</v>
          </cell>
        </row>
        <row r="8">
          <cell r="A8" t="str">
            <v>D1-22/1</v>
          </cell>
          <cell r="B8">
            <v>6404.7528333493765</v>
          </cell>
          <cell r="C8">
            <v>5480.7818910811666</v>
          </cell>
          <cell r="D8" t="str">
            <v>2.19</v>
          </cell>
        </row>
        <row r="9">
          <cell r="A9" t="str">
            <v>D1-16/2</v>
          </cell>
          <cell r="B9">
            <v>6410.8469292889458</v>
          </cell>
          <cell r="C9">
            <v>5523.7012447134703</v>
          </cell>
          <cell r="D9" t="str">
            <v>2.22</v>
          </cell>
        </row>
        <row r="10">
          <cell r="A10" t="str">
            <v>D1-21</v>
          </cell>
          <cell r="B10">
            <v>6441.5260715814975</v>
          </cell>
          <cell r="C10">
            <v>5435.9152229299052</v>
          </cell>
          <cell r="D10" t="str">
            <v>2.41</v>
          </cell>
        </row>
        <row r="11">
          <cell r="A11" t="str">
            <v>D1-21/1</v>
          </cell>
          <cell r="B11">
            <v>6447.0182148906388</v>
          </cell>
          <cell r="C11">
            <v>5472.6129276411011</v>
          </cell>
          <cell r="D11" t="str">
            <v>2.35</v>
          </cell>
        </row>
        <row r="12">
          <cell r="A12" t="str">
            <v>D1-16/1</v>
          </cell>
          <cell r="B12">
            <v>6452.8715124057453</v>
          </cell>
          <cell r="C12">
            <v>5513.9770768805538</v>
          </cell>
          <cell r="D12" t="str">
            <v>2.14</v>
          </cell>
        </row>
        <row r="13">
          <cell r="A13" t="str">
            <v>D1-20</v>
          </cell>
          <cell r="B13">
            <v>6472.431585523269</v>
          </cell>
          <cell r="C13">
            <v>5429.6098806477848</v>
          </cell>
          <cell r="D13" t="str">
            <v>2.45</v>
          </cell>
        </row>
        <row r="14">
          <cell r="A14" t="str">
            <v>D1-11</v>
          </cell>
          <cell r="B14">
            <v>6483.8941557430362</v>
          </cell>
          <cell r="C14">
            <v>5684.7575195169811</v>
          </cell>
          <cell r="D14" t="str">
            <v>2.18</v>
          </cell>
        </row>
        <row r="15">
          <cell r="A15" t="str">
            <v>D1-12</v>
          </cell>
          <cell r="B15">
            <v>6486.8398810370109</v>
          </cell>
          <cell r="C15">
            <v>5641.858536982515</v>
          </cell>
          <cell r="D15" t="str">
            <v>1.69</v>
          </cell>
        </row>
        <row r="16">
          <cell r="A16" t="str">
            <v>D1-13</v>
          </cell>
          <cell r="B16">
            <v>6488.5525120218799</v>
          </cell>
          <cell r="C16">
            <v>5616.9172680671281</v>
          </cell>
          <cell r="D16" t="str">
            <v>1.75</v>
          </cell>
        </row>
        <row r="17">
          <cell r="A17" t="str">
            <v>D1-14</v>
          </cell>
          <cell r="B17">
            <v>6491.4982373158537</v>
          </cell>
          <cell r="C17">
            <v>5574.018285532662</v>
          </cell>
          <cell r="D17" t="str">
            <v>2.03</v>
          </cell>
        </row>
        <row r="18">
          <cell r="A18" t="str">
            <v>D1-15A</v>
          </cell>
          <cell r="B18">
            <v>6493.4644710181228</v>
          </cell>
          <cell r="C18">
            <v>5545.3837670917019</v>
          </cell>
          <cell r="D18" t="str">
            <v>2.36</v>
          </cell>
        </row>
        <row r="19">
          <cell r="A19" t="str">
            <v>D1-15</v>
          </cell>
          <cell r="B19">
            <v>6495.0605097643811</v>
          </cell>
          <cell r="C19">
            <v>5522.1404461886559</v>
          </cell>
          <cell r="D19" t="str">
            <v>2.36</v>
          </cell>
        </row>
        <row r="20">
          <cell r="A20" t="str">
            <v>D1-16</v>
          </cell>
          <cell r="B20">
            <v>6495.9164375196051</v>
          </cell>
          <cell r="C20">
            <v>5509.2871134661309</v>
          </cell>
          <cell r="D20" t="str">
            <v>2.27</v>
          </cell>
        </row>
        <row r="21">
          <cell r="A21" t="str">
            <v>D1-17</v>
          </cell>
          <cell r="B21">
            <v>6497.7842531794768</v>
          </cell>
          <cell r="C21">
            <v>5482.4742147747529</v>
          </cell>
          <cell r="D21" t="str">
            <v>2.46</v>
          </cell>
        </row>
        <row r="22">
          <cell r="A22" t="str">
            <v>D1-18</v>
          </cell>
          <cell r="B22">
            <v>6499.7876471521249</v>
          </cell>
          <cell r="C22">
            <v>5453.2985264585095</v>
          </cell>
          <cell r="D22" t="str">
            <v>2.50</v>
          </cell>
        </row>
        <row r="23">
          <cell r="A23" t="str">
            <v>D1-19</v>
          </cell>
          <cell r="B23">
            <v>6501.8260623037677</v>
          </cell>
          <cell r="C23">
            <v>5423.6128201344391</v>
          </cell>
          <cell r="D23" t="str">
            <v>2.18</v>
          </cell>
        </row>
        <row r="24">
          <cell r="A24" t="str">
            <v>D1-10</v>
          </cell>
          <cell r="B24">
            <v>6502.5214291222073</v>
          </cell>
          <cell r="C24">
            <v>5681.2973486679357</v>
          </cell>
          <cell r="D24" t="str">
            <v>2.22</v>
          </cell>
        </row>
        <row r="25">
          <cell r="A25" t="str">
            <v>D1-2/8</v>
          </cell>
          <cell r="B25">
            <v>6518.2720048539886</v>
          </cell>
          <cell r="C25">
            <v>5731.0357368928908</v>
          </cell>
          <cell r="D25" t="str">
            <v>1.88</v>
          </cell>
        </row>
        <row r="26">
          <cell r="A26" t="str">
            <v>D1-12/1</v>
          </cell>
          <cell r="B26">
            <v>6520.5577168409627</v>
          </cell>
          <cell r="C26">
            <v>5636.7682732049598</v>
          </cell>
          <cell r="D26" t="str">
            <v>1.52</v>
          </cell>
        </row>
        <row r="27">
          <cell r="A27" t="str">
            <v>D1-14/1</v>
          </cell>
          <cell r="B27">
            <v>6521.19639584786</v>
          </cell>
          <cell r="C27">
            <v>5569.773361527713</v>
          </cell>
          <cell r="D27" t="str">
            <v>1.83</v>
          </cell>
        </row>
        <row r="28">
          <cell r="A28" t="str">
            <v>D1-13/1</v>
          </cell>
          <cell r="B28">
            <v>6523.1836936840173</v>
          </cell>
          <cell r="C28">
            <v>5610.7291309831526</v>
          </cell>
          <cell r="D28" t="str">
            <v>1.71</v>
          </cell>
        </row>
        <row r="29">
          <cell r="A29" t="str">
            <v>D1-15/1</v>
          </cell>
          <cell r="B29">
            <v>6525.00543729115</v>
          </cell>
          <cell r="C29">
            <v>5520.3234939557733</v>
          </cell>
          <cell r="D29" t="str">
            <v>2.20</v>
          </cell>
        </row>
        <row r="30">
          <cell r="A30" t="str">
            <v>D1-17/1</v>
          </cell>
          <cell r="B30">
            <v>6527.741679992876</v>
          </cell>
          <cell r="C30">
            <v>5480.8765356080239</v>
          </cell>
          <cell r="D30" t="str">
            <v>2.27</v>
          </cell>
        </row>
        <row r="31">
          <cell r="A31" t="str">
            <v>D1-9</v>
          </cell>
          <cell r="B31">
            <v>6532.0168580575291</v>
          </cell>
          <cell r="C31">
            <v>5675.8183275946649</v>
          </cell>
          <cell r="D31" t="str">
            <v>2.05</v>
          </cell>
        </row>
        <row r="32">
          <cell r="A32" t="str">
            <v>D1-28/10</v>
          </cell>
          <cell r="B32">
            <v>6539.533272602871</v>
          </cell>
          <cell r="C32">
            <v>5768.3408772440607</v>
          </cell>
          <cell r="D32" t="str">
            <v>2.03</v>
          </cell>
        </row>
        <row r="33">
          <cell r="A33" t="str">
            <v>D1-2/7</v>
          </cell>
          <cell r="B33">
            <v>6547.2503466749749</v>
          </cell>
          <cell r="C33">
            <v>5723.273282042388</v>
          </cell>
          <cell r="D33" t="str">
            <v>1.87</v>
          </cell>
        </row>
        <row r="34">
          <cell r="A34" t="str">
            <v>D1-12/2</v>
          </cell>
          <cell r="B34">
            <v>6550.2215882743849</v>
          </cell>
          <cell r="C34">
            <v>5632.2900222538146</v>
          </cell>
          <cell r="D34" t="str">
            <v>1.58</v>
          </cell>
        </row>
        <row r="35">
          <cell r="A35" t="str">
            <v>D1-14/2</v>
          </cell>
          <cell r="B35">
            <v>6550.8945543798673</v>
          </cell>
          <cell r="C35">
            <v>5565.5284375227629</v>
          </cell>
          <cell r="D35" t="str">
            <v>2.02</v>
          </cell>
        </row>
        <row r="36">
          <cell r="A36" t="str">
            <v>D1-13/2</v>
          </cell>
          <cell r="B36">
            <v>6552.7159308389837</v>
          </cell>
          <cell r="C36">
            <v>5605.4521082787496</v>
          </cell>
          <cell r="D36" t="str">
            <v>1.78</v>
          </cell>
        </row>
        <row r="37">
          <cell r="A37" t="str">
            <v>D1-15/2</v>
          </cell>
          <cell r="B37">
            <v>6554.9503648179179</v>
          </cell>
          <cell r="C37">
            <v>5518.5065417228907</v>
          </cell>
          <cell r="D37" t="str">
            <v>2.68</v>
          </cell>
        </row>
        <row r="38">
          <cell r="A38" t="str">
            <v>D1-32/12</v>
          </cell>
          <cell r="B38">
            <v>6555.5294771060126</v>
          </cell>
          <cell r="C38">
            <v>5849.0716949654543</v>
          </cell>
          <cell r="D38">
            <v>2.04</v>
          </cell>
        </row>
        <row r="39">
          <cell r="A39" t="str">
            <v>D1-17/2</v>
          </cell>
          <cell r="B39">
            <v>6557.6991068062762</v>
          </cell>
          <cell r="C39">
            <v>5479.2788564412949</v>
          </cell>
          <cell r="D39" t="str">
            <v>1.91</v>
          </cell>
        </row>
        <row r="40">
          <cell r="A40" t="str">
            <v>D1-8</v>
          </cell>
          <cell r="B40">
            <v>6561.5122869928509</v>
          </cell>
          <cell r="C40">
            <v>5670.3393065213941</v>
          </cell>
          <cell r="D40">
            <v>1.95</v>
          </cell>
        </row>
        <row r="41">
          <cell r="A41" t="str">
            <v>D1-37/15</v>
          </cell>
          <cell r="B41">
            <v>6564.6894123867205</v>
          </cell>
          <cell r="C41">
            <v>5881.3399432978367</v>
          </cell>
          <cell r="D41" t="str">
            <v>1.88</v>
          </cell>
        </row>
        <row r="42">
          <cell r="A42" t="str">
            <v>D1-28/9</v>
          </cell>
          <cell r="B42">
            <v>6568.4398063244298</v>
          </cell>
          <cell r="C42">
            <v>5760.3151493515643</v>
          </cell>
          <cell r="D42" t="str">
            <v>1.93</v>
          </cell>
        </row>
        <row r="43">
          <cell r="A43" t="str">
            <v>D1-2/6</v>
          </cell>
          <cell r="B43">
            <v>6576.2286884959603</v>
          </cell>
          <cell r="C43">
            <v>5715.5108271918853</v>
          </cell>
          <cell r="D43" t="str">
            <v>1.77</v>
          </cell>
        </row>
        <row r="44">
          <cell r="A44" t="str">
            <v>D1-30/10</v>
          </cell>
          <cell r="B44">
            <v>6578.5833011996583</v>
          </cell>
          <cell r="C44">
            <v>5806.5510035993884</v>
          </cell>
          <cell r="D44" t="str">
            <v>2.26</v>
          </cell>
        </row>
        <row r="45">
          <cell r="A45" t="str">
            <v>D1-14/3</v>
          </cell>
          <cell r="B45">
            <v>6583.4868489600576</v>
          </cell>
          <cell r="C45">
            <v>5560.8698384553927</v>
          </cell>
          <cell r="D45" t="str">
            <v>1.94</v>
          </cell>
        </row>
        <row r="46">
          <cell r="A46" t="str">
            <v>D1-13/3</v>
          </cell>
          <cell r="B46">
            <v>6584.8399602646869</v>
          </cell>
          <cell r="C46">
            <v>5599.7119663536123</v>
          </cell>
          <cell r="D46" t="str">
            <v>2.06</v>
          </cell>
        </row>
        <row r="47">
          <cell r="A47" t="str">
            <v>D1-15/3</v>
          </cell>
          <cell r="B47">
            <v>6584.8952923446868</v>
          </cell>
          <cell r="C47">
            <v>5516.6895894900081</v>
          </cell>
          <cell r="D47" t="str">
            <v>1.97</v>
          </cell>
        </row>
        <row r="48">
          <cell r="A48" t="str">
            <v>D1-12/3</v>
          </cell>
          <cell r="B48">
            <v>6585.7194524817487</v>
          </cell>
          <cell r="C48">
            <v>5626.9310338120313</v>
          </cell>
          <cell r="D48" t="str">
            <v>1.93</v>
          </cell>
        </row>
        <row r="49">
          <cell r="A49" t="str">
            <v>D1-32/11</v>
          </cell>
          <cell r="B49">
            <v>6588.1143754828263</v>
          </cell>
          <cell r="C49">
            <v>5839.7264578865861</v>
          </cell>
          <cell r="D49" t="str">
            <v>2.04</v>
          </cell>
        </row>
        <row r="50">
          <cell r="A50" t="str">
            <v>D1-7</v>
          </cell>
          <cell r="B50">
            <v>6591.0077159281736</v>
          </cell>
          <cell r="C50">
            <v>5664.8602854481223</v>
          </cell>
          <cell r="D50" t="str">
            <v>1.80</v>
          </cell>
        </row>
        <row r="51">
          <cell r="A51" t="str">
            <v>D1-37/14</v>
          </cell>
          <cell r="B51">
            <v>6592.5504835152151</v>
          </cell>
          <cell r="C51">
            <v>5875.4998353468754</v>
          </cell>
          <cell r="D51" t="str">
            <v>1.88</v>
          </cell>
        </row>
        <row r="52">
          <cell r="A52" t="str">
            <v>D1-28/8</v>
          </cell>
          <cell r="B52">
            <v>6597.3463400459887</v>
          </cell>
          <cell r="C52">
            <v>5752.2894214590669</v>
          </cell>
          <cell r="D52" t="str">
            <v>1.88</v>
          </cell>
        </row>
        <row r="53">
          <cell r="A53" t="str">
            <v>D1-2/5</v>
          </cell>
          <cell r="B53">
            <v>6605.2070303169467</v>
          </cell>
          <cell r="C53">
            <v>5707.7483723413825</v>
          </cell>
          <cell r="D53" t="str">
            <v>1.70</v>
          </cell>
        </row>
        <row r="54">
          <cell r="A54" t="str">
            <v>D1-30/9</v>
          </cell>
          <cell r="B54">
            <v>6607.3080061074152</v>
          </cell>
          <cell r="C54">
            <v>5797.8970260189753</v>
          </cell>
          <cell r="D54" t="str">
            <v>2.09</v>
          </cell>
        </row>
        <row r="55">
          <cell r="A55" t="str">
            <v>D1-14/4</v>
          </cell>
          <cell r="B55">
            <v>6613.1105682852085</v>
          </cell>
          <cell r="C55">
            <v>5556.6355544628786</v>
          </cell>
          <cell r="D55" t="str">
            <v>1.93</v>
          </cell>
        </row>
        <row r="56">
          <cell r="A56" t="str">
            <v>D1-13/4</v>
          </cell>
          <cell r="B56">
            <v>6614.5073921181738</v>
          </cell>
          <cell r="C56">
            <v>5594.4107861331404</v>
          </cell>
          <cell r="D56" t="str">
            <v>2.22</v>
          </cell>
        </row>
        <row r="57">
          <cell r="A57" t="str">
            <v>D1-15/4</v>
          </cell>
          <cell r="B57">
            <v>6614.8402198714557</v>
          </cell>
          <cell r="C57">
            <v>5514.8726372571255</v>
          </cell>
          <cell r="D57" t="str">
            <v>1.93</v>
          </cell>
        </row>
        <row r="58">
          <cell r="A58" t="str">
            <v>D1-12/4</v>
          </cell>
          <cell r="B58">
            <v>6615.38332391517</v>
          </cell>
          <cell r="C58">
            <v>5622.4527828608861</v>
          </cell>
          <cell r="D58" t="str">
            <v>1.67</v>
          </cell>
        </row>
        <row r="59">
          <cell r="A59" t="str">
            <v>D1-32/10</v>
          </cell>
          <cell r="B59">
            <v>6616.9518352442856</v>
          </cell>
          <cell r="C59">
            <v>5831.4559733478063</v>
          </cell>
          <cell r="D59" t="str">
            <v>2.09</v>
          </cell>
        </row>
        <row r="60">
          <cell r="A60" t="str">
            <v>D1-6</v>
          </cell>
          <cell r="B60">
            <v>6620.5031448634954</v>
          </cell>
          <cell r="C60">
            <v>5659.3812643748506</v>
          </cell>
          <cell r="D60" t="str">
            <v>1.87</v>
          </cell>
        </row>
        <row r="61">
          <cell r="A61" t="str">
            <v>D1-37/13</v>
          </cell>
          <cell r="B61">
            <v>6621.9465356094797</v>
          </cell>
          <cell r="C61">
            <v>5869.5105013879747</v>
          </cell>
          <cell r="D61" t="str">
            <v>1.67</v>
          </cell>
        </row>
        <row r="62">
          <cell r="A62" t="str">
            <v>D1-28/7</v>
          </cell>
          <cell r="B62">
            <v>6626.2528737675466</v>
          </cell>
          <cell r="C62">
            <v>5744.2636935665705</v>
          </cell>
          <cell r="D62" t="str">
            <v>1.72</v>
          </cell>
        </row>
        <row r="63">
          <cell r="A63" t="str">
            <v>D1-2/4</v>
          </cell>
          <cell r="B63">
            <v>6634.185372137933</v>
          </cell>
          <cell r="C63">
            <v>5699.9859174908797</v>
          </cell>
          <cell r="D63" t="str">
            <v>1.69</v>
          </cell>
        </row>
        <row r="64">
          <cell r="A64" t="str">
            <v>D1-30/8</v>
          </cell>
          <cell r="B64">
            <v>6636.032711015172</v>
          </cell>
          <cell r="C64">
            <v>5789.2430484385632</v>
          </cell>
          <cell r="D64" t="str">
            <v>1.85</v>
          </cell>
        </row>
        <row r="65">
          <cell r="A65" t="str">
            <v>D1-14/5</v>
          </cell>
          <cell r="B65">
            <v>6639.9890299758872</v>
          </cell>
          <cell r="C65">
            <v>5552.7936655079147</v>
          </cell>
          <cell r="D65" t="str">
            <v>2.01</v>
          </cell>
        </row>
        <row r="66">
          <cell r="A66" t="str">
            <v>D1-13/5</v>
          </cell>
          <cell r="B66">
            <v>6644.0396292731402</v>
          </cell>
          <cell r="C66">
            <v>5589.1337634287374</v>
          </cell>
          <cell r="D66" t="str">
            <v>2.16</v>
          </cell>
        </row>
        <row r="67">
          <cell r="A67" t="str">
            <v>D1-12/5</v>
          </cell>
          <cell r="B67">
            <v>6645.0471953485921</v>
          </cell>
          <cell r="C67">
            <v>5617.974531909741</v>
          </cell>
          <cell r="D67" t="str">
            <v>1.73</v>
          </cell>
        </row>
        <row r="68">
          <cell r="A68" t="str">
            <v>D1-32/9</v>
          </cell>
          <cell r="B68">
            <v>6645.7892950057458</v>
          </cell>
          <cell r="C68">
            <v>5823.1854888090265</v>
          </cell>
          <cell r="D68" t="str">
            <v>2.03</v>
          </cell>
        </row>
        <row r="69">
          <cell r="A69" t="str">
            <v>D1-5</v>
          </cell>
          <cell r="B69">
            <v>6649.9985737988181</v>
          </cell>
          <cell r="C69">
            <v>5653.9022433015798</v>
          </cell>
          <cell r="D69" t="str">
            <v>1.81</v>
          </cell>
        </row>
        <row r="70">
          <cell r="A70" t="str">
            <v>D1-37/12</v>
          </cell>
          <cell r="B70">
            <v>6651.3425877037453</v>
          </cell>
          <cell r="C70">
            <v>5863.521167429074</v>
          </cell>
          <cell r="D70">
            <v>1.69</v>
          </cell>
        </row>
        <row r="71">
          <cell r="A71" t="str">
            <v>D1-28/6</v>
          </cell>
          <cell r="B71">
            <v>6655.1594074891054</v>
          </cell>
          <cell r="C71">
            <v>5736.2379656740741</v>
          </cell>
          <cell r="D71" t="str">
            <v>1.72</v>
          </cell>
        </row>
        <row r="72">
          <cell r="A72" t="str">
            <v>D1-2/3</v>
          </cell>
          <cell r="B72">
            <v>6663.1637139589184</v>
          </cell>
          <cell r="C72">
            <v>5692.223462640377</v>
          </cell>
          <cell r="D72" t="str">
            <v>1.82</v>
          </cell>
        </row>
        <row r="73">
          <cell r="A73" t="str">
            <v>D1-39/13</v>
          </cell>
          <cell r="B73">
            <v>6663.89085986594</v>
          </cell>
          <cell r="C73">
            <v>5942.1149842336608</v>
          </cell>
          <cell r="D73" t="str">
            <v>2.40</v>
          </cell>
        </row>
        <row r="74">
          <cell r="A74" t="str">
            <v>D1-30/7</v>
          </cell>
          <cell r="B74">
            <v>6664.7574159229289</v>
          </cell>
          <cell r="C74">
            <v>5780.5890708581501</v>
          </cell>
          <cell r="D74" t="str">
            <v>1.83</v>
          </cell>
        </row>
        <row r="75">
          <cell r="A75" t="str">
            <v>D1-13/6</v>
          </cell>
          <cell r="B75">
            <v>6673.5718664281076</v>
          </cell>
          <cell r="C75">
            <v>5583.8567407243345</v>
          </cell>
          <cell r="D75" t="str">
            <v>2.15</v>
          </cell>
        </row>
        <row r="76">
          <cell r="A76" t="str">
            <v>D1-32/8</v>
          </cell>
          <cell r="B76">
            <v>6674.6267547672051</v>
          </cell>
          <cell r="C76">
            <v>5814.9150042702468</v>
          </cell>
          <cell r="D76" t="str">
            <v>1.78</v>
          </cell>
        </row>
        <row r="77">
          <cell r="A77" t="str">
            <v>D1-12/6</v>
          </cell>
          <cell r="B77">
            <v>6674.7110667820134</v>
          </cell>
          <cell r="C77">
            <v>5613.4962809585959</v>
          </cell>
          <cell r="D77" t="str">
            <v>1.79</v>
          </cell>
        </row>
        <row r="78">
          <cell r="A78" t="str">
            <v>D1-4</v>
          </cell>
          <cell r="B78">
            <v>6679.4940027341399</v>
          </cell>
          <cell r="C78">
            <v>5648.4232222283081</v>
          </cell>
          <cell r="D78">
            <v>1.85</v>
          </cell>
        </row>
        <row r="79">
          <cell r="A79" t="str">
            <v>D1-37/11</v>
          </cell>
          <cell r="B79">
            <v>6680.6726436932076</v>
          </cell>
          <cell r="C79">
            <v>5857.2278379163381</v>
          </cell>
          <cell r="D79" t="str">
            <v>1.69</v>
          </cell>
        </row>
        <row r="80">
          <cell r="A80" t="str">
            <v>D1-28/5</v>
          </cell>
          <cell r="B80">
            <v>6684.0659412106643</v>
          </cell>
          <cell r="C80">
            <v>5728.2122377815767</v>
          </cell>
          <cell r="D80" t="str">
            <v>1.88</v>
          </cell>
        </row>
        <row r="81">
          <cell r="A81" t="str">
            <v>D1-39/12</v>
          </cell>
          <cell r="B81">
            <v>6688.6732409086253</v>
          </cell>
          <cell r="C81">
            <v>5937.1226973764851</v>
          </cell>
          <cell r="D81" t="str">
            <v>2.40</v>
          </cell>
        </row>
        <row r="82">
          <cell r="A82" t="str">
            <v>D1-2/2</v>
          </cell>
          <cell r="B82">
            <v>6692.1420557799047</v>
          </cell>
          <cell r="C82">
            <v>5684.4610077898751</v>
          </cell>
          <cell r="D82" t="str">
            <v>1.76</v>
          </cell>
        </row>
        <row r="83">
          <cell r="A83" t="str">
            <v>D1-30/6</v>
          </cell>
          <cell r="B83">
            <v>6693.4821208306857</v>
          </cell>
          <cell r="C83">
            <v>5771.9350932777379</v>
          </cell>
          <cell r="D83" t="str">
            <v>1.85</v>
          </cell>
        </row>
        <row r="84">
          <cell r="A84" t="str">
            <v>D1-13/7</v>
          </cell>
          <cell r="B84">
            <v>6703.1041035830749</v>
          </cell>
          <cell r="C84">
            <v>5578.5797180199315</v>
          </cell>
          <cell r="D84" t="str">
            <v>2.31</v>
          </cell>
        </row>
        <row r="85">
          <cell r="A85" t="str">
            <v>D1-32/7</v>
          </cell>
          <cell r="B85">
            <v>6703.4642145286643</v>
          </cell>
          <cell r="C85">
            <v>5806.644519731467</v>
          </cell>
          <cell r="D85" t="str">
            <v>1.75</v>
          </cell>
        </row>
        <row r="86">
          <cell r="A86" t="str">
            <v>D1-12/7</v>
          </cell>
          <cell r="B86">
            <v>6704.3749382154356</v>
          </cell>
          <cell r="C86">
            <v>5609.0180300074508</v>
          </cell>
          <cell r="D86" t="str">
            <v>1.78</v>
          </cell>
        </row>
        <row r="87">
          <cell r="A87" t="str">
            <v>D1-3</v>
          </cell>
          <cell r="B87">
            <v>6708.9894316694626</v>
          </cell>
          <cell r="C87">
            <v>5642.9442011550364</v>
          </cell>
          <cell r="D87" t="str">
            <v>1.97</v>
          </cell>
        </row>
        <row r="88">
          <cell r="A88" t="str">
            <v>D1-37/10</v>
          </cell>
          <cell r="B88">
            <v>6709.905979221011</v>
          </cell>
          <cell r="C88">
            <v>5850.4889883172682</v>
          </cell>
          <cell r="D88" t="str">
            <v>1.73</v>
          </cell>
        </row>
        <row r="89">
          <cell r="A89" t="str">
            <v>D1-28/4</v>
          </cell>
          <cell r="B89">
            <v>6712.9724749322222</v>
          </cell>
          <cell r="C89">
            <v>5720.1865098890803</v>
          </cell>
          <cell r="D89" t="str">
            <v>1.88</v>
          </cell>
        </row>
        <row r="90">
          <cell r="A90" t="str">
            <v>D1-39/11</v>
          </cell>
          <cell r="B90">
            <v>6718.1149122915112</v>
          </cell>
          <cell r="C90">
            <v>5931.36179586872</v>
          </cell>
          <cell r="D90" t="str">
            <v>2.31</v>
          </cell>
        </row>
        <row r="91">
          <cell r="A91" t="str">
            <v>D1-30/5</v>
          </cell>
          <cell r="B91">
            <v>6722.2068257384435</v>
          </cell>
          <cell r="C91">
            <v>5763.2811156973248</v>
          </cell>
          <cell r="D91" t="str">
            <v>1.83</v>
          </cell>
        </row>
        <row r="92">
          <cell r="A92" t="str">
            <v>D1-2/1</v>
          </cell>
          <cell r="B92">
            <v>6731.2619706081723</v>
          </cell>
          <cell r="C92">
            <v>5673.9819205292633</v>
          </cell>
          <cell r="D92" t="str">
            <v>1.64</v>
          </cell>
        </row>
        <row r="93">
          <cell r="A93" t="str">
            <v>D1-32/6</v>
          </cell>
          <cell r="B93">
            <v>6732.3016742901245</v>
          </cell>
          <cell r="C93">
            <v>5798.3740351926872</v>
          </cell>
          <cell r="D93" t="str">
            <v>1.72</v>
          </cell>
        </row>
        <row r="94">
          <cell r="A94" t="str">
            <v>D1-12/8</v>
          </cell>
          <cell r="B94">
            <v>6734.0388096488578</v>
          </cell>
          <cell r="C94">
            <v>5604.5397790563056</v>
          </cell>
          <cell r="D94" t="str">
            <v>1.660</v>
          </cell>
        </row>
        <row r="95">
          <cell r="A95" t="str">
            <v>D1-2</v>
          </cell>
          <cell r="B95">
            <v>6738.5091152775813</v>
          </cell>
          <cell r="C95">
            <v>5637.3425558148056</v>
          </cell>
          <cell r="D95" t="str">
            <v>2.62</v>
          </cell>
        </row>
        <row r="96">
          <cell r="A96" t="str">
            <v>D1-37/9</v>
          </cell>
          <cell r="B96">
            <v>6739.1393147488143</v>
          </cell>
          <cell r="C96">
            <v>5843.7501387181974</v>
          </cell>
          <cell r="D96" t="str">
            <v>1.61</v>
          </cell>
        </row>
        <row r="97">
          <cell r="A97" t="str">
            <v>D1-28/3</v>
          </cell>
          <cell r="B97">
            <v>6741.8790086537811</v>
          </cell>
          <cell r="C97">
            <v>5712.1607819965839</v>
          </cell>
          <cell r="D97" t="str">
            <v>1.91</v>
          </cell>
        </row>
        <row r="98">
          <cell r="A98" t="str">
            <v>D1-39/10</v>
          </cell>
          <cell r="B98">
            <v>6747.5565836743963</v>
          </cell>
          <cell r="C98">
            <v>5925.600894360954</v>
          </cell>
          <cell r="D98" t="str">
            <v>2.11</v>
          </cell>
        </row>
        <row r="99">
          <cell r="A99" t="str">
            <v>D1-30/4</v>
          </cell>
          <cell r="B99">
            <v>6750.9315306462004</v>
          </cell>
          <cell r="C99">
            <v>5754.6271381169126</v>
          </cell>
          <cell r="D99" t="str">
            <v>1.89</v>
          </cell>
        </row>
        <row r="100">
          <cell r="A100" t="str">
            <v>D1-32/5</v>
          </cell>
          <cell r="B100">
            <v>6761.1391340515838</v>
          </cell>
          <cell r="C100">
            <v>5790.1035506539074</v>
          </cell>
          <cell r="D100" t="str">
            <v>1.83</v>
          </cell>
        </row>
        <row r="101">
          <cell r="A101" t="str">
            <v>D1-1</v>
          </cell>
          <cell r="B101">
            <v>6764.0361262760725</v>
          </cell>
          <cell r="C101">
            <v>5632.7188201163381</v>
          </cell>
          <cell r="D101" t="str">
            <v>2.62</v>
          </cell>
        </row>
        <row r="102">
          <cell r="A102" t="str">
            <v>D1-37/8</v>
          </cell>
          <cell r="B102">
            <v>6768.3726502766167</v>
          </cell>
          <cell r="C102">
            <v>5837.0112891191266</v>
          </cell>
          <cell r="D102" t="str">
            <v>1.58</v>
          </cell>
        </row>
        <row r="103">
          <cell r="A103" t="str">
            <v>D1-28/2</v>
          </cell>
          <cell r="B103">
            <v>6770.7855423753399</v>
          </cell>
          <cell r="C103">
            <v>5704.1350541040874</v>
          </cell>
          <cell r="D103" t="str">
            <v>1.84</v>
          </cell>
        </row>
        <row r="104">
          <cell r="A104" t="str">
            <v>D1-39/9</v>
          </cell>
          <cell r="B104">
            <v>6777.3822852581088</v>
          </cell>
          <cell r="C104">
            <v>5919.7648490159299</v>
          </cell>
          <cell r="D104" t="str">
            <v>2.01</v>
          </cell>
        </row>
        <row r="105">
          <cell r="A105" t="str">
            <v>D1-30/3</v>
          </cell>
          <cell r="B105">
            <v>6779.6562355539572</v>
          </cell>
          <cell r="C105">
            <v>5745.9731605364996</v>
          </cell>
          <cell r="D105" t="str">
            <v>1.88</v>
          </cell>
        </row>
        <row r="106">
          <cell r="A106" t="str">
            <v>D1-39/9/1</v>
          </cell>
          <cell r="B106">
            <v>6782.5217826841681</v>
          </cell>
          <cell r="C106">
            <v>5960.3365199168757</v>
          </cell>
          <cell r="D106" t="str">
            <v>1.82</v>
          </cell>
        </row>
        <row r="107">
          <cell r="A107" t="str">
            <v>D1-39/9/2</v>
          </cell>
          <cell r="B107">
            <v>6785.4936769162387</v>
          </cell>
          <cell r="C107">
            <v>5983.7969295134781</v>
          </cell>
          <cell r="D107" t="str">
            <v>1.86</v>
          </cell>
        </row>
        <row r="108">
          <cell r="A108" t="str">
            <v>D1-26</v>
          </cell>
          <cell r="B108">
            <v>6786.0641335251194</v>
          </cell>
          <cell r="C108">
            <v>5651.6086717558201</v>
          </cell>
          <cell r="D108" t="str">
            <v>2.62</v>
          </cell>
        </row>
        <row r="109">
          <cell r="A109" t="str">
            <v>D1-39/9/3</v>
          </cell>
          <cell r="B109">
            <v>6788.1584156173167</v>
          </cell>
          <cell r="C109">
            <v>6005.8267529198883</v>
          </cell>
          <cell r="D109" t="str">
            <v>2.17</v>
          </cell>
        </row>
        <row r="110">
          <cell r="A110" t="str">
            <v>D1-32/4</v>
          </cell>
          <cell r="B110">
            <v>6789.976593813044</v>
          </cell>
          <cell r="C110">
            <v>5781.8330661151276</v>
          </cell>
          <cell r="D110" t="str">
            <v>1.90</v>
          </cell>
        </row>
        <row r="111">
          <cell r="A111" t="str">
            <v>D1-37/7</v>
          </cell>
          <cell r="B111">
            <v>6797.9136614197168</v>
          </cell>
          <cell r="C111">
            <v>5832.7233413202111</v>
          </cell>
          <cell r="D111" t="str">
            <v>1.58</v>
          </cell>
        </row>
        <row r="112">
          <cell r="A112" t="str">
            <v>D1-28/1</v>
          </cell>
          <cell r="B112">
            <v>6799.6920760968978</v>
          </cell>
          <cell r="C112">
            <v>5696.1093262115901</v>
          </cell>
          <cell r="D112" t="str">
            <v>1.95</v>
          </cell>
        </row>
        <row r="113">
          <cell r="A113" t="str">
            <v>D1-27</v>
          </cell>
          <cell r="B113">
            <v>6805.7870881078125</v>
          </cell>
          <cell r="C113">
            <v>5668.5218533136049</v>
          </cell>
          <cell r="D113" t="str">
            <v>2.62</v>
          </cell>
        </row>
        <row r="114">
          <cell r="A114" t="str">
            <v>D1-39/8</v>
          </cell>
          <cell r="B114">
            <v>6806.4399264401673</v>
          </cell>
          <cell r="C114">
            <v>5914.079091345423</v>
          </cell>
          <cell r="D114" t="str">
            <v>1.92</v>
          </cell>
        </row>
        <row r="115">
          <cell r="A115" t="str">
            <v>D1-30/2</v>
          </cell>
          <cell r="B115">
            <v>6808.3809404617141</v>
          </cell>
          <cell r="C115">
            <v>5737.3191829560874</v>
          </cell>
          <cell r="D115" t="str">
            <v>1.85</v>
          </cell>
        </row>
        <row r="116">
          <cell r="A116" t="str">
            <v>D1-32/3</v>
          </cell>
          <cell r="B116">
            <v>6818.8140535745033</v>
          </cell>
          <cell r="C116">
            <v>5773.5625815763478</v>
          </cell>
          <cell r="D116" t="str">
            <v>1.89</v>
          </cell>
        </row>
        <row r="117">
          <cell r="A117" t="str">
            <v>D1-39/9/4</v>
          </cell>
          <cell r="B117">
            <v>6825.9229689841031</v>
          </cell>
          <cell r="C117">
            <v>6002.2781610016127</v>
          </cell>
          <cell r="D117" t="str">
            <v>2.16</v>
          </cell>
        </row>
        <row r="118">
          <cell r="A118" t="str">
            <v>D1-30/1</v>
          </cell>
          <cell r="B118">
            <v>6828.4668675742187</v>
          </cell>
          <cell r="C118">
            <v>5731.267835745678</v>
          </cell>
          <cell r="D118" t="str">
            <v>1.69</v>
          </cell>
        </row>
        <row r="119">
          <cell r="A119" t="str">
            <v>D1-28</v>
          </cell>
          <cell r="B119">
            <v>6828.5986098184567</v>
          </cell>
          <cell r="C119">
            <v>5688.0835983190937</v>
          </cell>
          <cell r="D119" t="str">
            <v>1.74</v>
          </cell>
        </row>
        <row r="120">
          <cell r="A120" t="str">
            <v>D1-33/3</v>
          </cell>
          <cell r="B120">
            <v>6834.5992379357949</v>
          </cell>
          <cell r="C120">
            <v>5793.0923810790337</v>
          </cell>
          <cell r="D120" t="str">
            <v>1.39</v>
          </cell>
        </row>
        <row r="121">
          <cell r="A121" t="str">
            <v>D1-39/6</v>
          </cell>
          <cell r="B121">
            <v>6834.8811034346645</v>
          </cell>
          <cell r="C121">
            <v>5897.3671099603307</v>
          </cell>
          <cell r="D121">
            <v>1.95</v>
          </cell>
        </row>
        <row r="122">
          <cell r="A122" t="str">
            <v>D1-39/7</v>
          </cell>
          <cell r="B122">
            <v>6835.8658887391321</v>
          </cell>
          <cell r="C122">
            <v>5908.1941808674883</v>
          </cell>
          <cell r="D122">
            <v>1.89</v>
          </cell>
        </row>
        <row r="123">
          <cell r="A123" t="str">
            <v>D1-39/3/5</v>
          </cell>
          <cell r="B123">
            <v>6839.3423088120353</v>
          </cell>
          <cell r="C123">
            <v>5953.1905055629995</v>
          </cell>
          <cell r="D123" t="str">
            <v>2.21</v>
          </cell>
        </row>
        <row r="124">
          <cell r="A124" t="str">
            <v>D1-32/2</v>
          </cell>
          <cell r="B124">
            <v>6839.5693612909445</v>
          </cell>
          <cell r="C124">
            <v>5767.6100305199661</v>
          </cell>
          <cell r="D124" t="str">
            <v>1.80</v>
          </cell>
        </row>
        <row r="125">
          <cell r="A125" t="str">
            <v>D1-37/6</v>
          </cell>
          <cell r="B125">
            <v>6839.8596870584988</v>
          </cell>
          <cell r="C125">
            <v>5831.5427182521362</v>
          </cell>
          <cell r="D125" t="str">
            <v>1.78</v>
          </cell>
        </row>
        <row r="126">
          <cell r="A126" t="str">
            <v>D1-29</v>
          </cell>
          <cell r="B126">
            <v>6847.6539054329151</v>
          </cell>
          <cell r="C126">
            <v>5704.4242369903095</v>
          </cell>
          <cell r="D126" t="str">
            <v>1.74</v>
          </cell>
        </row>
        <row r="127">
          <cell r="A127" t="str">
            <v>D1-39/9/5</v>
          </cell>
          <cell r="B127">
            <v>6855.7913949334679</v>
          </cell>
          <cell r="C127">
            <v>5999.4715382433333</v>
          </cell>
          <cell r="D127" t="str">
            <v>2.22</v>
          </cell>
        </row>
        <row r="128">
          <cell r="A128" t="str">
            <v>D1-39/5</v>
          </cell>
          <cell r="B128">
            <v>6864.8175988607054</v>
          </cell>
          <cell r="C128">
            <v>5894.0023118078971</v>
          </cell>
          <cell r="D128" t="str">
            <v>2.06</v>
          </cell>
        </row>
        <row r="129">
          <cell r="A129" t="str">
            <v>D1-30</v>
          </cell>
          <cell r="B129">
            <v>6865.8303502772278</v>
          </cell>
          <cell r="C129">
            <v>5720.0112277952621</v>
          </cell>
          <cell r="D129" t="str">
            <v>1.54</v>
          </cell>
        </row>
        <row r="130">
          <cell r="A130" t="str">
            <v>D1-39/3/4</v>
          </cell>
          <cell r="B130">
            <v>6868.7550589645743</v>
          </cell>
          <cell r="C130">
            <v>5949.5566179708476</v>
          </cell>
          <cell r="D130">
            <v>2.09</v>
          </cell>
        </row>
        <row r="131">
          <cell r="A131" t="str">
            <v>D1-37/5</v>
          </cell>
          <cell r="B131">
            <v>6869.7261633848739</v>
          </cell>
          <cell r="C131">
            <v>5831.036289133579</v>
          </cell>
          <cell r="D131" t="str">
            <v>1.65</v>
          </cell>
        </row>
        <row r="132">
          <cell r="A132" t="str">
            <v>D1-33/2</v>
          </cell>
          <cell r="B132">
            <v>6869.8805634324153</v>
          </cell>
          <cell r="C132">
            <v>5785.9350022849858</v>
          </cell>
          <cell r="D132" t="str">
            <v>1.38</v>
          </cell>
        </row>
        <row r="133">
          <cell r="A133" t="str">
            <v>D1-32/1</v>
          </cell>
          <cell r="B133">
            <v>6877.3376333537908</v>
          </cell>
          <cell r="C133">
            <v>5760.6293459174994</v>
          </cell>
          <cell r="D133" t="str">
            <v>1.76</v>
          </cell>
        </row>
        <row r="134">
          <cell r="A134" t="str">
            <v>D1-31</v>
          </cell>
          <cell r="B134">
            <v>6883.775705735412</v>
          </cell>
          <cell r="C134">
            <v>5735.4000506874245</v>
          </cell>
          <cell r="D134" t="str">
            <v>1.54</v>
          </cell>
        </row>
        <row r="135">
          <cell r="A135" t="str">
            <v>D1-39/9/6</v>
          </cell>
          <cell r="B135">
            <v>6885.6598208828336</v>
          </cell>
          <cell r="C135">
            <v>5996.6649154850529</v>
          </cell>
          <cell r="D135" t="str">
            <v>2.07</v>
          </cell>
        </row>
        <row r="136">
          <cell r="A136" t="str">
            <v>D1-39/4</v>
          </cell>
          <cell r="B136">
            <v>6894.6298764634021</v>
          </cell>
          <cell r="C136">
            <v>5890.6514754735226</v>
          </cell>
          <cell r="D136" t="str">
            <v>2.21</v>
          </cell>
        </row>
        <row r="137">
          <cell r="A137" t="str">
            <v>D1-39/3/3</v>
          </cell>
          <cell r="B137">
            <v>6896.9178888786664</v>
          </cell>
          <cell r="C137">
            <v>5946.0771555726024</v>
          </cell>
          <cell r="D137" t="str">
            <v>2.09</v>
          </cell>
        </row>
        <row r="138">
          <cell r="A138" t="str">
            <v>D1-33/1</v>
          </cell>
          <cell r="B138">
            <v>6899.2816680129326</v>
          </cell>
          <cell r="C138">
            <v>5779.9705199566133</v>
          </cell>
          <cell r="D138" t="str">
            <v>1.36</v>
          </cell>
        </row>
        <row r="139">
          <cell r="A139" t="str">
            <v>D1-37/4</v>
          </cell>
          <cell r="B139">
            <v>6899.7176060634829</v>
          </cell>
          <cell r="C139">
            <v>5830.3197934562149</v>
          </cell>
          <cell r="D139" t="str">
            <v>1.69</v>
          </cell>
        </row>
        <row r="140">
          <cell r="A140" t="str">
            <v>D1-32</v>
          </cell>
          <cell r="B140">
            <v>6906.8379713199947</v>
          </cell>
          <cell r="C140">
            <v>5755.1768180744048</v>
          </cell>
          <cell r="D140" t="str">
            <v>1.53</v>
          </cell>
        </row>
        <row r="141">
          <cell r="A141" t="str">
            <v>D1-39/9/7</v>
          </cell>
          <cell r="B141">
            <v>6915.5282468321984</v>
          </cell>
          <cell r="C141">
            <v>5993.8582927267726</v>
          </cell>
          <cell r="D141" t="str">
            <v>2.07</v>
          </cell>
        </row>
        <row r="142">
          <cell r="A142" t="str">
            <v>D1-39/3</v>
          </cell>
          <cell r="B142">
            <v>6925.4358966528534</v>
          </cell>
          <cell r="C142">
            <v>5887.188944594669</v>
          </cell>
          <cell r="D142" t="str">
            <v>2.23</v>
          </cell>
        </row>
        <row r="143">
          <cell r="A143" t="str">
            <v>D1-39/3/1</v>
          </cell>
          <cell r="B143">
            <v>6927.6949834960587</v>
          </cell>
          <cell r="C143">
            <v>5915.7035139582731</v>
          </cell>
          <cell r="D143">
            <v>2.1800000000000002</v>
          </cell>
        </row>
        <row r="144">
          <cell r="A144" t="str">
            <v>D1-33</v>
          </cell>
          <cell r="B144">
            <v>6928.8052771958701</v>
          </cell>
          <cell r="C144">
            <v>5773.9811856185388</v>
          </cell>
          <cell r="D144" t="str">
            <v>1.62</v>
          </cell>
        </row>
        <row r="145">
          <cell r="A145" t="str">
            <v>D1-37/3</v>
          </cell>
          <cell r="B145">
            <v>6929.7090487420928</v>
          </cell>
          <cell r="C145">
            <v>5829.6032977788509</v>
          </cell>
          <cell r="D145">
            <v>1.72</v>
          </cell>
        </row>
        <row r="146">
          <cell r="A146" t="str">
            <v>D1-39/3/2</v>
          </cell>
          <cell r="B146">
            <v>6929.7796993194115</v>
          </cell>
          <cell r="C146">
            <v>5942.0171433467149</v>
          </cell>
          <cell r="D146" t="str">
            <v>2.00</v>
          </cell>
        </row>
        <row r="147">
          <cell r="A147" t="str">
            <v>D1-39/2</v>
          </cell>
          <cell r="B147">
            <v>6945.1090871334618</v>
          </cell>
          <cell r="C147">
            <v>5883.9843384233445</v>
          </cell>
          <cell r="D147" t="str">
            <v>2.06</v>
          </cell>
        </row>
        <row r="148">
          <cell r="A148" t="str">
            <v>D1-39/2/1</v>
          </cell>
          <cell r="B148">
            <v>6948.7293869716268</v>
          </cell>
          <cell r="C148">
            <v>5913.7650944426568</v>
          </cell>
          <cell r="D148" t="str">
            <v>2.12</v>
          </cell>
        </row>
        <row r="149">
          <cell r="A149" t="str">
            <v>D1-39/2/2</v>
          </cell>
          <cell r="B149">
            <v>6952.3496868097918</v>
          </cell>
          <cell r="C149">
            <v>5943.5458504619683</v>
          </cell>
          <cell r="D149" t="str">
            <v>1.96</v>
          </cell>
        </row>
        <row r="150">
          <cell r="A150" t="str">
            <v>D1-39/2/3</v>
          </cell>
          <cell r="B150">
            <v>6955.3966</v>
          </cell>
          <cell r="C150">
            <v>5968.6098000000002</v>
          </cell>
          <cell r="D150">
            <v>2.21</v>
          </cell>
        </row>
        <row r="151">
          <cell r="A151" t="str">
            <v>D1-34</v>
          </cell>
          <cell r="B151">
            <v>6954.3636235901886</v>
          </cell>
          <cell r="C151">
            <v>5789.5139031191247</v>
          </cell>
          <cell r="D151" t="str">
            <v>1.7</v>
          </cell>
        </row>
        <row r="152">
          <cell r="A152" t="str">
            <v>D1-39/2/4</v>
          </cell>
          <cell r="B152">
            <v>6955.396590644501</v>
          </cell>
          <cell r="C152">
            <v>5968.6098241028285</v>
          </cell>
          <cell r="D152">
            <v>2.21</v>
          </cell>
        </row>
        <row r="153">
          <cell r="A153" t="str">
            <v>D1-37/2</v>
          </cell>
          <cell r="B153">
            <v>6959.7004914207018</v>
          </cell>
          <cell r="C153">
            <v>5828.8868021014869</v>
          </cell>
          <cell r="D153" t="str">
            <v>1.5</v>
          </cell>
        </row>
        <row r="154">
          <cell r="A154" t="str">
            <v>D1-35</v>
          </cell>
          <cell r="B154">
            <v>6980.0444745869254</v>
          </cell>
          <cell r="C154">
            <v>5805.0217686100095</v>
          </cell>
          <cell r="D154" t="str">
            <v>1.72</v>
          </cell>
        </row>
        <row r="155">
          <cell r="A155" t="str">
            <v>D1-37/1</v>
          </cell>
          <cell r="B155">
            <v>6989.6919340993118</v>
          </cell>
          <cell r="C155">
            <v>5828.1703064241228</v>
          </cell>
          <cell r="D155" t="str">
            <v>1.80</v>
          </cell>
        </row>
        <row r="156">
          <cell r="A156" t="str">
            <v>D1-39/1</v>
          </cell>
          <cell r="B156">
            <v>6990.4440981754697</v>
          </cell>
          <cell r="C156">
            <v>5876.5996258976602</v>
          </cell>
          <cell r="D156" t="str">
            <v>2.09</v>
          </cell>
        </row>
        <row r="157">
          <cell r="A157" t="str">
            <v>D1-39/1/1</v>
          </cell>
          <cell r="B157">
            <v>6994.3959898800622</v>
          </cell>
          <cell r="C157">
            <v>5906.3381960037559</v>
          </cell>
          <cell r="D157" t="str">
            <v>1.93</v>
          </cell>
        </row>
        <row r="158">
          <cell r="A158" t="str">
            <v>D1-39/1/2</v>
          </cell>
          <cell r="B158">
            <v>6998.3478815846547</v>
          </cell>
          <cell r="C158">
            <v>5936.0767661098516</v>
          </cell>
          <cell r="D158" t="str">
            <v>1.83</v>
          </cell>
        </row>
        <row r="159">
          <cell r="A159" t="str">
            <v>D1-39/1/3</v>
          </cell>
          <cell r="B159">
            <v>7001.3776652248425</v>
          </cell>
          <cell r="C159">
            <v>5958.876336524525</v>
          </cell>
          <cell r="D159">
            <v>1.85</v>
          </cell>
        </row>
        <row r="160">
          <cell r="A160" t="str">
            <v>D1-36</v>
          </cell>
          <cell r="B160">
            <v>7006.5757941318279</v>
          </cell>
          <cell r="C160">
            <v>5819.0233276567851</v>
          </cell>
          <cell r="D160" t="str">
            <v>1.75</v>
          </cell>
        </row>
        <row r="161">
          <cell r="A161" t="str">
            <v>D1-37</v>
          </cell>
          <cell r="B161">
            <v>7022.6854603775473</v>
          </cell>
          <cell r="C161">
            <v>5827.5069805608191</v>
          </cell>
          <cell r="D161" t="str">
            <v>1.800</v>
          </cell>
        </row>
        <row r="162">
          <cell r="A162" t="str">
            <v>D1-38</v>
          </cell>
          <cell r="B162">
            <v>7024.2816783486678</v>
          </cell>
          <cell r="C162">
            <v>5849.5688853797437</v>
          </cell>
          <cell r="D162" t="str">
            <v>1.955</v>
          </cell>
        </row>
        <row r="163">
          <cell r="A163" t="str">
            <v>D1-39</v>
          </cell>
          <cell r="B163">
            <v>7025.8114507619694</v>
          </cell>
          <cell r="C163">
            <v>5870.7124221569748</v>
          </cell>
          <cell r="D163" t="str">
            <v>2.21</v>
          </cell>
        </row>
        <row r="164">
          <cell r="A164" t="str">
            <v>D1-40</v>
          </cell>
          <cell r="B164">
            <v>7026.2214543535765</v>
          </cell>
          <cell r="C164">
            <v>5876.3792298092576</v>
          </cell>
          <cell r="D164" t="str">
            <v>2.23</v>
          </cell>
        </row>
        <row r="165">
          <cell r="A165" t="str">
            <v>D1-41</v>
          </cell>
          <cell r="B165">
            <v>7027.9167601587505</v>
          </cell>
          <cell r="C165">
            <v>5899.8106633536891</v>
          </cell>
          <cell r="D165" t="str">
            <v>2.23</v>
          </cell>
        </row>
        <row r="166">
          <cell r="A166" t="str">
            <v>D1-42</v>
          </cell>
          <cell r="B166">
            <v>7029.6131220448688</v>
          </cell>
          <cell r="C166">
            <v>5923.2566933740864</v>
          </cell>
          <cell r="D166" t="str">
            <v>2.00</v>
          </cell>
        </row>
        <row r="167">
          <cell r="A167" t="str">
            <v>D1-42/1</v>
          </cell>
          <cell r="B167">
            <v>7035.4988699282894</v>
          </cell>
          <cell r="C167">
            <v>5951.5930669559157</v>
          </cell>
          <cell r="D167" t="str">
            <v>1.81</v>
          </cell>
        </row>
        <row r="168">
          <cell r="A168" t="str">
            <v>D1-42/2</v>
          </cell>
          <cell r="B168">
            <v>7039.139514142782</v>
          </cell>
          <cell r="C168">
            <v>5968.2594472186775</v>
          </cell>
          <cell r="D168" t="str">
            <v>1.50</v>
          </cell>
        </row>
        <row r="169">
          <cell r="A169" t="str">
            <v>D1-40/1</v>
          </cell>
          <cell r="B169">
            <v>7058.8679582104633</v>
          </cell>
          <cell r="C169">
            <v>5876.9849723194684</v>
          </cell>
          <cell r="D169" t="str">
            <v>2.10</v>
          </cell>
        </row>
        <row r="170">
          <cell r="A170" t="str">
            <v>D1-43</v>
          </cell>
          <cell r="B170">
            <v>7059.602901494467</v>
          </cell>
          <cell r="C170">
            <v>5924.0397186383416</v>
          </cell>
          <cell r="D170" t="str">
            <v>2.03</v>
          </cell>
        </row>
        <row r="171">
          <cell r="A171" t="str">
            <v>D1-42/3</v>
          </cell>
          <cell r="B171">
            <v>7070.4218688990977</v>
          </cell>
          <cell r="C171">
            <v>5969.286710086184</v>
          </cell>
          <cell r="D171" t="str">
            <v>1.64</v>
          </cell>
        </row>
        <row r="172">
          <cell r="A172" t="str">
            <v>D1-44</v>
          </cell>
          <cell r="B172">
            <v>7089.5926809440653</v>
          </cell>
          <cell r="C172">
            <v>5924.8227439025959</v>
          </cell>
          <cell r="D172" t="str">
            <v>1.95</v>
          </cell>
        </row>
        <row r="173">
          <cell r="A173" t="str">
            <v>D1-40/2</v>
          </cell>
          <cell r="B173">
            <v>7093.0279454371148</v>
          </cell>
          <cell r="C173">
            <v>5877.6187968938275</v>
          </cell>
          <cell r="D173" t="str">
            <v>2.03</v>
          </cell>
        </row>
        <row r="174">
          <cell r="A174" t="str">
            <v>D1-42/4</v>
          </cell>
          <cell r="B174">
            <v>7108.9958403430846</v>
          </cell>
          <cell r="C174">
            <v>5970.5534180698169</v>
          </cell>
          <cell r="D174" t="str">
            <v>1.63</v>
          </cell>
        </row>
        <row r="175">
          <cell r="A175" t="str">
            <v>D1-45</v>
          </cell>
          <cell r="B175">
            <v>7119.5824603936635</v>
          </cell>
          <cell r="C175">
            <v>5925.6057691668511</v>
          </cell>
          <cell r="D175" t="str">
            <v>2.28</v>
          </cell>
        </row>
        <row r="176">
          <cell r="A176" t="str">
            <v>D1-40/3</v>
          </cell>
          <cell r="B176">
            <v>7123.0227826776982</v>
          </cell>
          <cell r="C176">
            <v>5878.1753388158395</v>
          </cell>
          <cell r="D176" t="str">
            <v>2.12</v>
          </cell>
        </row>
        <row r="177">
          <cell r="A177" t="str">
            <v>D1-46</v>
          </cell>
          <cell r="B177">
            <v>7149.5722398432608</v>
          </cell>
          <cell r="C177">
            <v>5926.3887944311064</v>
          </cell>
          <cell r="D177" t="str">
            <v>2.18</v>
          </cell>
        </row>
        <row r="178">
          <cell r="A178" t="str">
            <v>D1-42/5</v>
          </cell>
          <cell r="B178">
            <v>7149.6159685823159</v>
          </cell>
          <cell r="C178">
            <v>5971.8873185942039</v>
          </cell>
          <cell r="D178" t="str">
            <v>1.67</v>
          </cell>
        </row>
        <row r="179">
          <cell r="A179" t="str">
            <v>D1-40/4</v>
          </cell>
          <cell r="B179">
            <v>7153.0176199182806</v>
          </cell>
          <cell r="C179">
            <v>5878.7318807378515</v>
          </cell>
          <cell r="D179" t="str">
            <v>2.13</v>
          </cell>
        </row>
        <row r="180">
          <cell r="A180" t="str">
            <v>D1-42/6</v>
          </cell>
          <cell r="B180">
            <v>7178.6693356279102</v>
          </cell>
          <cell r="C180">
            <v>5972.8413850439483</v>
          </cell>
          <cell r="D180" t="str">
            <v>1.44</v>
          </cell>
        </row>
        <row r="181">
          <cell r="A181" t="str">
            <v>D1-47</v>
          </cell>
          <cell r="B181">
            <v>7187.5670016712293</v>
          </cell>
          <cell r="C181">
            <v>5927.3808276826558</v>
          </cell>
          <cell r="D181" t="str">
            <v>1.88</v>
          </cell>
        </row>
        <row r="182">
          <cell r="A182" t="str">
            <v>D1-40/5</v>
          </cell>
          <cell r="B182">
            <v>7187.9444237317493</v>
          </cell>
          <cell r="C182">
            <v>5879.3678842729651</v>
          </cell>
          <cell r="D182" t="str">
            <v>2.07</v>
          </cell>
        </row>
        <row r="183">
          <cell r="A183" t="str">
            <v>D1-48</v>
          </cell>
          <cell r="B183">
            <v>7209.5408671433343</v>
          </cell>
          <cell r="C183">
            <v>5928.2808467442246</v>
          </cell>
          <cell r="D183" t="str">
            <v>1.81</v>
          </cell>
        </row>
        <row r="184">
          <cell r="A184" t="str">
            <v>D1-40/6</v>
          </cell>
          <cell r="B184">
            <v>7213.4652102525006</v>
          </cell>
          <cell r="C184">
            <v>5882.3056650815497</v>
          </cell>
          <cell r="D184" t="str">
            <v>2.08</v>
          </cell>
        </row>
        <row r="185">
          <cell r="A185" t="str">
            <v>D1-40/7</v>
          </cell>
          <cell r="B185">
            <v>7235.8760967246108</v>
          </cell>
          <cell r="C185">
            <v>5884.896104532816</v>
          </cell>
          <cell r="D185" t="str">
            <v>2.04</v>
          </cell>
        </row>
        <row r="186">
          <cell r="A186" t="str">
            <v>D1-49</v>
          </cell>
          <cell r="B186">
            <v>7239.515734640564</v>
          </cell>
          <cell r="C186">
            <v>5929.5085757548422</v>
          </cell>
          <cell r="D186" t="str">
            <v>1.89</v>
          </cell>
        </row>
        <row r="187">
          <cell r="A187" t="str">
            <v>D1-40/8</v>
          </cell>
          <cell r="B187">
            <v>7265.6776725195414</v>
          </cell>
          <cell r="C187">
            <v>5888.3408222482503</v>
          </cell>
          <cell r="D187" t="str">
            <v>2.00</v>
          </cell>
        </row>
        <row r="188">
          <cell r="A188" t="str">
            <v>D1-50</v>
          </cell>
          <cell r="B188">
            <v>7269.4906021377938</v>
          </cell>
          <cell r="C188">
            <v>5930.736304765459</v>
          </cell>
          <cell r="D188" t="str">
            <v>1.92</v>
          </cell>
        </row>
        <row r="189">
          <cell r="A189" t="str">
            <v>D1-40/9</v>
          </cell>
          <cell r="B189">
            <v>7295.479248314472</v>
          </cell>
          <cell r="C189">
            <v>5891.7855399636856</v>
          </cell>
          <cell r="D189" t="str">
            <v>1.92</v>
          </cell>
        </row>
        <row r="190">
          <cell r="A190" t="str">
            <v>D1-51</v>
          </cell>
          <cell r="B190">
            <v>7299.4654696350235</v>
          </cell>
          <cell r="C190">
            <v>5931.9640337760766</v>
          </cell>
          <cell r="D190" t="str">
            <v>1.92</v>
          </cell>
        </row>
        <row r="191">
          <cell r="A191" t="str">
            <v>D1-52</v>
          </cell>
          <cell r="B191">
            <v>7319.1085704985016</v>
          </cell>
          <cell r="C191">
            <v>5933.6226267111215</v>
          </cell>
          <cell r="D191" t="str">
            <v>1.92</v>
          </cell>
        </row>
        <row r="192">
          <cell r="A192" t="str">
            <v>D1-54</v>
          </cell>
          <cell r="B192">
            <v>7331.2463410038763</v>
          </cell>
          <cell r="C192">
            <v>5891.2188197313189</v>
          </cell>
          <cell r="D192" t="str">
            <v>1.72</v>
          </cell>
        </row>
        <row r="193">
          <cell r="A193" t="str">
            <v>D1-53</v>
          </cell>
          <cell r="B193">
            <v>7333.7717284915698</v>
          </cell>
          <cell r="C193">
            <v>5915.9309364398159</v>
          </cell>
          <cell r="D193" t="str">
            <v>1.92</v>
          </cell>
        </row>
        <row r="194">
          <cell r="A194" t="str">
            <v>D1-55</v>
          </cell>
          <cell r="B194">
            <v>7359.7116346230105</v>
          </cell>
          <cell r="C194">
            <v>5891.7160491592804</v>
          </cell>
          <cell r="D194">
            <v>2.0299999999999998</v>
          </cell>
        </row>
        <row r="195">
          <cell r="A195" t="str">
            <v>D1-56</v>
          </cell>
          <cell r="B195">
            <v>7377.5291427815328</v>
          </cell>
          <cell r="C195">
            <v>5891.2309498763079</v>
          </cell>
          <cell r="D195">
            <v>1.98</v>
          </cell>
        </row>
        <row r="196">
          <cell r="A196" t="str">
            <v>D1-57</v>
          </cell>
          <cell r="B196">
            <v>7403.1633447566246</v>
          </cell>
          <cell r="C196">
            <v>5889.6387375720433</v>
          </cell>
          <cell r="D196">
            <v>1.87</v>
          </cell>
        </row>
        <row r="197">
          <cell r="A197" t="str">
            <v>D1-58</v>
          </cell>
          <cell r="B197">
            <v>7431.9939708631227</v>
          </cell>
          <cell r="C197">
            <v>5887.847986384586</v>
          </cell>
          <cell r="D197">
            <v>1.79</v>
          </cell>
        </row>
        <row r="198">
          <cell r="A198" t="str">
            <v>D1-59</v>
          </cell>
          <cell r="B198">
            <v>7461.1924139862303</v>
          </cell>
          <cell r="C198">
            <v>5886.0343890488411</v>
          </cell>
          <cell r="D198">
            <v>2.02</v>
          </cell>
        </row>
        <row r="199">
          <cell r="A199" t="str">
            <v>D1-60</v>
          </cell>
          <cell r="B199">
            <v>7491.1479859438869</v>
          </cell>
          <cell r="C199">
            <v>5884.1737643140195</v>
          </cell>
          <cell r="D199">
            <v>2.04</v>
          </cell>
        </row>
        <row r="200">
          <cell r="A200" t="str">
            <v>LS-4A</v>
          </cell>
          <cell r="B200">
            <v>6810.9691000000003</v>
          </cell>
          <cell r="C200">
            <v>5626.0249000000003</v>
          </cell>
          <cell r="D200">
            <v>2.06</v>
          </cell>
        </row>
        <row r="201">
          <cell r="A201" t="str">
            <v>D1-61</v>
          </cell>
          <cell r="B201">
            <v>7515.9037837401847</v>
          </cell>
          <cell r="C201">
            <v>5882.6361121611872</v>
          </cell>
          <cell r="D201">
            <v>2.04</v>
          </cell>
        </row>
      </sheetData>
      <sheetData sheetId="3"/>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Sheet1"/>
      <sheetName val="D2_DATA"/>
      <sheetName val="D2_CO"/>
    </sheetNames>
    <sheetDataSet>
      <sheetData sheetId="0" refreshError="1"/>
      <sheetData sheetId="1" refreshError="1"/>
      <sheetData sheetId="2" refreshError="1">
        <row r="1">
          <cell r="A1" t="str">
            <v>MH-NO</v>
          </cell>
          <cell r="B1" t="str">
            <v>X</v>
          </cell>
          <cell r="C1" t="str">
            <v>Y</v>
          </cell>
          <cell r="D1" t="str">
            <v>GL</v>
          </cell>
        </row>
        <row r="2">
          <cell r="A2" t="str">
            <v>D2-16/9/6</v>
          </cell>
          <cell r="B2">
            <v>6462.2721267912166</v>
          </cell>
          <cell r="C2">
            <v>5268.3478916508138</v>
          </cell>
          <cell r="D2" t="str">
            <v>2.28</v>
          </cell>
        </row>
        <row r="3">
          <cell r="A3" t="str">
            <v>D2-16/9/5</v>
          </cell>
          <cell r="B3">
            <v>6472.2311814772565</v>
          </cell>
          <cell r="C3">
            <v>5278.5762742822153</v>
          </cell>
          <cell r="D3" t="str">
            <v>2.22</v>
          </cell>
        </row>
        <row r="4">
          <cell r="A4" t="str">
            <v>D2-14/8</v>
          </cell>
          <cell r="B4">
            <v>6473.8003695990201</v>
          </cell>
          <cell r="C4">
            <v>5190.5736939550816</v>
          </cell>
          <cell r="D4" t="str">
            <v>2.17</v>
          </cell>
        </row>
        <row r="5">
          <cell r="A5" t="str">
            <v>D2-16/11</v>
          </cell>
          <cell r="B5">
            <v>6482.3987557153105</v>
          </cell>
          <cell r="C5">
            <v>5252.5495029488202</v>
          </cell>
          <cell r="D5" t="str">
            <v>1.86</v>
          </cell>
        </row>
        <row r="6">
          <cell r="A6" t="str">
            <v>D2-16/9/4</v>
          </cell>
          <cell r="B6">
            <v>6493.1595093940668</v>
          </cell>
          <cell r="C6">
            <v>5300.0705779603168</v>
          </cell>
          <cell r="D6" t="str">
            <v>2.00</v>
          </cell>
        </row>
        <row r="7">
          <cell r="A7" t="str">
            <v>D2-14/7</v>
          </cell>
          <cell r="B7">
            <v>6502.4455794078203</v>
          </cell>
          <cell r="C7">
            <v>5199.4872765686996</v>
          </cell>
          <cell r="D7" t="str">
            <v>2.48</v>
          </cell>
        </row>
        <row r="8">
          <cell r="A8" t="str">
            <v>D2-16/10</v>
          </cell>
          <cell r="B8">
            <v>6510.5025369599016</v>
          </cell>
          <cell r="C8">
            <v>5261.1669823644252</v>
          </cell>
          <cell r="D8" t="str">
            <v>1.87</v>
          </cell>
        </row>
        <row r="9">
          <cell r="A9" t="str">
            <v>D2-25</v>
          </cell>
          <cell r="B9">
            <v>6512.6819031824416</v>
          </cell>
          <cell r="C9">
            <v>5384.0761192248174</v>
          </cell>
          <cell r="D9" t="str">
            <v>2.38</v>
          </cell>
        </row>
        <row r="10">
          <cell r="A10" t="str">
            <v>D2-16/9/3</v>
          </cell>
          <cell r="B10">
            <v>6514.0878373108771</v>
          </cell>
          <cell r="C10">
            <v>5321.5648816384182</v>
          </cell>
          <cell r="D10" t="str">
            <v>2.06</v>
          </cell>
        </row>
        <row r="11">
          <cell r="A11" t="str">
            <v>D2-14/6</v>
          </cell>
          <cell r="B11">
            <v>6531.0907892166215</v>
          </cell>
          <cell r="C11">
            <v>5208.4008591823176</v>
          </cell>
          <cell r="D11" t="str">
            <v>2.49</v>
          </cell>
        </row>
        <row r="12">
          <cell r="A12" t="str">
            <v>D2-16/9/2</v>
          </cell>
          <cell r="B12">
            <v>6531.5604624672642</v>
          </cell>
          <cell r="C12">
            <v>5327.2073181352289</v>
          </cell>
          <cell r="D12" t="str">
            <v>2.03</v>
          </cell>
        </row>
        <row r="13">
          <cell r="A13" t="str">
            <v>D2-24</v>
          </cell>
          <cell r="B13">
            <v>6531.7765527482152</v>
          </cell>
          <cell r="C13">
            <v>5390.0254349804563</v>
          </cell>
          <cell r="D13" t="str">
            <v>2.37</v>
          </cell>
        </row>
        <row r="14">
          <cell r="A14" t="str">
            <v>D2-16/9/1</v>
          </cell>
          <cell r="B14">
            <v>6538.3445753227525</v>
          </cell>
          <cell r="C14">
            <v>5301.0528543880027</v>
          </cell>
          <cell r="D14" t="str">
            <v>1.83</v>
          </cell>
        </row>
        <row r="15">
          <cell r="A15" t="str">
            <v>D2-16/9</v>
          </cell>
          <cell r="B15">
            <v>6545.876900228669</v>
          </cell>
          <cell r="C15">
            <v>5272.0138447369882</v>
          </cell>
          <cell r="D15" t="str">
            <v>1.86</v>
          </cell>
        </row>
        <row r="16">
          <cell r="A16" t="str">
            <v>D2-14/5</v>
          </cell>
          <cell r="B16">
            <v>6551.1424360827814</v>
          </cell>
          <cell r="C16">
            <v>5214.6403670118489</v>
          </cell>
          <cell r="D16" t="str">
            <v>2.30</v>
          </cell>
        </row>
        <row r="17">
          <cell r="A17" t="str">
            <v>D2-18/9</v>
          </cell>
          <cell r="B17">
            <v>6551.2619752608598</v>
          </cell>
          <cell r="C17">
            <v>5333.5695295278501</v>
          </cell>
          <cell r="D17" t="str">
            <v>1.97</v>
          </cell>
        </row>
        <row r="18">
          <cell r="A18" t="str">
            <v>D2-4/8/14/3/3</v>
          </cell>
          <cell r="B18">
            <v>6553.5640230637055</v>
          </cell>
          <cell r="C18">
            <v>5027.0730306646401</v>
          </cell>
          <cell r="D18" t="str">
            <v>2.31</v>
          </cell>
        </row>
        <row r="19">
          <cell r="A19" t="str">
            <v>D2-14/5/1</v>
          </cell>
          <cell r="B19">
            <v>6556.1934662304984</v>
          </cell>
          <cell r="C19">
            <v>5198.4080814535273</v>
          </cell>
          <cell r="D19" t="str">
            <v>2.21</v>
          </cell>
        </row>
        <row r="20">
          <cell r="A20" t="str">
            <v>D2-23</v>
          </cell>
          <cell r="B20">
            <v>6560.4185270968765</v>
          </cell>
          <cell r="C20">
            <v>5398.9494086139148</v>
          </cell>
          <cell r="D20" t="str">
            <v>2.23</v>
          </cell>
        </row>
        <row r="21">
          <cell r="A21" t="str">
            <v>D2-4/8/14/2/3</v>
          </cell>
          <cell r="B21">
            <v>6563.490652757604</v>
          </cell>
          <cell r="C21">
            <v>4991.4347037496891</v>
          </cell>
          <cell r="D21" t="str">
            <v>2.29</v>
          </cell>
        </row>
        <row r="22">
          <cell r="A22" t="str">
            <v>D2-14/5/2</v>
          </cell>
          <cell r="B22">
            <v>6565.1070488441164</v>
          </cell>
          <cell r="C22">
            <v>5169.7628716447271</v>
          </cell>
          <cell r="D22" t="str">
            <v>1.25</v>
          </cell>
        </row>
        <row r="23">
          <cell r="A23" t="str">
            <v>D2-18/8</v>
          </cell>
          <cell r="B23">
            <v>6571.1845218772824</v>
          </cell>
          <cell r="C23">
            <v>5340.0031193938139</v>
          </cell>
          <cell r="D23" t="str">
            <v>1.97</v>
          </cell>
        </row>
        <row r="24">
          <cell r="A24" t="str">
            <v>D2-14/5/3</v>
          </cell>
          <cell r="B24">
            <v>6574.0206314577345</v>
          </cell>
          <cell r="C24">
            <v>5141.1176618359259</v>
          </cell>
          <cell r="D24" t="str">
            <v>1.69</v>
          </cell>
        </row>
        <row r="25">
          <cell r="A25" t="str">
            <v>D2-4/8/17</v>
          </cell>
          <cell r="B25">
            <v>6576.2232656750775</v>
          </cell>
          <cell r="C25">
            <v>4940.7104902690407</v>
          </cell>
          <cell r="D25" t="str">
            <v>1.66</v>
          </cell>
        </row>
        <row r="26">
          <cell r="A26" t="str">
            <v>D2-16/8</v>
          </cell>
          <cell r="B26">
            <v>6579.7081212958728</v>
          </cell>
          <cell r="C26">
            <v>5282.3875324843448</v>
          </cell>
          <cell r="D26" t="str">
            <v>1.63</v>
          </cell>
        </row>
        <row r="27">
          <cell r="A27" t="str">
            <v>D2-4/8/14/3/2</v>
          </cell>
          <cell r="B27">
            <v>6581.6733416382967</v>
          </cell>
          <cell r="C27">
            <v>5037.5547389830463</v>
          </cell>
          <cell r="D27" t="str">
            <v>2.03</v>
          </cell>
        </row>
        <row r="28">
          <cell r="A28" t="str">
            <v>D2-14/5/4</v>
          </cell>
          <cell r="B28">
            <v>6582.9342140713516</v>
          </cell>
          <cell r="C28">
            <v>5112.4724520271257</v>
          </cell>
          <cell r="D28" t="str">
            <v>1.65</v>
          </cell>
        </row>
        <row r="29">
          <cell r="A29" t="str">
            <v>D2-14/4</v>
          </cell>
          <cell r="B29">
            <v>6587.4263685072619</v>
          </cell>
          <cell r="C29">
            <v>5225.930904989099</v>
          </cell>
          <cell r="D29" t="str">
            <v>2.18</v>
          </cell>
        </row>
        <row r="30">
          <cell r="A30" t="str">
            <v>D2-22</v>
          </cell>
          <cell r="B30">
            <v>6589.0605014455368</v>
          </cell>
          <cell r="C30">
            <v>5407.8733822473723</v>
          </cell>
          <cell r="D30" t="str">
            <v>2.10</v>
          </cell>
        </row>
        <row r="31">
          <cell r="A31" t="str">
            <v>D2-4/8/14/2/2</v>
          </cell>
          <cell r="B31">
            <v>6591.5999713321953</v>
          </cell>
          <cell r="C31">
            <v>5001.9164120680944</v>
          </cell>
          <cell r="D31" t="str">
            <v>2.01</v>
          </cell>
        </row>
        <row r="32">
          <cell r="A32" t="str">
            <v>D2-14/5/5</v>
          </cell>
          <cell r="B32">
            <v>6591.8477966849696</v>
          </cell>
          <cell r="C32">
            <v>5083.8272422183245</v>
          </cell>
          <cell r="D32" t="str">
            <v>1.61</v>
          </cell>
        </row>
        <row r="33">
          <cell r="A33" t="str">
            <v>D2-14/4/1</v>
          </cell>
          <cell r="B33">
            <v>6597.9343176560205</v>
          </cell>
          <cell r="C33">
            <v>5201.9178138214638</v>
          </cell>
          <cell r="D33" t="str">
            <v>2.4</v>
          </cell>
        </row>
        <row r="34">
          <cell r="A34" t="str">
            <v>D2-18/7</v>
          </cell>
          <cell r="B34">
            <v>6599.7328641604845</v>
          </cell>
          <cell r="C34">
            <v>5349.2222382715117</v>
          </cell>
          <cell r="D34" t="str">
            <v>1.89</v>
          </cell>
        </row>
        <row r="35">
          <cell r="A35" t="str">
            <v>D2-14/5/6</v>
          </cell>
          <cell r="B35">
            <v>6600.7613792985876</v>
          </cell>
          <cell r="C35">
            <v>5055.1820324095243</v>
          </cell>
          <cell r="D35" t="str">
            <v>1.65</v>
          </cell>
        </row>
        <row r="36">
          <cell r="A36" t="str">
            <v>D2-4/8/16</v>
          </cell>
          <cell r="B36">
            <v>6604.7848312788647</v>
          </cell>
          <cell r="C36">
            <v>4949.8885603418048</v>
          </cell>
          <cell r="D36" t="str">
            <v>1.42</v>
          </cell>
        </row>
        <row r="37">
          <cell r="A37" t="str">
            <v>D2-14/4/2</v>
          </cell>
          <cell r="B37">
            <v>6609.074427315195</v>
          </cell>
          <cell r="C37">
            <v>5176.4600898568588</v>
          </cell>
          <cell r="D37" t="str">
            <v>2.37</v>
          </cell>
        </row>
        <row r="38">
          <cell r="A38" t="str">
            <v>D2-4/8/14/3/1</v>
          </cell>
          <cell r="B38">
            <v>6609.782660212888</v>
          </cell>
          <cell r="C38">
            <v>5048.0364473014515</v>
          </cell>
          <cell r="D38" t="str">
            <v>1.64</v>
          </cell>
        </row>
        <row r="39">
          <cell r="A39" t="str">
            <v>D2-16/7</v>
          </cell>
          <cell r="B39">
            <v>6611.791057682366</v>
          </cell>
          <cell r="C39">
            <v>5292.2251426442217</v>
          </cell>
          <cell r="D39" t="str">
            <v>1.67</v>
          </cell>
        </row>
        <row r="40">
          <cell r="A40" t="str">
            <v>D2-4/8/14/5</v>
          </cell>
          <cell r="B40">
            <v>6615.1559347008069</v>
          </cell>
          <cell r="C40">
            <v>5110.6471901724681</v>
          </cell>
          <cell r="D40" t="str">
            <v>1.65</v>
          </cell>
        </row>
        <row r="41">
          <cell r="A41" t="str">
            <v>D2-14/3</v>
          </cell>
          <cell r="B41">
            <v>6617.0264186430231</v>
          </cell>
          <cell r="C41">
            <v>5235.1416070231717</v>
          </cell>
          <cell r="D41" t="str">
            <v>1.96</v>
          </cell>
        </row>
        <row r="42">
          <cell r="A42" t="str">
            <v>D2-21</v>
          </cell>
          <cell r="B42">
            <v>6617.7024757941981</v>
          </cell>
          <cell r="C42">
            <v>5416.7973558808308</v>
          </cell>
          <cell r="D42" t="str">
            <v>1.95</v>
          </cell>
        </row>
        <row r="43">
          <cell r="A43" t="str">
            <v>D2-4/8/14/2/1</v>
          </cell>
          <cell r="B43">
            <v>6619.7092899067875</v>
          </cell>
          <cell r="C43">
            <v>5012.3981203864996</v>
          </cell>
          <cell r="D43" t="str">
            <v>1.89</v>
          </cell>
        </row>
        <row r="44">
          <cell r="A44" t="str">
            <v>D2-4/8/14/4</v>
          </cell>
          <cell r="B44">
            <v>6623.1734671964232</v>
          </cell>
          <cell r="C44">
            <v>5081.7383822987122</v>
          </cell>
          <cell r="D44" t="str">
            <v>1.60</v>
          </cell>
        </row>
        <row r="45">
          <cell r="A45" t="str">
            <v>D2-14/4/3</v>
          </cell>
          <cell r="B45">
            <v>6623.557541961698</v>
          </cell>
          <cell r="C45">
            <v>5143.3628272536362</v>
          </cell>
          <cell r="D45" t="str">
            <v>1.73</v>
          </cell>
        </row>
        <row r="46">
          <cell r="A46" t="str">
            <v>D2-18/6</v>
          </cell>
          <cell r="B46">
            <v>6628.2812064436866</v>
          </cell>
          <cell r="C46">
            <v>5358.4413571492096</v>
          </cell>
          <cell r="D46" t="str">
            <v>1.96</v>
          </cell>
        </row>
        <row r="47">
          <cell r="A47" t="str">
            <v>D2-4/8/14/3</v>
          </cell>
          <cell r="B47">
            <v>6630.4226528278768</v>
          </cell>
          <cell r="C47">
            <v>5055.6000018461918</v>
          </cell>
          <cell r="D47" t="str">
            <v>1.61</v>
          </cell>
        </row>
        <row r="48">
          <cell r="A48" t="str">
            <v>D2-4/8/15</v>
          </cell>
          <cell r="B48">
            <v>6633.3463968826518</v>
          </cell>
          <cell r="C48">
            <v>4959.0666304145689</v>
          </cell>
          <cell r="D48" t="str">
            <v>1.33</v>
          </cell>
        </row>
        <row r="49">
          <cell r="A49" t="str">
            <v>D2-4/8/14/2</v>
          </cell>
          <cell r="B49">
            <v>6640.2771411617614</v>
          </cell>
          <cell r="C49">
            <v>5020.0676843789142</v>
          </cell>
          <cell r="D49" t="str">
            <v>1.85</v>
          </cell>
        </row>
        <row r="50">
          <cell r="A50" t="str">
            <v>D2-16/6</v>
          </cell>
          <cell r="B50">
            <v>6640.7523456765666</v>
          </cell>
          <cell r="C50">
            <v>5301.1055598723287</v>
          </cell>
          <cell r="D50" t="str">
            <v>1.76</v>
          </cell>
        </row>
        <row r="51">
          <cell r="A51" t="str">
            <v>D2-14/4/2/1</v>
          </cell>
          <cell r="B51">
            <v>6643.6111224372771</v>
          </cell>
          <cell r="C51">
            <v>5185.5165285667035</v>
          </cell>
          <cell r="D51" t="str">
            <v>2.49</v>
          </cell>
        </row>
        <row r="52">
          <cell r="A52" t="str">
            <v>D2-14/2</v>
          </cell>
          <cell r="B52">
            <v>6645.6716284518243</v>
          </cell>
          <cell r="C52">
            <v>5244.0551896367888</v>
          </cell>
          <cell r="D52" t="str">
            <v>2.16</v>
          </cell>
        </row>
        <row r="53">
          <cell r="A53" t="str">
            <v>D2-20</v>
          </cell>
          <cell r="B53">
            <v>6646.3444501428585</v>
          </cell>
          <cell r="C53">
            <v>5425.7213295142892</v>
          </cell>
          <cell r="D53" t="str">
            <v>1.98</v>
          </cell>
        </row>
        <row r="54">
          <cell r="A54" t="str">
            <v>D2-4/8/14/1</v>
          </cell>
          <cell r="B54">
            <v>6647.2594710686708</v>
          </cell>
          <cell r="C54">
            <v>4994.8915053113042</v>
          </cell>
          <cell r="D54" t="str">
            <v>1.59</v>
          </cell>
        </row>
        <row r="55">
          <cell r="A55" t="str">
            <v>D2-19</v>
          </cell>
          <cell r="B55">
            <v>6651.2193133893597</v>
          </cell>
          <cell r="C55">
            <v>5398.7269509247308</v>
          </cell>
          <cell r="D55">
            <v>1.93</v>
          </cell>
        </row>
        <row r="56">
          <cell r="A56" t="str">
            <v>D2-4/8/14</v>
          </cell>
          <cell r="B56">
            <v>6655.2435971788882</v>
          </cell>
          <cell r="C56">
            <v>4966.1031508036885</v>
          </cell>
          <cell r="D56" t="str">
            <v>1.82</v>
          </cell>
        </row>
        <row r="57">
          <cell r="A57" t="str">
            <v>D2-18</v>
          </cell>
          <cell r="B57">
            <v>6656.8295487268888</v>
          </cell>
          <cell r="C57">
            <v>5367.6604760269074</v>
          </cell>
          <cell r="D57" t="str">
            <v>1.81</v>
          </cell>
        </row>
        <row r="58">
          <cell r="A58" t="str">
            <v>D2-4/8/12/6</v>
          </cell>
          <cell r="B58">
            <v>6659.9402023098537</v>
          </cell>
          <cell r="C58">
            <v>5143.8193435362409</v>
          </cell>
          <cell r="D58" t="str">
            <v>1.84</v>
          </cell>
        </row>
        <row r="59">
          <cell r="A59" t="str">
            <v>D2-17</v>
          </cell>
          <cell r="B59">
            <v>6662.686284700776</v>
          </cell>
          <cell r="C59">
            <v>5344.2023872555474</v>
          </cell>
          <cell r="D59">
            <v>1.67</v>
          </cell>
        </row>
        <row r="60">
          <cell r="A60" t="str">
            <v>D2-4/8/12/5</v>
          </cell>
          <cell r="B60">
            <v>6665.1694221044918</v>
          </cell>
          <cell r="C60">
            <v>5124.515062655064</v>
          </cell>
          <cell r="D60" t="str">
            <v>1.85</v>
          </cell>
        </row>
        <row r="61">
          <cell r="A61" t="str">
            <v>D2-16</v>
          </cell>
          <cell r="B61">
            <v>6671.1212674775452</v>
          </cell>
          <cell r="C61">
            <v>5310.4176007047135</v>
          </cell>
          <cell r="D61" t="str">
            <v>1.73</v>
          </cell>
        </row>
        <row r="62">
          <cell r="A62" t="str">
            <v>D2-4/8/12/4</v>
          </cell>
          <cell r="B62">
            <v>6673.0132517964485</v>
          </cell>
          <cell r="C62">
            <v>5095.5586413332985</v>
          </cell>
          <cell r="D62" t="str">
            <v>1.44</v>
          </cell>
        </row>
        <row r="63">
          <cell r="A63" t="str">
            <v>D2-14/1</v>
          </cell>
          <cell r="B63">
            <v>6674.3168382606245</v>
          </cell>
          <cell r="C63">
            <v>5252.9687722504068</v>
          </cell>
          <cell r="D63" t="str">
            <v>1.87</v>
          </cell>
        </row>
        <row r="64">
          <cell r="A64" t="str">
            <v>D2-20/1</v>
          </cell>
          <cell r="B64">
            <v>6675.4617915988392</v>
          </cell>
          <cell r="C64">
            <v>5432.9449315614556</v>
          </cell>
          <cell r="D64" t="str">
            <v>1.49</v>
          </cell>
        </row>
        <row r="65">
          <cell r="A65" t="str">
            <v>D2-4/8/12/3</v>
          </cell>
          <cell r="B65">
            <v>6680.8570814884042</v>
          </cell>
          <cell r="C65">
            <v>5066.6022200115331</v>
          </cell>
          <cell r="D65" t="str">
            <v>1.45</v>
          </cell>
        </row>
        <row r="66">
          <cell r="A66" t="str">
            <v>D2-4/8/13</v>
          </cell>
          <cell r="B66">
            <v>6681.4122940005027</v>
          </cell>
          <cell r="C66">
            <v>4973.3607443389001</v>
          </cell>
          <cell r="D66" t="str">
            <v>2.00</v>
          </cell>
        </row>
        <row r="67">
          <cell r="A67" t="str">
            <v>D2-15</v>
          </cell>
          <cell r="B67">
            <v>6681.7789060732248</v>
          </cell>
          <cell r="C67">
            <v>5284.1456249430903</v>
          </cell>
          <cell r="D67">
            <v>1.56</v>
          </cell>
        </row>
        <row r="68">
          <cell r="A68" t="str">
            <v>D2-18/1</v>
          </cell>
          <cell r="B68">
            <v>6685.5715096057202</v>
          </cell>
          <cell r="C68">
            <v>5376.2569686163142</v>
          </cell>
          <cell r="D68" t="str">
            <v>1.44</v>
          </cell>
        </row>
        <row r="69">
          <cell r="A69" t="str">
            <v>D2-4/8/12/2</v>
          </cell>
          <cell r="B69">
            <v>6688.7009111803609</v>
          </cell>
          <cell r="C69">
            <v>5037.6457986897685</v>
          </cell>
          <cell r="D69" t="str">
            <v>1.81</v>
          </cell>
        </row>
        <row r="70">
          <cell r="A70" t="str">
            <v>D2-14</v>
          </cell>
          <cell r="B70">
            <v>6692.2917074156458</v>
          </cell>
          <cell r="C70">
            <v>5258.5620453404517</v>
          </cell>
          <cell r="D70" t="str">
            <v>1.83</v>
          </cell>
        </row>
        <row r="71">
          <cell r="A71" t="str">
            <v>D2-29/12</v>
          </cell>
          <cell r="B71">
            <v>6693.169065542912</v>
          </cell>
          <cell r="C71">
            <v>5491.694530293631</v>
          </cell>
          <cell r="D71" t="str">
            <v>2.12</v>
          </cell>
        </row>
        <row r="72">
          <cell r="A72" t="str">
            <v>D2-4/8/12/1</v>
          </cell>
          <cell r="B72">
            <v>6696.5447408723176</v>
          </cell>
          <cell r="C72">
            <v>5008.6893773680031</v>
          </cell>
          <cell r="D72" t="str">
            <v>1.97</v>
          </cell>
        </row>
        <row r="73">
          <cell r="A73" t="str">
            <v>D2-16/1</v>
          </cell>
          <cell r="B73">
            <v>6699.8031836414102</v>
          </cell>
          <cell r="C73">
            <v>5319.2123539797658</v>
          </cell>
          <cell r="D73" t="str">
            <v>1.65</v>
          </cell>
        </row>
        <row r="74">
          <cell r="A74" t="str">
            <v>D2-4/8/12</v>
          </cell>
          <cell r="B74">
            <v>6704.3885705642742</v>
          </cell>
          <cell r="C74">
            <v>4979.7329560462376</v>
          </cell>
          <cell r="D74" t="str">
            <v>2.23</v>
          </cell>
        </row>
        <row r="75">
          <cell r="A75" t="str">
            <v>D2-20/2</v>
          </cell>
          <cell r="B75">
            <v>6704.57913305482</v>
          </cell>
          <cell r="C75">
            <v>5440.1685336086211</v>
          </cell>
          <cell r="D75" t="str">
            <v>1.56</v>
          </cell>
        </row>
        <row r="76">
          <cell r="A76" t="str">
            <v>D2-4/8/10/6</v>
          </cell>
          <cell r="B76">
            <v>6706.4507498333232</v>
          </cell>
          <cell r="C76">
            <v>5155.6839534778746</v>
          </cell>
          <cell r="D76" t="str">
            <v>1.42</v>
          </cell>
        </row>
        <row r="77">
          <cell r="A77" t="str">
            <v>D2-4/8/10/5</v>
          </cell>
          <cell r="B77">
            <v>6711.5274082055339</v>
          </cell>
          <cell r="C77">
            <v>5137.3747334024083</v>
          </cell>
          <cell r="D77" t="str">
            <v>1.76</v>
          </cell>
        </row>
        <row r="78">
          <cell r="A78" t="str">
            <v>D2-18/2</v>
          </cell>
          <cell r="B78">
            <v>6714.3134704845515</v>
          </cell>
          <cell r="C78">
            <v>5384.8534612057201</v>
          </cell>
          <cell r="D78" t="str">
            <v>1.44</v>
          </cell>
        </row>
        <row r="79">
          <cell r="A79" t="str">
            <v>D2-4/8/10/4</v>
          </cell>
          <cell r="B79">
            <v>6719.5431845827088</v>
          </cell>
          <cell r="C79">
            <v>5108.4654385464091</v>
          </cell>
          <cell r="D79" t="str">
            <v>1.62</v>
          </cell>
        </row>
        <row r="80">
          <cell r="A80" t="str">
            <v>D2-13</v>
          </cell>
          <cell r="B80">
            <v>6720.8175621835762</v>
          </cell>
          <cell r="C80">
            <v>5267.4384880265134</v>
          </cell>
          <cell r="D80" t="str">
            <v>1.69</v>
          </cell>
        </row>
        <row r="81">
          <cell r="A81" t="str">
            <v>D2-29/11</v>
          </cell>
          <cell r="B81">
            <v>6722.9702011600111</v>
          </cell>
          <cell r="C81">
            <v>5488.2460065614778</v>
          </cell>
          <cell r="D81">
            <v>2.12</v>
          </cell>
        </row>
        <row r="82">
          <cell r="A82" t="str">
            <v>D2-4/8/11</v>
          </cell>
          <cell r="B82">
            <v>6726.2774965542239</v>
          </cell>
          <cell r="C82">
            <v>4985.8036033100389</v>
          </cell>
          <cell r="D82" t="str">
            <v>2.02</v>
          </cell>
        </row>
        <row r="83">
          <cell r="A83" t="str">
            <v>D2-4/8/10/3</v>
          </cell>
          <cell r="B83">
            <v>6727.5589609598846</v>
          </cell>
          <cell r="C83">
            <v>5079.556143690409</v>
          </cell>
          <cell r="D83" t="str">
            <v>1.51</v>
          </cell>
        </row>
        <row r="84">
          <cell r="A84" t="str">
            <v>D2-16/2</v>
          </cell>
          <cell r="B84">
            <v>6728.4850998052752</v>
          </cell>
          <cell r="C84">
            <v>5328.0071072548171</v>
          </cell>
          <cell r="D84" t="str">
            <v>1.65</v>
          </cell>
        </row>
        <row r="85">
          <cell r="A85" t="str">
            <v>D2-30/11</v>
          </cell>
          <cell r="B85">
            <v>6730.4464739678951</v>
          </cell>
          <cell r="C85">
            <v>5529.8740945165264</v>
          </cell>
          <cell r="D85">
            <v>2.4500000000000002</v>
          </cell>
        </row>
        <row r="86">
          <cell r="A86" t="str">
            <v>D2-20/3</v>
          </cell>
          <cell r="B86">
            <v>6733.6964745108007</v>
          </cell>
          <cell r="C86">
            <v>5447.3921356557876</v>
          </cell>
          <cell r="D86" t="str">
            <v>1.52</v>
          </cell>
        </row>
        <row r="87">
          <cell r="A87" t="str">
            <v>D2-4/8/10/2</v>
          </cell>
          <cell r="B87">
            <v>6735.5747373370596</v>
          </cell>
          <cell r="C87">
            <v>5050.6468488344099</v>
          </cell>
          <cell r="D87" t="str">
            <v>1.74</v>
          </cell>
        </row>
        <row r="88">
          <cell r="A88" t="str">
            <v>D2-18/3</v>
          </cell>
          <cell r="B88">
            <v>6743.0554313633829</v>
          </cell>
          <cell r="C88">
            <v>5393.4499537951269</v>
          </cell>
          <cell r="D88" t="str">
            <v>1.44</v>
          </cell>
        </row>
        <row r="89">
          <cell r="A89" t="str">
            <v>D2-4/8/10/1</v>
          </cell>
          <cell r="B89">
            <v>6743.5905137142345</v>
          </cell>
          <cell r="C89">
            <v>5021.7375539784098</v>
          </cell>
          <cell r="D89" t="str">
            <v>2.06</v>
          </cell>
        </row>
        <row r="90">
          <cell r="A90" t="str">
            <v>D2-4/8/10</v>
          </cell>
          <cell r="B90">
            <v>6751.6062900914094</v>
          </cell>
          <cell r="C90">
            <v>4992.8282591224106</v>
          </cell>
          <cell r="D90" t="str">
            <v>2.30</v>
          </cell>
        </row>
        <row r="91">
          <cell r="A91" t="str">
            <v>D2-29/10</v>
          </cell>
          <cell r="B91">
            <v>6752.7713367771112</v>
          </cell>
          <cell r="C91">
            <v>5484.7974828293236</v>
          </cell>
          <cell r="D91" t="str">
            <v>2.24</v>
          </cell>
        </row>
        <row r="92">
          <cell r="A92" t="str">
            <v>D2-4/8/8/6</v>
          </cell>
          <cell r="B92">
            <v>6753.9266231827605</v>
          </cell>
          <cell r="C92">
            <v>5167.8100183675315</v>
          </cell>
          <cell r="D92" t="str">
            <v>1.64</v>
          </cell>
        </row>
        <row r="93">
          <cell r="A93" t="str">
            <v>D2-12</v>
          </cell>
          <cell r="B93">
            <v>6755.1918139541376</v>
          </cell>
          <cell r="C93">
            <v>5278.1347871628541</v>
          </cell>
          <cell r="D93" t="str">
            <v>1.65</v>
          </cell>
        </row>
        <row r="94">
          <cell r="A94" t="str">
            <v>D2-16/3</v>
          </cell>
          <cell r="B94">
            <v>6757.1670159691403</v>
          </cell>
          <cell r="C94">
            <v>5336.8018605298685</v>
          </cell>
          <cell r="D94" t="str">
            <v>1.48</v>
          </cell>
        </row>
        <row r="95">
          <cell r="A95" t="str">
            <v>D2-31/11</v>
          </cell>
          <cell r="B95">
            <v>6758.0101676984186</v>
          </cell>
          <cell r="C95">
            <v>5567.2427739579507</v>
          </cell>
          <cell r="D95" t="str">
            <v>2.11</v>
          </cell>
        </row>
        <row r="96">
          <cell r="A96" t="str">
            <v>D2-4/8/8/5</v>
          </cell>
          <cell r="B96">
            <v>6758.6338117013311</v>
          </cell>
          <cell r="C96">
            <v>5150.4364068762316</v>
          </cell>
          <cell r="D96" t="str">
            <v>1.63</v>
          </cell>
        </row>
        <row r="97">
          <cell r="A97" t="str">
            <v>D2-30/10</v>
          </cell>
          <cell r="B97">
            <v>6760.2846535858325</v>
          </cell>
          <cell r="C97">
            <v>5526.7623366391035</v>
          </cell>
          <cell r="D97" t="str">
            <v>2.28</v>
          </cell>
        </row>
        <row r="98">
          <cell r="A98" t="str">
            <v>D2-20/4</v>
          </cell>
          <cell r="B98">
            <v>6762.8138159667815</v>
          </cell>
          <cell r="C98">
            <v>5454.6157377029531</v>
          </cell>
          <cell r="D98" t="str">
            <v>1.63</v>
          </cell>
        </row>
        <row r="99">
          <cell r="A99" t="str">
            <v>D2-12/1</v>
          </cell>
          <cell r="B99">
            <v>6764.4886288540938</v>
          </cell>
          <cell r="C99">
            <v>5243.7278517460945</v>
          </cell>
          <cell r="D99" t="str">
            <v>1.53</v>
          </cell>
        </row>
        <row r="100">
          <cell r="A100" t="str">
            <v>D2-4/8/8/4</v>
          </cell>
          <cell r="B100">
            <v>6766.479125898949</v>
          </cell>
          <cell r="C100">
            <v>5121.4803877240647</v>
          </cell>
          <cell r="D100" t="str">
            <v>1.50</v>
          </cell>
        </row>
        <row r="101">
          <cell r="A101" t="str">
            <v>D2-18/4</v>
          </cell>
          <cell r="B101">
            <v>6771.7973922422143</v>
          </cell>
          <cell r="C101">
            <v>5402.0464463845337</v>
          </cell>
          <cell r="D101" t="str">
            <v>1.41</v>
          </cell>
        </row>
        <row r="102">
          <cell r="A102" t="str">
            <v>D2-12/2</v>
          </cell>
          <cell r="B102">
            <v>6772.3140508164761</v>
          </cell>
          <cell r="C102">
            <v>5214.7664503450796</v>
          </cell>
          <cell r="D102" t="str">
            <v>1.63</v>
          </cell>
        </row>
        <row r="103">
          <cell r="A103" t="str">
            <v>D2-4/8/8/3</v>
          </cell>
          <cell r="B103">
            <v>6774.3244400965659</v>
          </cell>
          <cell r="C103">
            <v>5092.524368571897</v>
          </cell>
          <cell r="D103" t="str">
            <v>1.63</v>
          </cell>
        </row>
        <row r="104">
          <cell r="A104" t="str">
            <v>D2-4/8/9</v>
          </cell>
          <cell r="B104">
            <v>6777.6242171777885</v>
          </cell>
          <cell r="C104">
            <v>5000.0440383684654</v>
          </cell>
          <cell r="D104" t="str">
            <v>2.20</v>
          </cell>
        </row>
        <row r="105">
          <cell r="A105" t="str">
            <v>D2-11</v>
          </cell>
          <cell r="B105">
            <v>6778.1079818011776</v>
          </cell>
          <cell r="C105">
            <v>5285.2656532537494</v>
          </cell>
          <cell r="D105" t="str">
            <v>1.46</v>
          </cell>
        </row>
        <row r="106">
          <cell r="A106" t="str">
            <v>D2-31/10</v>
          </cell>
          <cell r="B106">
            <v>6778.6061928829195</v>
          </cell>
          <cell r="C106">
            <v>5564.8960629182584</v>
          </cell>
          <cell r="D106" t="str">
            <v>2.00</v>
          </cell>
        </row>
        <row r="107">
          <cell r="A107" t="str">
            <v>D2-12/3</v>
          </cell>
          <cell r="B107">
            <v>6780.1394727788584</v>
          </cell>
          <cell r="C107">
            <v>5185.8050489440657</v>
          </cell>
          <cell r="D107" t="str">
            <v>1.77</v>
          </cell>
        </row>
        <row r="108">
          <cell r="A108" t="str">
            <v>D2-4/8/8/2</v>
          </cell>
          <cell r="B108">
            <v>6782.1697542941838</v>
          </cell>
          <cell r="C108">
            <v>5063.5683494197301</v>
          </cell>
          <cell r="D108" t="str">
            <v>1.95</v>
          </cell>
        </row>
        <row r="109">
          <cell r="A109" t="str">
            <v>D2-29/9</v>
          </cell>
          <cell r="B109">
            <v>6782.5724723942112</v>
          </cell>
          <cell r="C109">
            <v>5481.3489590971703</v>
          </cell>
          <cell r="D109" t="str">
            <v>2.42</v>
          </cell>
        </row>
        <row r="110">
          <cell r="A110" t="str">
            <v>D2-20/5</v>
          </cell>
          <cell r="B110">
            <v>6783.1959549859685</v>
          </cell>
          <cell r="C110">
            <v>5459.6722591359694</v>
          </cell>
          <cell r="D110" t="str">
            <v>1.77</v>
          </cell>
        </row>
        <row r="111">
          <cell r="A111" t="str">
            <v>D2-4/8/6/10</v>
          </cell>
          <cell r="B111">
            <v>6783.4490428578301</v>
          </cell>
          <cell r="C111">
            <v>5269.395900069956</v>
          </cell>
          <cell r="D111" t="str">
            <v>2.38</v>
          </cell>
        </row>
        <row r="112">
          <cell r="A112" t="str">
            <v>D2-16/4</v>
          </cell>
          <cell r="B112">
            <v>6785.8489321330044</v>
          </cell>
          <cell r="C112">
            <v>5345.5966138049198</v>
          </cell>
          <cell r="D112" t="str">
            <v>1.55</v>
          </cell>
        </row>
        <row r="113">
          <cell r="A113" t="str">
            <v>D2-4/8/8/1</v>
          </cell>
          <cell r="B113">
            <v>6790.0150684918008</v>
          </cell>
          <cell r="C113">
            <v>5034.6123302675633</v>
          </cell>
          <cell r="D113" t="str">
            <v>1.95</v>
          </cell>
        </row>
        <row r="114">
          <cell r="A114" t="str">
            <v>D2-30/9</v>
          </cell>
          <cell r="B114">
            <v>6790.1228332037699</v>
          </cell>
          <cell r="C114">
            <v>5523.6505787616816</v>
          </cell>
          <cell r="D114" t="str">
            <v>2.35</v>
          </cell>
        </row>
        <row r="115">
          <cell r="A115" t="str">
            <v>D2-4/8/6/9</v>
          </cell>
          <cell r="B115">
            <v>6791.2744648202124</v>
          </cell>
          <cell r="C115">
            <v>5240.4344986689421</v>
          </cell>
          <cell r="D115" t="str">
            <v>2.38</v>
          </cell>
        </row>
        <row r="116">
          <cell r="A116" t="str">
            <v>D2-18/5</v>
          </cell>
          <cell r="B116">
            <v>6795.749026307908</v>
          </cell>
          <cell r="C116">
            <v>5409.210190209039</v>
          </cell>
          <cell r="D116" t="str">
            <v>1.56</v>
          </cell>
        </row>
        <row r="117">
          <cell r="A117" t="str">
            <v>D2-4/8/8</v>
          </cell>
          <cell r="B117">
            <v>6797.8603826894187</v>
          </cell>
          <cell r="C117">
            <v>5005.6563111153964</v>
          </cell>
          <cell r="D117" t="str">
            <v>2.15</v>
          </cell>
        </row>
        <row r="118">
          <cell r="A118" t="str">
            <v>D2-4/8/6/8</v>
          </cell>
          <cell r="B118">
            <v>6799.0998867825947</v>
          </cell>
          <cell r="C118">
            <v>5211.4730972679281</v>
          </cell>
          <cell r="D118" t="str">
            <v>2.02</v>
          </cell>
        </row>
        <row r="119">
          <cell r="A119" t="str">
            <v>D2-4/8/6/6</v>
          </cell>
          <cell r="B119">
            <v>6799.2162933119753</v>
          </cell>
          <cell r="C119">
            <v>5180.373687201416</v>
          </cell>
          <cell r="D119" t="str">
            <v>1.77</v>
          </cell>
        </row>
        <row r="120">
          <cell r="A120" t="str">
            <v>D2-4/8/6/5</v>
          </cell>
          <cell r="B120">
            <v>6804.0268128093458</v>
          </cell>
          <cell r="C120">
            <v>5163.0284024771618</v>
          </cell>
          <cell r="D120" t="str">
            <v>1.77</v>
          </cell>
        </row>
        <row r="121">
          <cell r="A121" t="str">
            <v>D2-10</v>
          </cell>
          <cell r="B121">
            <v>6806.7531916099788</v>
          </cell>
          <cell r="C121">
            <v>5294.1792358673674</v>
          </cell>
          <cell r="D121" t="str">
            <v>1.42</v>
          </cell>
        </row>
        <row r="122">
          <cell r="A122" t="str">
            <v>D2-4/8/6/7</v>
          </cell>
          <cell r="B122">
            <v>6806.925308744977</v>
          </cell>
          <cell r="C122">
            <v>5182.5116958669132</v>
          </cell>
          <cell r="D122" t="str">
            <v>1.77</v>
          </cell>
        </row>
        <row r="123">
          <cell r="A123" t="str">
            <v>D2-31/9</v>
          </cell>
          <cell r="B123">
            <v>6808.4443725008568</v>
          </cell>
          <cell r="C123">
            <v>5561.7843050408364</v>
          </cell>
          <cell r="D123" t="str">
            <v>1.86</v>
          </cell>
        </row>
        <row r="124">
          <cell r="A124" t="str">
            <v>D2-16/5</v>
          </cell>
          <cell r="B124">
            <v>6809.8700369202415</v>
          </cell>
          <cell r="C124">
            <v>5352.9622196727751</v>
          </cell>
          <cell r="D124" t="str">
            <v>1.66</v>
          </cell>
        </row>
        <row r="125">
          <cell r="A125" t="str">
            <v>D2-4/8/6/4</v>
          </cell>
          <cell r="B125">
            <v>6812.044345304962</v>
          </cell>
          <cell r="C125">
            <v>5134.1195946034059</v>
          </cell>
          <cell r="D125" t="str">
            <v>1.68</v>
          </cell>
        </row>
        <row r="126">
          <cell r="A126" t="str">
            <v>D2-29/8</v>
          </cell>
          <cell r="B126">
            <v>6812.3736080113113</v>
          </cell>
          <cell r="C126">
            <v>5477.9004353650171</v>
          </cell>
          <cell r="D126" t="str">
            <v>2.41</v>
          </cell>
        </row>
        <row r="127">
          <cell r="A127" t="str">
            <v>D2-30/8</v>
          </cell>
          <cell r="B127">
            <v>6819.9610128217073</v>
          </cell>
          <cell r="C127">
            <v>5520.5388208842587</v>
          </cell>
          <cell r="D127" t="str">
            <v>2.30</v>
          </cell>
        </row>
        <row r="128">
          <cell r="A128" t="str">
            <v>D2-4/8/6/3</v>
          </cell>
          <cell r="B128">
            <v>6820.0618778005783</v>
          </cell>
          <cell r="C128">
            <v>5105.21078672965</v>
          </cell>
          <cell r="D128" t="str">
            <v>1.87</v>
          </cell>
        </row>
        <row r="129">
          <cell r="A129" t="str">
            <v>D2-4/8/7</v>
          </cell>
          <cell r="B129">
            <v>6820.0721416920833</v>
          </cell>
          <cell r="C129">
            <v>5011.8164924817938</v>
          </cell>
          <cell r="D129" t="str">
            <v>1.95</v>
          </cell>
        </row>
        <row r="130">
          <cell r="A130" t="str">
            <v>D2-4/3/5</v>
          </cell>
          <cell r="B130">
            <v>6825.7212677647321</v>
          </cell>
          <cell r="C130">
            <v>5162.3499796512688</v>
          </cell>
          <cell r="D130" t="str">
            <v>2.63</v>
          </cell>
        </row>
        <row r="131">
          <cell r="A131" t="str">
            <v>D2-4/8/6/2</v>
          </cell>
          <cell r="B131">
            <v>6828.0794102961945</v>
          </cell>
          <cell r="C131">
            <v>5076.301978855894</v>
          </cell>
          <cell r="D131" t="str">
            <v>2.02</v>
          </cell>
        </row>
        <row r="132">
          <cell r="A132" t="str">
            <v>D2-32/8</v>
          </cell>
          <cell r="B132">
            <v>6829.0806335621064</v>
          </cell>
          <cell r="C132">
            <v>5614.109703104793</v>
          </cell>
          <cell r="D132" t="str">
            <v>1.99</v>
          </cell>
        </row>
        <row r="133">
          <cell r="A133" t="str">
            <v>D2-9</v>
          </cell>
          <cell r="B133">
            <v>6835.398401418779</v>
          </cell>
          <cell r="C133">
            <v>5303.0928184809854</v>
          </cell>
          <cell r="D133" t="str">
            <v>1.52</v>
          </cell>
        </row>
        <row r="134">
          <cell r="A134" t="str">
            <v>D2-4/8/6/1</v>
          </cell>
          <cell r="B134">
            <v>6836.0969427918117</v>
          </cell>
          <cell r="C134">
            <v>5047.3931709821381</v>
          </cell>
          <cell r="D134" t="str">
            <v>1.95</v>
          </cell>
        </row>
        <row r="135">
          <cell r="A135" t="str">
            <v>D2-4/4/5</v>
          </cell>
          <cell r="B135">
            <v>6836.982468478689</v>
          </cell>
          <cell r="C135">
            <v>5133.4677124535583</v>
          </cell>
          <cell r="D135" t="str">
            <v>2.36</v>
          </cell>
        </row>
        <row r="136">
          <cell r="A136" t="str">
            <v>D2-31/8</v>
          </cell>
          <cell r="B136">
            <v>6838.2829147941711</v>
          </cell>
          <cell r="C136">
            <v>5558.6943330805379</v>
          </cell>
          <cell r="D136" t="str">
            <v>1.80</v>
          </cell>
        </row>
        <row r="137">
          <cell r="A137" t="str">
            <v>D2-29/7</v>
          </cell>
          <cell r="B137">
            <v>6842.1747436284104</v>
          </cell>
          <cell r="C137">
            <v>5474.4519116328638</v>
          </cell>
          <cell r="D137" t="str">
            <v>2.25</v>
          </cell>
        </row>
        <row r="138">
          <cell r="A138" t="str">
            <v>D2-4/8/6</v>
          </cell>
          <cell r="B138">
            <v>6844.1144752874279</v>
          </cell>
          <cell r="C138">
            <v>5018.4843631083822</v>
          </cell>
          <cell r="D138" t="str">
            <v>1.83</v>
          </cell>
        </row>
        <row r="139">
          <cell r="A139" t="str">
            <v>D2-4/5/5</v>
          </cell>
          <cell r="B139">
            <v>6848.2436691926478</v>
          </cell>
          <cell r="C139">
            <v>5104.5854452558478</v>
          </cell>
          <cell r="D139" t="str">
            <v>1.54</v>
          </cell>
        </row>
        <row r="140">
          <cell r="A140" t="str">
            <v>D2-30/7</v>
          </cell>
          <cell r="B140">
            <v>6849.7991924396447</v>
          </cell>
          <cell r="C140">
            <v>5517.4270630068368</v>
          </cell>
          <cell r="D140" t="str">
            <v>2.31</v>
          </cell>
        </row>
        <row r="141">
          <cell r="A141" t="str">
            <v>D2-4/3/4</v>
          </cell>
          <cell r="B141">
            <v>6853.6718489238083</v>
          </cell>
          <cell r="C141">
            <v>5173.2479158260667</v>
          </cell>
          <cell r="D141" t="str">
            <v>2.09</v>
          </cell>
        </row>
        <row r="142">
          <cell r="A142" t="str">
            <v>D2-31/7</v>
          </cell>
          <cell r="B142">
            <v>6861.3536667555336</v>
          </cell>
          <cell r="C142">
            <v>5560.3263211064086</v>
          </cell>
          <cell r="D142" t="str">
            <v>1.80</v>
          </cell>
        </row>
        <row r="143">
          <cell r="A143" t="str">
            <v>D2-32/7</v>
          </cell>
          <cell r="B143">
            <v>6864.0301643808207</v>
          </cell>
          <cell r="C143">
            <v>5610.6557441797322</v>
          </cell>
          <cell r="D143" t="str">
            <v>1.67</v>
          </cell>
        </row>
        <row r="144">
          <cell r="A144" t="str">
            <v>D2-8</v>
          </cell>
          <cell r="B144">
            <v>6864.3092500645416</v>
          </cell>
          <cell r="C144">
            <v>5311.0400459414313</v>
          </cell>
          <cell r="D144" t="str">
            <v>2.20</v>
          </cell>
        </row>
        <row r="145">
          <cell r="A145" t="str">
            <v>D2-4/8/5</v>
          </cell>
          <cell r="B145">
            <v>6864.3506407990562</v>
          </cell>
          <cell r="C145">
            <v>5024.0966358553142</v>
          </cell>
          <cell r="D145" t="str">
            <v>1.83</v>
          </cell>
        </row>
        <row r="146">
          <cell r="A146" t="str">
            <v>D2-4/4/4</v>
          </cell>
          <cell r="B146">
            <v>6864.9330496377652</v>
          </cell>
          <cell r="C146">
            <v>5144.3656486283562</v>
          </cell>
          <cell r="D146" t="str">
            <v>2.44</v>
          </cell>
        </row>
        <row r="147">
          <cell r="A147" t="str">
            <v>D2-27/6</v>
          </cell>
          <cell r="B147">
            <v>6872.2467986967731</v>
          </cell>
          <cell r="C147">
            <v>5371.2493278857237</v>
          </cell>
          <cell r="D147" t="str">
            <v>2.08</v>
          </cell>
        </row>
        <row r="148">
          <cell r="A148" t="str">
            <v>D2-28/6</v>
          </cell>
          <cell r="B148">
            <v>6873.2635676804866</v>
          </cell>
          <cell r="C148">
            <v>5422.3628778880884</v>
          </cell>
          <cell r="D148" t="str">
            <v>2.57</v>
          </cell>
        </row>
        <row r="149">
          <cell r="A149" t="str">
            <v>D2-33/7</v>
          </cell>
          <cell r="B149">
            <v>6873.9747652982442</v>
          </cell>
          <cell r="C149">
            <v>5656.6415644266672</v>
          </cell>
          <cell r="D149" t="str">
            <v>2.33</v>
          </cell>
        </row>
        <row r="150">
          <cell r="A150" t="str">
            <v>D2-4/5/4</v>
          </cell>
          <cell r="B150">
            <v>6876.1942503517239</v>
          </cell>
          <cell r="C150">
            <v>5115.4833814306457</v>
          </cell>
          <cell r="D150" t="str">
            <v>1.76</v>
          </cell>
        </row>
        <row r="151">
          <cell r="A151" t="str">
            <v>D2-29/6</v>
          </cell>
          <cell r="B151">
            <v>6878.5771252451332</v>
          </cell>
          <cell r="C151">
            <v>5470.2395058197062</v>
          </cell>
          <cell r="D151" t="str">
            <v>2.25</v>
          </cell>
        </row>
        <row r="152">
          <cell r="A152" t="str">
            <v>D2-30/6</v>
          </cell>
          <cell r="B152">
            <v>6881.0424682462954</v>
          </cell>
          <cell r="C152">
            <v>5514.1687707499796</v>
          </cell>
          <cell r="D152" t="str">
            <v>2.28</v>
          </cell>
        </row>
        <row r="153">
          <cell r="A153" t="str">
            <v>D2-4/3/3</v>
          </cell>
          <cell r="B153">
            <v>6881.6224300828835</v>
          </cell>
          <cell r="C153">
            <v>5184.1458520008646</v>
          </cell>
          <cell r="D153" t="str">
            <v>1.86</v>
          </cell>
        </row>
        <row r="154">
          <cell r="A154" t="str">
            <v>D2-31/6</v>
          </cell>
          <cell r="B154">
            <v>6884.9163852895599</v>
          </cell>
          <cell r="C154">
            <v>5561.9931100593167</v>
          </cell>
          <cell r="D154" t="str">
            <v>2.00</v>
          </cell>
        </row>
        <row r="155">
          <cell r="A155" t="str">
            <v>D2-5/1</v>
          </cell>
          <cell r="B155">
            <v>6892.1937809071069</v>
          </cell>
          <cell r="C155">
            <v>5278.7380224118278</v>
          </cell>
          <cell r="D155" t="str">
            <v>1.94</v>
          </cell>
        </row>
        <row r="156">
          <cell r="A156" t="str">
            <v>D2-4/4/3</v>
          </cell>
          <cell r="B156">
            <v>6892.8836307968404</v>
          </cell>
          <cell r="C156">
            <v>5155.2635848031541</v>
          </cell>
          <cell r="D156" t="str">
            <v>1.75</v>
          </cell>
        </row>
        <row r="157">
          <cell r="A157" t="str">
            <v>D2-4/8/4</v>
          </cell>
          <cell r="B157">
            <v>6893.2594486728131</v>
          </cell>
          <cell r="C157">
            <v>5032.1141683509304</v>
          </cell>
          <cell r="D157" t="str">
            <v>2.05</v>
          </cell>
        </row>
        <row r="158">
          <cell r="A158" t="str">
            <v>D2-7</v>
          </cell>
          <cell r="B158">
            <v>6893.4857375472648</v>
          </cell>
          <cell r="C158">
            <v>5318.0209182487051</v>
          </cell>
          <cell r="D158" t="str">
            <v>3.26</v>
          </cell>
        </row>
        <row r="159">
          <cell r="A159" t="str">
            <v>D2-32/6</v>
          </cell>
          <cell r="B159">
            <v>6896.3639736694886</v>
          </cell>
          <cell r="C159">
            <v>5607.4602892892781</v>
          </cell>
          <cell r="D159" t="str">
            <v>1.76</v>
          </cell>
        </row>
        <row r="160">
          <cell r="A160" t="str">
            <v>D2-27/5</v>
          </cell>
          <cell r="B160">
            <v>6898.9101685120859</v>
          </cell>
          <cell r="C160">
            <v>5373.7406594320837</v>
          </cell>
          <cell r="D160" t="str">
            <v>2.80</v>
          </cell>
        </row>
        <row r="161">
          <cell r="A161" t="str">
            <v>D2-28/5</v>
          </cell>
          <cell r="B161">
            <v>6903.142496699912</v>
          </cell>
          <cell r="C161">
            <v>5419.6703696425766</v>
          </cell>
          <cell r="D161" t="str">
            <v>2.49</v>
          </cell>
        </row>
        <row r="162">
          <cell r="A162" t="str">
            <v>D2-4/5/3</v>
          </cell>
          <cell r="B162">
            <v>6904.1448315107991</v>
          </cell>
          <cell r="C162">
            <v>5126.3813176054437</v>
          </cell>
          <cell r="D162" t="str">
            <v>1.87</v>
          </cell>
        </row>
        <row r="163">
          <cell r="A163" t="str">
            <v>D2-33/6</v>
          </cell>
          <cell r="B163">
            <v>6907.7819855387888</v>
          </cell>
          <cell r="C163">
            <v>5653.3004966828139</v>
          </cell>
          <cell r="D163" t="str">
            <v>2.07</v>
          </cell>
        </row>
        <row r="164">
          <cell r="A164" t="str">
            <v>D2-29/5</v>
          </cell>
          <cell r="B164">
            <v>6908.3782608622332</v>
          </cell>
          <cell r="C164">
            <v>5466.7909820875529</v>
          </cell>
          <cell r="D164" t="str">
            <v>2.27</v>
          </cell>
        </row>
        <row r="165">
          <cell r="A165" t="str">
            <v>D2-4/3/2</v>
          </cell>
          <cell r="B165">
            <v>6909.5730112419587</v>
          </cell>
          <cell r="C165">
            <v>5195.0437881756616</v>
          </cell>
          <cell r="D165" t="str">
            <v>1.69</v>
          </cell>
        </row>
        <row r="166">
          <cell r="A166" t="str">
            <v>D2-30/5</v>
          </cell>
          <cell r="B166">
            <v>6910.8806478642337</v>
          </cell>
          <cell r="C166">
            <v>5511.0570128725576</v>
          </cell>
          <cell r="D166" t="str">
            <v>2.20</v>
          </cell>
        </row>
        <row r="167">
          <cell r="A167" t="str">
            <v>D2-31/5</v>
          </cell>
          <cell r="B167">
            <v>6917.1585814628743</v>
          </cell>
          <cell r="C167">
            <v>5558.6524663425162</v>
          </cell>
          <cell r="D167" t="str">
            <v>1.89</v>
          </cell>
        </row>
        <row r="168">
          <cell r="A168" t="str">
            <v>D2-34/6</v>
          </cell>
          <cell r="B168">
            <v>6919.2000310618369</v>
          </cell>
          <cell r="C168">
            <v>5699.1408391869809</v>
          </cell>
          <cell r="D168" t="str">
            <v>2.77</v>
          </cell>
        </row>
        <row r="169">
          <cell r="A169" t="str">
            <v>D2-4/4/2</v>
          </cell>
          <cell r="B169">
            <v>6920.8342119559156</v>
          </cell>
          <cell r="C169">
            <v>5166.1615209779511</v>
          </cell>
          <cell r="D169" t="str">
            <v>1.11</v>
          </cell>
        </row>
        <row r="170">
          <cell r="A170" t="str">
            <v>D2-4/8/3</v>
          </cell>
          <cell r="B170">
            <v>6922.168256546569</v>
          </cell>
          <cell r="C170">
            <v>5040.1317008465467</v>
          </cell>
          <cell r="D170" t="str">
            <v>1.57</v>
          </cell>
        </row>
        <row r="171">
          <cell r="A171" t="str">
            <v>D2-6</v>
          </cell>
          <cell r="B171">
            <v>6923.7589601499749</v>
          </cell>
          <cell r="C171">
            <v>5325.2202401652357</v>
          </cell>
          <cell r="D171" t="str">
            <v>3.27</v>
          </cell>
        </row>
        <row r="172">
          <cell r="A172" t="str">
            <v>D2-32/5</v>
          </cell>
          <cell r="B172">
            <v>6926.2185363694725</v>
          </cell>
          <cell r="C172">
            <v>5604.5098510179823</v>
          </cell>
          <cell r="D172" t="str">
            <v>1.74</v>
          </cell>
        </row>
        <row r="173">
          <cell r="A173" t="str">
            <v>D2-27/4</v>
          </cell>
          <cell r="B173">
            <v>6928.2911824240982</v>
          </cell>
          <cell r="C173">
            <v>5370.6770297462917</v>
          </cell>
          <cell r="D173" t="str">
            <v>2.81</v>
          </cell>
        </row>
        <row r="174">
          <cell r="A174" t="str">
            <v>D2-4/5/2</v>
          </cell>
          <cell r="B174">
            <v>6932.0954126698743</v>
          </cell>
          <cell r="C174">
            <v>5137.2792537802407</v>
          </cell>
          <cell r="D174" t="str">
            <v>1.65</v>
          </cell>
        </row>
        <row r="175">
          <cell r="A175" t="str">
            <v>D2-5</v>
          </cell>
          <cell r="B175">
            <v>6932.3021842156386</v>
          </cell>
          <cell r="C175">
            <v>5289.140655766595</v>
          </cell>
          <cell r="D175" t="str">
            <v>1.85</v>
          </cell>
        </row>
        <row r="176">
          <cell r="A176" t="str">
            <v>D2-28/4</v>
          </cell>
          <cell r="B176">
            <v>6933.0214257193375</v>
          </cell>
          <cell r="C176">
            <v>5416.9778613970657</v>
          </cell>
          <cell r="D176" t="str">
            <v>2.27</v>
          </cell>
        </row>
        <row r="177">
          <cell r="A177" t="str">
            <v>D2-4/1</v>
          </cell>
          <cell r="B177">
            <v>6935.9596184660195</v>
          </cell>
          <cell r="C177">
            <v>5269.1307185666492</v>
          </cell>
          <cell r="D177" t="str">
            <v>2.21</v>
          </cell>
        </row>
        <row r="178">
          <cell r="A178" t="str">
            <v>D2-4/3/1</v>
          </cell>
          <cell r="B178">
            <v>6937.5235924010331</v>
          </cell>
          <cell r="C178">
            <v>5205.9417243504595</v>
          </cell>
          <cell r="D178" t="str">
            <v>1.78</v>
          </cell>
        </row>
        <row r="179">
          <cell r="A179" t="str">
            <v>D2-33/5</v>
          </cell>
          <cell r="B179">
            <v>6937.6365482387728</v>
          </cell>
          <cell r="C179">
            <v>5650.3500584115181</v>
          </cell>
          <cell r="D179" t="str">
            <v>2.21</v>
          </cell>
        </row>
        <row r="180">
          <cell r="A180" t="str">
            <v>D2-29/4</v>
          </cell>
          <cell r="B180">
            <v>6938.1793964793333</v>
          </cell>
          <cell r="C180">
            <v>5463.3424583553997</v>
          </cell>
          <cell r="D180" t="str">
            <v>2.28</v>
          </cell>
        </row>
        <row r="181">
          <cell r="A181" t="str">
            <v>D2-30/4</v>
          </cell>
          <cell r="B181">
            <v>6940.718827482171</v>
          </cell>
          <cell r="C181">
            <v>5507.9452549951347</v>
          </cell>
          <cell r="D181" t="str">
            <v>2.19</v>
          </cell>
        </row>
        <row r="182">
          <cell r="A182" t="str">
            <v>D2-4/2</v>
          </cell>
          <cell r="B182">
            <v>6943.5070631190529</v>
          </cell>
          <cell r="C182">
            <v>5231.8877852878468</v>
          </cell>
          <cell r="D182" t="str">
            <v>1.80</v>
          </cell>
        </row>
        <row r="183">
          <cell r="A183" t="str">
            <v>D2-31/4</v>
          </cell>
          <cell r="B183">
            <v>6946.9967610808117</v>
          </cell>
          <cell r="C183">
            <v>5555.5407084650933</v>
          </cell>
          <cell r="D183" t="str">
            <v>1.89</v>
          </cell>
        </row>
        <row r="184">
          <cell r="A184" t="str">
            <v>D2-26/3</v>
          </cell>
          <cell r="B184">
            <v>6948.4718820586122</v>
          </cell>
          <cell r="C184">
            <v>5322.3852594355676</v>
          </cell>
          <cell r="D184" t="str">
            <v>3.31</v>
          </cell>
        </row>
        <row r="185">
          <cell r="A185" t="str">
            <v>D2-4/4/1</v>
          </cell>
          <cell r="B185">
            <v>6948.78479311499</v>
          </cell>
          <cell r="C185">
            <v>5177.059457152749</v>
          </cell>
          <cell r="D185" t="str">
            <v>1.82</v>
          </cell>
        </row>
        <row r="186">
          <cell r="A186" t="str">
            <v>D2-34/5</v>
          </cell>
          <cell r="B186">
            <v>6949.3462277372309</v>
          </cell>
          <cell r="C186">
            <v>5696.1615795910884</v>
          </cell>
          <cell r="D186" t="str">
            <v>2.51</v>
          </cell>
        </row>
        <row r="187">
          <cell r="A187" t="str">
            <v>D2-4/8/2</v>
          </cell>
          <cell r="B187">
            <v>6950.9566110541846</v>
          </cell>
          <cell r="C187">
            <v>5048.1158269567641</v>
          </cell>
          <cell r="D187" t="str">
            <v>1.50</v>
          </cell>
        </row>
        <row r="188">
          <cell r="A188" t="str">
            <v>D2-4/3</v>
          </cell>
          <cell r="B188">
            <v>6951.4988829805716</v>
          </cell>
          <cell r="C188">
            <v>5211.390692437858</v>
          </cell>
          <cell r="D188" t="str">
            <v>1.78</v>
          </cell>
        </row>
        <row r="189">
          <cell r="A189" t="str">
            <v>D2-27/3</v>
          </cell>
          <cell r="B189">
            <v>6955.6027996355742</v>
          </cell>
          <cell r="C189">
            <v>5367.8291810809378</v>
          </cell>
          <cell r="D189" t="str">
            <v>2.67</v>
          </cell>
        </row>
        <row r="190">
          <cell r="A190" t="str">
            <v>D2-32/4</v>
          </cell>
          <cell r="B190">
            <v>6956.0730990694565</v>
          </cell>
          <cell r="C190">
            <v>5601.5594127466866</v>
          </cell>
          <cell r="D190" t="str">
            <v>1.57</v>
          </cell>
        </row>
        <row r="191">
          <cell r="A191" t="str">
            <v>D2-4</v>
          </cell>
          <cell r="B191">
            <v>6957.570135137893</v>
          </cell>
          <cell r="C191">
            <v>5268.5283358197139</v>
          </cell>
          <cell r="D191" t="str">
            <v>2.65</v>
          </cell>
        </row>
        <row r="192">
          <cell r="A192" t="str">
            <v>D2-4/5/1</v>
          </cell>
          <cell r="B192">
            <v>6960.0459938289487</v>
          </cell>
          <cell r="C192">
            <v>5148.1771899550386</v>
          </cell>
          <cell r="D192" t="str">
            <v>1.85</v>
          </cell>
        </row>
        <row r="193">
          <cell r="A193" t="str">
            <v>D2-4/4</v>
          </cell>
          <cell r="B193">
            <v>6962.7600836945276</v>
          </cell>
          <cell r="C193">
            <v>5182.5084252401466</v>
          </cell>
          <cell r="D193" t="str">
            <v>1.82</v>
          </cell>
        </row>
        <row r="194">
          <cell r="A194" t="str">
            <v>D2-28/3</v>
          </cell>
          <cell r="B194">
            <v>6962.8979825217821</v>
          </cell>
          <cell r="C194">
            <v>5414.2595623700981</v>
          </cell>
          <cell r="D194" t="str">
            <v>2.26</v>
          </cell>
        </row>
        <row r="195">
          <cell r="A195" t="str">
            <v>D2-35/5</v>
          </cell>
          <cell r="B195">
            <v>6964.3458657741439</v>
          </cell>
          <cell r="C195">
            <v>5741.648169170132</v>
          </cell>
          <cell r="D195" t="str">
            <v>1.89</v>
          </cell>
        </row>
        <row r="196">
          <cell r="A196" t="str">
            <v>D2-33/4</v>
          </cell>
          <cell r="B196">
            <v>6967.4911109387567</v>
          </cell>
          <cell r="C196">
            <v>5647.3996201402224</v>
          </cell>
          <cell r="D196" t="str">
            <v>1.99</v>
          </cell>
        </row>
        <row r="197">
          <cell r="A197" t="str">
            <v>D2-29/3</v>
          </cell>
          <cell r="B197">
            <v>6970.9605553889214</v>
          </cell>
          <cell r="C197">
            <v>5459.5474737677559</v>
          </cell>
          <cell r="D197" t="str">
            <v>2.22</v>
          </cell>
        </row>
        <row r="198">
          <cell r="A198" t="str">
            <v>D2-4/2/1</v>
          </cell>
          <cell r="B198">
            <v>6973.4140139871333</v>
          </cell>
          <cell r="C198">
            <v>5229.5267919006901</v>
          </cell>
          <cell r="D198" t="str">
            <v>1.41</v>
          </cell>
        </row>
        <row r="199">
          <cell r="A199" t="str">
            <v>D2-4/5</v>
          </cell>
          <cell r="B199">
            <v>6974.0212844084863</v>
          </cell>
          <cell r="C199">
            <v>5153.6261580424361</v>
          </cell>
          <cell r="D199" t="str">
            <v>1.85</v>
          </cell>
        </row>
        <row r="200">
          <cell r="A200" t="str">
            <v>D2-3</v>
          </cell>
          <cell r="B200">
            <v>6975.1551126868953</v>
          </cell>
          <cell r="C200">
            <v>5268.0381630375632</v>
          </cell>
          <cell r="D200" t="str">
            <v>2.34</v>
          </cell>
        </row>
        <row r="201">
          <cell r="A201" t="str">
            <v>D2-30/3</v>
          </cell>
          <cell r="B201">
            <v>6975.5300370364312</v>
          </cell>
          <cell r="C201">
            <v>5504.3148708048093</v>
          </cell>
          <cell r="D201" t="str">
            <v>2.12</v>
          </cell>
        </row>
        <row r="202">
          <cell r="A202" t="str">
            <v>D2-34/4</v>
          </cell>
          <cell r="B202">
            <v>6978.0468568057204</v>
          </cell>
          <cell r="C202">
            <v>5693.3251811730352</v>
          </cell>
          <cell r="D202" t="str">
            <v>2.46</v>
          </cell>
        </row>
        <row r="203">
          <cell r="A203" t="str">
            <v>D2-31/3</v>
          </cell>
          <cell r="B203">
            <v>6979.5286425034801</v>
          </cell>
          <cell r="C203">
            <v>5552.1480303734479</v>
          </cell>
          <cell r="D203" t="str">
            <v>1.95</v>
          </cell>
        </row>
        <row r="204">
          <cell r="A204" t="str">
            <v>D2-4/8/1</v>
          </cell>
          <cell r="B204">
            <v>6979.8654189279405</v>
          </cell>
          <cell r="C204">
            <v>5056.1333594523803</v>
          </cell>
          <cell r="D204" t="str">
            <v>2.01</v>
          </cell>
        </row>
        <row r="205">
          <cell r="A205" t="str">
            <v>D2-26/2</v>
          </cell>
          <cell r="B205">
            <v>6982.2503481849917</v>
          </cell>
          <cell r="C205">
            <v>5318.5103109005431</v>
          </cell>
          <cell r="D205" t="str">
            <v>2.94</v>
          </cell>
        </row>
        <row r="206">
          <cell r="A206" t="str">
            <v>D2-4/6</v>
          </cell>
          <cell r="B206">
            <v>6984.9323420261408</v>
          </cell>
          <cell r="C206">
            <v>5125.6806964848911</v>
          </cell>
          <cell r="D206" t="str">
            <v>1.95</v>
          </cell>
        </row>
        <row r="207">
          <cell r="A207" t="str">
            <v>D2-27/2</v>
          </cell>
          <cell r="B207">
            <v>6986.8804278567541</v>
          </cell>
          <cell r="C207">
            <v>5364.5677868143366</v>
          </cell>
          <cell r="D207" t="str">
            <v>2.74</v>
          </cell>
        </row>
        <row r="208">
          <cell r="A208" t="str">
            <v>D2-32/3</v>
          </cell>
          <cell r="B208">
            <v>6989.7080537756656</v>
          </cell>
          <cell r="C208">
            <v>5598.2353694968915</v>
          </cell>
          <cell r="D208" t="str">
            <v>1.63</v>
          </cell>
        </row>
        <row r="209">
          <cell r="A209" t="str">
            <v>D2-35/4</v>
          </cell>
          <cell r="B209">
            <v>6990.4275929709383</v>
          </cell>
          <cell r="C209">
            <v>5739.0283751912211</v>
          </cell>
          <cell r="D209" t="str">
            <v>1.88</v>
          </cell>
        </row>
        <row r="210">
          <cell r="A210" t="str">
            <v>D2-28/2</v>
          </cell>
          <cell r="B210">
            <v>6992.766744897006</v>
          </cell>
          <cell r="C210">
            <v>5411.4565222040619</v>
          </cell>
          <cell r="D210" t="str">
            <v>2.36</v>
          </cell>
        </row>
        <row r="211">
          <cell r="A211" t="str">
            <v>D2-4/7</v>
          </cell>
          <cell r="B211">
            <v>6995.8433996437943</v>
          </cell>
          <cell r="C211">
            <v>5097.735234927346</v>
          </cell>
          <cell r="D211" t="str">
            <v>2.33</v>
          </cell>
        </row>
        <row r="212">
          <cell r="A212" t="str">
            <v>D2-33/3</v>
          </cell>
          <cell r="B212">
            <v>6999.8605053572292</v>
          </cell>
          <cell r="C212">
            <v>5644.2006484764715</v>
          </cell>
          <cell r="D212" t="str">
            <v>1.95</v>
          </cell>
        </row>
        <row r="213">
          <cell r="A213" t="str">
            <v>D2-4/2/2</v>
          </cell>
          <cell r="B213">
            <v>7003.3209648552147</v>
          </cell>
          <cell r="C213">
            <v>5227.1657985135334</v>
          </cell>
          <cell r="D213" t="str">
            <v>1.61</v>
          </cell>
        </row>
        <row r="214">
          <cell r="A214" t="str">
            <v>D2-2</v>
          </cell>
          <cell r="B214">
            <v>7005.143464642525</v>
          </cell>
          <cell r="C214">
            <v>5267.2022521659537</v>
          </cell>
          <cell r="D214" t="str">
            <v>2.30</v>
          </cell>
        </row>
        <row r="215">
          <cell r="A215" t="str">
            <v>D2-29/2</v>
          </cell>
          <cell r="B215">
            <v>7005.7169340063729</v>
          </cell>
          <cell r="C215">
            <v>5455.9156957495488</v>
          </cell>
          <cell r="D215" t="str">
            <v>2.31</v>
          </cell>
        </row>
        <row r="216">
          <cell r="A216" t="str">
            <v>D2-4/8</v>
          </cell>
          <cell r="B216">
            <v>7008.8946801678367</v>
          </cell>
          <cell r="C216">
            <v>5064.1842983333954</v>
          </cell>
          <cell r="D216" t="str">
            <v>2.15</v>
          </cell>
        </row>
        <row r="217">
          <cell r="A217" t="str">
            <v>D2-30/2</v>
          </cell>
          <cell r="B217">
            <v>7009.2049372681367</v>
          </cell>
          <cell r="C217">
            <v>5500.8029898050563</v>
          </cell>
          <cell r="D217" t="str">
            <v>2.19</v>
          </cell>
        </row>
        <row r="218">
          <cell r="A218" t="str">
            <v>D2-34/3</v>
          </cell>
          <cell r="B218">
            <v>7010.0129868623962</v>
          </cell>
          <cell r="C218">
            <v>5690.1660629353228</v>
          </cell>
          <cell r="D218" t="str">
            <v>2.37</v>
          </cell>
        </row>
        <row r="219">
          <cell r="A219" t="str">
            <v>D2-31/2</v>
          </cell>
          <cell r="B219">
            <v>7011.7008176543277</v>
          </cell>
          <cell r="C219">
            <v>5548.4639943793436</v>
          </cell>
          <cell r="D219" t="str">
            <v>1.95</v>
          </cell>
        </row>
        <row r="220">
          <cell r="A220" t="str">
            <v>D2-26/1</v>
          </cell>
          <cell r="B220">
            <v>7012.0548771200311</v>
          </cell>
          <cell r="C220">
            <v>5315.0912386637565</v>
          </cell>
          <cell r="D220" t="str">
            <v>2.58</v>
          </cell>
        </row>
        <row r="221">
          <cell r="A221" t="str">
            <v>D2-27/1</v>
          </cell>
          <cell r="B221">
            <v>7019.3120523359912</v>
          </cell>
          <cell r="C221">
            <v>5361.1860625549016</v>
          </cell>
          <cell r="D221" t="str">
            <v>2.68</v>
          </cell>
        </row>
        <row r="222">
          <cell r="A222" t="str">
            <v>D2-4/9</v>
          </cell>
          <cell r="B222">
            <v>7019.8870280187693</v>
          </cell>
          <cell r="C222">
            <v>5036.1364156506843</v>
          </cell>
          <cell r="D222" t="str">
            <v>2.23</v>
          </cell>
        </row>
        <row r="223">
          <cell r="A223" t="str">
            <v>D2-35/3</v>
          </cell>
          <cell r="B223">
            <v>7020.2821556709223</v>
          </cell>
          <cell r="C223">
            <v>5736.0779369199254</v>
          </cell>
          <cell r="D223" t="str">
            <v>1.83</v>
          </cell>
        </row>
        <row r="224">
          <cell r="A224" t="str">
            <v>D2-32/2</v>
          </cell>
          <cell r="B224">
            <v>7023.3752109859161</v>
          </cell>
          <cell r="C224">
            <v>5594.9081437687128</v>
          </cell>
          <cell r="D224" t="str">
            <v>1.96</v>
          </cell>
        </row>
        <row r="225">
          <cell r="A225" t="str">
            <v>D2-28/1</v>
          </cell>
          <cell r="B225">
            <v>7025.8048682390963</v>
          </cell>
          <cell r="C225">
            <v>5408.3560527043555</v>
          </cell>
          <cell r="D225" t="str">
            <v>2.33</v>
          </cell>
        </row>
        <row r="226">
          <cell r="A226" t="str">
            <v>D2-4/10</v>
          </cell>
          <cell r="B226">
            <v>7030.7919627516612</v>
          </cell>
          <cell r="C226">
            <v>5008.1885642400421</v>
          </cell>
          <cell r="D226" t="str">
            <v>2.17</v>
          </cell>
        </row>
        <row r="227">
          <cell r="A227" t="str">
            <v>D2-33/2</v>
          </cell>
          <cell r="B227">
            <v>7033.5525824982533</v>
          </cell>
          <cell r="C227">
            <v>5640.8709599851245</v>
          </cell>
          <cell r="D227" t="str">
            <v>1.96</v>
          </cell>
        </row>
        <row r="228">
          <cell r="A228" t="str">
            <v>D2-1</v>
          </cell>
          <cell r="B228">
            <v>7035.2558152407164</v>
          </cell>
          <cell r="C228">
            <v>5266.3505508971712</v>
          </cell>
          <cell r="D228" t="str">
            <v>2.28</v>
          </cell>
        </row>
        <row r="229">
          <cell r="A229" t="str">
            <v>D2-29/1</v>
          </cell>
          <cell r="B229">
            <v>7035.5554681438862</v>
          </cell>
          <cell r="C229">
            <v>5452.8073391862727</v>
          </cell>
          <cell r="D229" t="str">
            <v>2.21</v>
          </cell>
        </row>
        <row r="230">
          <cell r="A230" t="str">
            <v>D2-39</v>
          </cell>
          <cell r="B230">
            <v>7038.1099229549554</v>
          </cell>
          <cell r="C230">
            <v>5780.3308634366331</v>
          </cell>
          <cell r="D230" t="str">
            <v>1.66</v>
          </cell>
        </row>
        <row r="231">
          <cell r="A231" t="str">
            <v>D2-30/1</v>
          </cell>
          <cell r="B231">
            <v>7039.0431168860741</v>
          </cell>
          <cell r="C231">
            <v>5497.6912319276344</v>
          </cell>
          <cell r="D231" t="str">
            <v>2.19</v>
          </cell>
        </row>
        <row r="232">
          <cell r="A232" t="str">
            <v>D2-4/11</v>
          </cell>
          <cell r="B232">
            <v>7041.6968974845531</v>
          </cell>
          <cell r="C232">
            <v>4980.2407128293989</v>
          </cell>
          <cell r="D232" t="str">
            <v>2.19</v>
          </cell>
        </row>
        <row r="233">
          <cell r="A233" t="str">
            <v>D2-34/2</v>
          </cell>
          <cell r="B233">
            <v>7044.082649665751</v>
          </cell>
          <cell r="C233">
            <v>5686.7990587679769</v>
          </cell>
          <cell r="D233" t="str">
            <v>2.38</v>
          </cell>
        </row>
        <row r="234">
          <cell r="A234" t="str">
            <v>D2-26</v>
          </cell>
          <cell r="B234">
            <v>7044.8398589485751</v>
          </cell>
          <cell r="C234">
            <v>5311.3302592032915</v>
          </cell>
          <cell r="D234" t="str">
            <v>2.44</v>
          </cell>
        </row>
        <row r="235">
          <cell r="A235" t="str">
            <v>D2-31/1</v>
          </cell>
          <cell r="B235">
            <v>7047.2113415982139</v>
          </cell>
          <cell r="C235">
            <v>5544.3976840423711</v>
          </cell>
          <cell r="D235" t="str">
            <v>2.17</v>
          </cell>
        </row>
        <row r="236">
          <cell r="A236" t="str">
            <v>D2-35/2</v>
          </cell>
          <cell r="B236">
            <v>7050.1367183709062</v>
          </cell>
          <cell r="C236">
            <v>5733.1274986486305</v>
          </cell>
          <cell r="D236" t="str">
            <v>1.67</v>
          </cell>
        </row>
        <row r="237">
          <cell r="A237" t="str">
            <v>D2-27</v>
          </cell>
          <cell r="B237">
            <v>7052.0797333018618</v>
          </cell>
          <cell r="C237">
            <v>5357.7692968693391</v>
          </cell>
          <cell r="D237" t="str">
            <v>2.57</v>
          </cell>
        </row>
        <row r="238">
          <cell r="A238" t="str">
            <v>D2-4/12</v>
          </cell>
          <cell r="B238">
            <v>7052.601832217445</v>
          </cell>
          <cell r="C238">
            <v>4952.2928614187558</v>
          </cell>
          <cell r="D238" t="str">
            <v>2.11</v>
          </cell>
        </row>
        <row r="239">
          <cell r="A239" t="str">
            <v>D2-32/1</v>
          </cell>
          <cell r="B239">
            <v>7053.2297736859</v>
          </cell>
          <cell r="C239">
            <v>5591.957705497417</v>
          </cell>
          <cell r="D239" t="str">
            <v>1.78</v>
          </cell>
        </row>
        <row r="240">
          <cell r="A240" t="str">
            <v>D2-28</v>
          </cell>
          <cell r="B240">
            <v>7059.4736475350055</v>
          </cell>
          <cell r="C240">
            <v>5405.1963991665798</v>
          </cell>
          <cell r="D240" t="str">
            <v>2.42</v>
          </cell>
        </row>
        <row r="241">
          <cell r="A241" t="str">
            <v>D2-40</v>
          </cell>
          <cell r="B241">
            <v>7060.5749954543789</v>
          </cell>
          <cell r="C241">
            <v>5263.1263227650425</v>
          </cell>
          <cell r="D241" t="str">
            <v>2.28</v>
          </cell>
        </row>
        <row r="242">
          <cell r="A242" t="str">
            <v>D2-33/1</v>
          </cell>
          <cell r="B242">
            <v>7063.4071451982372</v>
          </cell>
          <cell r="C242">
            <v>5637.9205217138287</v>
          </cell>
          <cell r="D242" t="str">
            <v>1.79</v>
          </cell>
        </row>
        <row r="243">
          <cell r="A243" t="str">
            <v>D2-4/13</v>
          </cell>
          <cell r="B243">
            <v>7063.5067669503369</v>
          </cell>
          <cell r="C243">
            <v>4924.3450100081136</v>
          </cell>
          <cell r="D243" t="str">
            <v>1.91</v>
          </cell>
        </row>
        <row r="244">
          <cell r="A244" t="str">
            <v>D2-29</v>
          </cell>
          <cell r="B244">
            <v>7067.3112279455036</v>
          </cell>
          <cell r="C244">
            <v>5449.4897295579631</v>
          </cell>
          <cell r="D244" t="str">
            <v>2.28</v>
          </cell>
        </row>
        <row r="245">
          <cell r="A245" t="str">
            <v>D2-38</v>
          </cell>
          <cell r="B245">
            <v>7067.9644856549394</v>
          </cell>
          <cell r="C245">
            <v>5777.3804251653373</v>
          </cell>
          <cell r="D245" t="str">
            <v>1.75</v>
          </cell>
        </row>
        <row r="246">
          <cell r="A246" t="str">
            <v>D2-30</v>
          </cell>
          <cell r="B246">
            <v>7072.1311435495054</v>
          </cell>
          <cell r="C246">
            <v>5494.2405546766531</v>
          </cell>
          <cell r="D246">
            <v>2.31</v>
          </cell>
        </row>
        <row r="247">
          <cell r="A247" t="str">
            <v>D2-48/5</v>
          </cell>
          <cell r="B247">
            <v>7072.654105668229</v>
          </cell>
          <cell r="C247">
            <v>5308.1103710968155</v>
          </cell>
          <cell r="D247" t="str">
            <v>2.42</v>
          </cell>
        </row>
        <row r="248">
          <cell r="A248" t="str">
            <v>D2-34/1</v>
          </cell>
          <cell r="B248">
            <v>7073.9372123657349</v>
          </cell>
          <cell r="C248">
            <v>5683.8486204966812</v>
          </cell>
          <cell r="D248" t="str">
            <v>2.36</v>
          </cell>
        </row>
        <row r="249">
          <cell r="A249" t="str">
            <v>D2-4/14</v>
          </cell>
          <cell r="B249">
            <v>7074.4117016832288</v>
          </cell>
          <cell r="C249">
            <v>4896.3971585974705</v>
          </cell>
          <cell r="D249" t="str">
            <v>1.90</v>
          </cell>
        </row>
        <row r="250">
          <cell r="A250" t="str">
            <v>D2-31</v>
          </cell>
          <cell r="B250">
            <v>7076.8923784489325</v>
          </cell>
          <cell r="C250">
            <v>5540.9989083118617</v>
          </cell>
          <cell r="D250" t="str">
            <v>2.44</v>
          </cell>
        </row>
        <row r="251">
          <cell r="A251" t="str">
            <v>D2-49/5</v>
          </cell>
          <cell r="B251">
            <v>7079.8678714717271</v>
          </cell>
          <cell r="C251">
            <v>5354.0025359312449</v>
          </cell>
          <cell r="D251" t="str">
            <v>2.31</v>
          </cell>
        </row>
        <row r="252">
          <cell r="A252" t="str">
            <v>D2-35/1</v>
          </cell>
          <cell r="B252">
            <v>7085.1208013293272</v>
          </cell>
          <cell r="C252">
            <v>5729.7123389368708</v>
          </cell>
          <cell r="D252" t="str">
            <v>1.77</v>
          </cell>
        </row>
        <row r="253">
          <cell r="A253" t="str">
            <v>D2-4/15</v>
          </cell>
          <cell r="B253">
            <v>7085.3166364161198</v>
          </cell>
          <cell r="C253">
            <v>4868.4493071868274</v>
          </cell>
          <cell r="D253" t="str">
            <v>2.00</v>
          </cell>
        </row>
        <row r="254">
          <cell r="A254" t="str">
            <v>D2-50/5</v>
          </cell>
          <cell r="B254">
            <v>7087.2145018053097</v>
          </cell>
          <cell r="C254">
            <v>5401.3600101414186</v>
          </cell>
          <cell r="D254" t="str">
            <v>2.25</v>
          </cell>
        </row>
        <row r="255">
          <cell r="A255" t="str">
            <v>D2-32</v>
          </cell>
          <cell r="B255">
            <v>7087.4751955896418</v>
          </cell>
          <cell r="C255">
            <v>5588.5733315771959</v>
          </cell>
          <cell r="D255" t="str">
            <v>2.18</v>
          </cell>
        </row>
        <row r="256">
          <cell r="A256" t="str">
            <v>D2-41</v>
          </cell>
          <cell r="B256">
            <v>7090.3346696691342</v>
          </cell>
          <cell r="C256">
            <v>5259.3366274432956</v>
          </cell>
          <cell r="D256" t="str">
            <v>2.12</v>
          </cell>
        </row>
        <row r="257">
          <cell r="A257" t="str">
            <v>D2-52/5</v>
          </cell>
          <cell r="B257">
            <v>7094.2549626347018</v>
          </cell>
          <cell r="C257">
            <v>5446.3529673137118</v>
          </cell>
          <cell r="D257" t="str">
            <v>2.62</v>
          </cell>
        </row>
        <row r="258">
          <cell r="A258" t="str">
            <v>D2-4/16</v>
          </cell>
          <cell r="B258">
            <v>7096.2215711490117</v>
          </cell>
          <cell r="C258">
            <v>4840.5014557761851</v>
          </cell>
          <cell r="D258" t="str">
            <v>2.04</v>
          </cell>
        </row>
        <row r="259">
          <cell r="A259" t="str">
            <v>D2-33</v>
          </cell>
          <cell r="B259">
            <v>7097.5783364638855</v>
          </cell>
          <cell r="C259">
            <v>5634.5434837883677</v>
          </cell>
          <cell r="D259" t="str">
            <v>2.17</v>
          </cell>
        </row>
        <row r="260">
          <cell r="A260" t="str">
            <v>D2-37</v>
          </cell>
          <cell r="B260">
            <v>7097.8190483549233</v>
          </cell>
          <cell r="C260">
            <v>5774.4299868940416</v>
          </cell>
          <cell r="D260" t="str">
            <v>1.67</v>
          </cell>
        </row>
        <row r="261">
          <cell r="A261" t="str">
            <v>D2-53/5</v>
          </cell>
          <cell r="B261">
            <v>7098.861179457238</v>
          </cell>
          <cell r="C261">
            <v>5491.4529382447963</v>
          </cell>
          <cell r="D261" t="str">
            <v>2.31</v>
          </cell>
        </row>
        <row r="262">
          <cell r="A262" t="str">
            <v>D2-48/4</v>
          </cell>
          <cell r="B262">
            <v>7102.45508429643</v>
          </cell>
          <cell r="C262">
            <v>5304.6604909827338</v>
          </cell>
          <cell r="D262" t="str">
            <v>2.14</v>
          </cell>
        </row>
        <row r="263">
          <cell r="A263" t="str">
            <v>D2-54/5</v>
          </cell>
          <cell r="B263">
            <v>7103.7661750220486</v>
          </cell>
          <cell r="C263">
            <v>5538.4820094008537</v>
          </cell>
          <cell r="D263" t="str">
            <v>2.47</v>
          </cell>
        </row>
        <row r="264">
          <cell r="A264" t="str">
            <v>D2-4/17</v>
          </cell>
          <cell r="B264">
            <v>7106.3229299775467</v>
          </cell>
          <cell r="C264">
            <v>4814.6130591465426</v>
          </cell>
          <cell r="D264" t="str">
            <v>2.40</v>
          </cell>
        </row>
        <row r="265">
          <cell r="A265" t="str">
            <v>D2-34</v>
          </cell>
          <cell r="B265">
            <v>7107.432719093893</v>
          </cell>
          <cell r="C265">
            <v>5680.5383584787669</v>
          </cell>
          <cell r="D265" t="str">
            <v>2.18</v>
          </cell>
        </row>
        <row r="266">
          <cell r="A266" t="str">
            <v>D2-49/4</v>
          </cell>
          <cell r="B266">
            <v>7108.7036866499066</v>
          </cell>
          <cell r="C266">
            <v>5351.2384685296183</v>
          </cell>
          <cell r="D266" t="str">
            <v>2.22</v>
          </cell>
        </row>
        <row r="267">
          <cell r="A267" t="str">
            <v>D2-55/5</v>
          </cell>
          <cell r="B267">
            <v>7114.23657490797</v>
          </cell>
          <cell r="C267">
            <v>5585.9285834853581</v>
          </cell>
          <cell r="D267" t="str">
            <v>2.05</v>
          </cell>
        </row>
        <row r="268">
          <cell r="A268" t="str">
            <v>D2-50/4</v>
          </cell>
          <cell r="B268">
            <v>7116.9731984386917</v>
          </cell>
          <cell r="C268">
            <v>5397.5626459657915</v>
          </cell>
          <cell r="D268" t="str">
            <v>2.17</v>
          </cell>
        </row>
        <row r="269">
          <cell r="A269" t="str">
            <v>D2-35</v>
          </cell>
          <cell r="B269">
            <v>7117.5359339043844</v>
          </cell>
          <cell r="C269">
            <v>5726.508847106169</v>
          </cell>
          <cell r="D269" t="str">
            <v>2.10</v>
          </cell>
        </row>
        <row r="270">
          <cell r="A270" t="str">
            <v>D2-42</v>
          </cell>
          <cell r="B270">
            <v>7122.4268609614346</v>
          </cell>
          <cell r="C270">
            <v>5255.2499016838865</v>
          </cell>
          <cell r="D270" t="str">
            <v>2.05</v>
          </cell>
        </row>
        <row r="271">
          <cell r="A271" t="str">
            <v>D2-52/4</v>
          </cell>
          <cell r="B271">
            <v>7124.0554032088266</v>
          </cell>
          <cell r="C271">
            <v>5442.8984425145409</v>
          </cell>
          <cell r="D271" t="str">
            <v>2.62</v>
          </cell>
        </row>
        <row r="272">
          <cell r="A272" t="str">
            <v>D2-56/5</v>
          </cell>
          <cell r="B272">
            <v>7124.4613837530187</v>
          </cell>
          <cell r="C272">
            <v>5631.8867116102592</v>
          </cell>
          <cell r="D272" t="str">
            <v>1.78</v>
          </cell>
        </row>
        <row r="273">
          <cell r="A273" t="str">
            <v>D2-36</v>
          </cell>
          <cell r="B273">
            <v>7127.6736110549073</v>
          </cell>
          <cell r="C273">
            <v>5771.4795486227458</v>
          </cell>
          <cell r="D273" t="str">
            <v>2.00</v>
          </cell>
        </row>
        <row r="274">
          <cell r="A274" t="str">
            <v>D2-53/4</v>
          </cell>
          <cell r="B274">
            <v>7128.6993590751754</v>
          </cell>
          <cell r="C274">
            <v>5488.3411803673735</v>
          </cell>
          <cell r="D274">
            <v>2.2799999999999998</v>
          </cell>
        </row>
        <row r="275">
          <cell r="A275" t="str">
            <v>D2-48/3</v>
          </cell>
          <cell r="B275">
            <v>7132.1318921803459</v>
          </cell>
          <cell r="C275">
            <v>5301.2249853691283</v>
          </cell>
          <cell r="D275" t="str">
            <v>2.11</v>
          </cell>
        </row>
        <row r="276">
          <cell r="A276" t="str">
            <v>D2-54/4</v>
          </cell>
          <cell r="B276">
            <v>7133.7599172829669</v>
          </cell>
          <cell r="C276">
            <v>5535.6729080880486</v>
          </cell>
          <cell r="D276" t="str">
            <v>2.24</v>
          </cell>
        </row>
        <row r="277">
          <cell r="A277" t="str">
            <v>D2-57/5</v>
          </cell>
          <cell r="B277">
            <v>7134.0185823590546</v>
          </cell>
          <cell r="C277">
            <v>5677.9109561201658</v>
          </cell>
          <cell r="D277" t="str">
            <v>2.35</v>
          </cell>
        </row>
        <row r="278">
          <cell r="A278" t="str">
            <v>D2-49/3</v>
          </cell>
          <cell r="B278">
            <v>7139.5322924223092</v>
          </cell>
          <cell r="C278">
            <v>5347.7788382992776</v>
          </cell>
          <cell r="D278" t="str">
            <v>2.17</v>
          </cell>
        </row>
        <row r="279">
          <cell r="A279" t="str">
            <v>D2-58/5</v>
          </cell>
          <cell r="B279">
            <v>7143.4732419740476</v>
          </cell>
          <cell r="C279">
            <v>5723.9455395423593</v>
          </cell>
          <cell r="D279" t="str">
            <v>1.88</v>
          </cell>
        </row>
        <row r="280">
          <cell r="A280" t="str">
            <v>D2-55/4</v>
          </cell>
          <cell r="B280">
            <v>7144.0911376079539</v>
          </cell>
          <cell r="C280">
            <v>5582.9781452140624</v>
          </cell>
          <cell r="D280" t="str">
            <v>1.81</v>
          </cell>
        </row>
        <row r="281">
          <cell r="A281" t="str">
            <v>D2-43</v>
          </cell>
          <cell r="B281">
            <v>7146.3039717780166</v>
          </cell>
          <cell r="C281">
            <v>5252.1608800894792</v>
          </cell>
          <cell r="D281" t="str">
            <v>2.09</v>
          </cell>
        </row>
        <row r="282">
          <cell r="A282" t="str">
            <v>D2-50/3</v>
          </cell>
          <cell r="B282">
            <v>7146.768434268889</v>
          </cell>
          <cell r="C282">
            <v>5394.0799398253503</v>
          </cell>
          <cell r="D282" t="str">
            <v>2.15</v>
          </cell>
        </row>
        <row r="283">
          <cell r="A283" t="str">
            <v>D2-52/3</v>
          </cell>
          <cell r="B283">
            <v>7153.8586138185465</v>
          </cell>
          <cell r="C283">
            <v>5439.468001379827</v>
          </cell>
          <cell r="D283">
            <v>2.46</v>
          </cell>
        </row>
        <row r="284">
          <cell r="A284" t="str">
            <v>D2-59/5</v>
          </cell>
          <cell r="B284">
            <v>7154.2586585376112</v>
          </cell>
          <cell r="C284">
            <v>5768.8522268855158</v>
          </cell>
          <cell r="D284" t="str">
            <v>1.67</v>
          </cell>
        </row>
        <row r="285">
          <cell r="A285" t="str">
            <v>D2-56/4</v>
          </cell>
          <cell r="B285">
            <v>7154.3159464530027</v>
          </cell>
          <cell r="C285">
            <v>5628.9362733389644</v>
          </cell>
          <cell r="D285" t="str">
            <v>1.86</v>
          </cell>
        </row>
        <row r="286">
          <cell r="A286" t="str">
            <v>D2-53/3</v>
          </cell>
          <cell r="B286">
            <v>7158.5375386931128</v>
          </cell>
          <cell r="C286">
            <v>5485.2294224899515</v>
          </cell>
          <cell r="D286">
            <v>2.41</v>
          </cell>
        </row>
        <row r="287">
          <cell r="A287" t="str">
            <v>D2-54/3</v>
          </cell>
          <cell r="B287">
            <v>7163.6292041818069</v>
          </cell>
          <cell r="C287">
            <v>5532.8754627972894</v>
          </cell>
          <cell r="D287" t="str">
            <v>2.12</v>
          </cell>
        </row>
        <row r="288">
          <cell r="A288" t="str">
            <v>D2-57/4</v>
          </cell>
          <cell r="B288">
            <v>7164.2350228917157</v>
          </cell>
          <cell r="C288">
            <v>5674.9247545312874</v>
          </cell>
          <cell r="D288" t="str">
            <v>2.43</v>
          </cell>
        </row>
        <row r="289">
          <cell r="A289" t="str">
            <v>D2-48/2</v>
          </cell>
          <cell r="B289">
            <v>7167.1337948513838</v>
          </cell>
          <cell r="C289">
            <v>5297.1730255497432</v>
          </cell>
          <cell r="D289" t="str">
            <v>2.28</v>
          </cell>
        </row>
        <row r="290">
          <cell r="A290" t="str">
            <v>D2-58/4</v>
          </cell>
          <cell r="B290">
            <v>7173.3278046740315</v>
          </cell>
          <cell r="C290">
            <v>5720.9951012710635</v>
          </cell>
          <cell r="D290" t="str">
            <v>2.20</v>
          </cell>
        </row>
        <row r="291">
          <cell r="A291" t="str">
            <v>D2-55/3</v>
          </cell>
          <cell r="B291">
            <v>7173.9457003079378</v>
          </cell>
          <cell r="C291">
            <v>5580.0277069427675</v>
          </cell>
          <cell r="D291" t="str">
            <v>2.01</v>
          </cell>
        </row>
        <row r="292">
          <cell r="A292" t="str">
            <v>D2-49/2</v>
          </cell>
          <cell r="B292">
            <v>7174.3187460103218</v>
          </cell>
          <cell r="C292">
            <v>5345.421533663125</v>
          </cell>
          <cell r="D292" t="str">
            <v>2.44</v>
          </cell>
        </row>
        <row r="293">
          <cell r="A293" t="str">
            <v>D2-44</v>
          </cell>
          <cell r="B293">
            <v>7176.0560244808848</v>
          </cell>
          <cell r="C293">
            <v>5248.3118074783451</v>
          </cell>
          <cell r="D293" t="str">
            <v>2.07</v>
          </cell>
        </row>
        <row r="294">
          <cell r="A294" t="str">
            <v>D2-50/2</v>
          </cell>
          <cell r="B294">
            <v>7180.2849421522887</v>
          </cell>
          <cell r="C294">
            <v>5390.571701006389</v>
          </cell>
          <cell r="D294" t="str">
            <v>2.16</v>
          </cell>
        </row>
        <row r="295">
          <cell r="A295" t="str">
            <v>D2-59/4</v>
          </cell>
          <cell r="B295">
            <v>7184.1132212375951</v>
          </cell>
          <cell r="C295">
            <v>5765.9017886142201</v>
          </cell>
          <cell r="D295" t="str">
            <v>1.72</v>
          </cell>
        </row>
        <row r="296">
          <cell r="A296" t="str">
            <v>D2-56/3</v>
          </cell>
          <cell r="B296">
            <v>7184.1705091529866</v>
          </cell>
          <cell r="C296">
            <v>5625.9858350676686</v>
          </cell>
          <cell r="D296" t="str">
            <v>1.98</v>
          </cell>
        </row>
        <row r="297">
          <cell r="A297" t="str">
            <v>D2-53/2</v>
          </cell>
          <cell r="B297">
            <v>7188.3757183110502</v>
          </cell>
          <cell r="C297">
            <v>5482.1176646125296</v>
          </cell>
          <cell r="D297">
            <v>2.67</v>
          </cell>
        </row>
        <row r="298">
          <cell r="A298" t="str">
            <v>D2-52/2</v>
          </cell>
          <cell r="B298">
            <v>7189.1684035762155</v>
          </cell>
          <cell r="C298">
            <v>5435.4387079107364</v>
          </cell>
          <cell r="D298">
            <v>2.57</v>
          </cell>
        </row>
        <row r="299">
          <cell r="A299" t="str">
            <v>D2-54/2</v>
          </cell>
          <cell r="B299">
            <v>7193.4984910806461</v>
          </cell>
          <cell r="C299">
            <v>5530.0780175065302</v>
          </cell>
          <cell r="D299" t="str">
            <v>2.12</v>
          </cell>
        </row>
        <row r="300">
          <cell r="A300" t="str">
            <v>D2-57/3</v>
          </cell>
          <cell r="B300">
            <v>7194.0633761021227</v>
          </cell>
          <cell r="C300">
            <v>5671.9769064664524</v>
          </cell>
          <cell r="D300" t="str">
            <v>2.40</v>
          </cell>
        </row>
        <row r="301">
          <cell r="A301" t="str">
            <v>D2-48/1</v>
          </cell>
          <cell r="B301">
            <v>7199.335482919284</v>
          </cell>
          <cell r="C301">
            <v>5293.4452297383605</v>
          </cell>
          <cell r="D301" t="str">
            <v>2.50</v>
          </cell>
        </row>
        <row r="302">
          <cell r="A302" t="str">
            <v>D2-55/2</v>
          </cell>
          <cell r="B302">
            <v>7203.8002630079218</v>
          </cell>
          <cell r="C302">
            <v>5577.0772686714718</v>
          </cell>
          <cell r="D302" t="str">
            <v>2.25</v>
          </cell>
        </row>
        <row r="303">
          <cell r="A303" t="str">
            <v>D2-58/3</v>
          </cell>
          <cell r="B303">
            <v>7204.1222727873192</v>
          </cell>
          <cell r="C303">
            <v>5717.9517749233064</v>
          </cell>
          <cell r="D303" t="str">
            <v>1.68</v>
          </cell>
        </row>
        <row r="304">
          <cell r="A304" t="str">
            <v>D2-45</v>
          </cell>
          <cell r="B304">
            <v>7205.8080771837522</v>
          </cell>
          <cell r="C304">
            <v>5244.462734867212</v>
          </cell>
          <cell r="D304" t="str">
            <v>2.07</v>
          </cell>
        </row>
        <row r="305">
          <cell r="A305" t="str">
            <v>D2-49/1</v>
          </cell>
          <cell r="B305">
            <v>7207.0780626174483</v>
          </cell>
          <cell r="C305">
            <v>5343.2015979999569</v>
          </cell>
          <cell r="D305" t="str">
            <v>2.51</v>
          </cell>
        </row>
        <row r="306">
          <cell r="A306" t="str">
            <v>D2-59/3</v>
          </cell>
          <cell r="B306">
            <v>7213.967783937579</v>
          </cell>
          <cell r="C306">
            <v>5762.9513503429243</v>
          </cell>
          <cell r="D306" t="str">
            <v>1.60</v>
          </cell>
        </row>
        <row r="307">
          <cell r="A307" t="str">
            <v>D2-50/1</v>
          </cell>
          <cell r="B307">
            <v>7215.3724634698501</v>
          </cell>
          <cell r="C307">
            <v>5386.8990211205355</v>
          </cell>
          <cell r="D307" t="str">
            <v>2.25</v>
          </cell>
        </row>
        <row r="308">
          <cell r="A308" t="str">
            <v>D2-56/2</v>
          </cell>
          <cell r="B308">
            <v>7217.1675816426841</v>
          </cell>
          <cell r="C308">
            <v>5622.7248318336678</v>
          </cell>
          <cell r="D308" t="str">
            <v>2.06</v>
          </cell>
        </row>
        <row r="309">
          <cell r="A309" t="str">
            <v>D2-52/1</v>
          </cell>
          <cell r="B309">
            <v>7222.5335358580605</v>
          </cell>
          <cell r="C309">
            <v>5431.6313244479279</v>
          </cell>
          <cell r="D309">
            <v>2.54</v>
          </cell>
        </row>
        <row r="310">
          <cell r="A310" t="str">
            <v>D2-53/1</v>
          </cell>
          <cell r="B310">
            <v>7223.3576049198582</v>
          </cell>
          <cell r="C310">
            <v>5478.4694808889953</v>
          </cell>
          <cell r="D310">
            <v>2.68</v>
          </cell>
        </row>
        <row r="311">
          <cell r="A311" t="str">
            <v>D2-57/2</v>
          </cell>
          <cell r="B311">
            <v>7226.5241382689255</v>
          </cell>
          <cell r="C311">
            <v>5668.7689051979414</v>
          </cell>
          <cell r="D311">
            <v>2.39</v>
          </cell>
        </row>
        <row r="312">
          <cell r="A312" t="str">
            <v>D2-54/1</v>
          </cell>
          <cell r="B312">
            <v>7228.5114849703559</v>
          </cell>
          <cell r="C312">
            <v>5526.7441463696596</v>
          </cell>
          <cell r="D312" t="str">
            <v>2.16</v>
          </cell>
        </row>
        <row r="313">
          <cell r="A313" t="str">
            <v>D2-46</v>
          </cell>
          <cell r="B313">
            <v>7228.5425156016636</v>
          </cell>
          <cell r="C313">
            <v>5241.5215427041776</v>
          </cell>
          <cell r="D313" t="str">
            <v>2.23</v>
          </cell>
        </row>
        <row r="314">
          <cell r="A314" t="str">
            <v>D2-47</v>
          </cell>
          <cell r="B314">
            <v>7231.5076013581065</v>
          </cell>
          <cell r="C314">
            <v>5274.7852208585318</v>
          </cell>
          <cell r="D314">
            <v>2.2799999999999998</v>
          </cell>
        </row>
        <row r="315">
          <cell r="A315" t="str">
            <v>D2-48</v>
          </cell>
          <cell r="B315">
            <v>7233.8975438552015</v>
          </cell>
          <cell r="C315">
            <v>5289.444187752053</v>
          </cell>
          <cell r="D315" t="str">
            <v>2.40</v>
          </cell>
        </row>
        <row r="316">
          <cell r="A316" t="str">
            <v>D2-58/2</v>
          </cell>
          <cell r="B316">
            <v>7237.0727657471625</v>
          </cell>
          <cell r="C316">
            <v>5714.6953750066932</v>
          </cell>
          <cell r="D316" t="str">
            <v>1.78</v>
          </cell>
        </row>
        <row r="317">
          <cell r="A317" t="str">
            <v>D2-55/1</v>
          </cell>
          <cell r="B317">
            <v>7238.7985326987755</v>
          </cell>
          <cell r="C317">
            <v>5573.5904045540647</v>
          </cell>
          <cell r="D317" t="str">
            <v>2.25</v>
          </cell>
        </row>
        <row r="318">
          <cell r="A318" t="str">
            <v>D2-49</v>
          </cell>
          <cell r="B318">
            <v>7242.2731084025208</v>
          </cell>
          <cell r="C318">
            <v>5340.81660510642</v>
          </cell>
          <cell r="D318" t="str">
            <v>2.47</v>
          </cell>
        </row>
        <row r="319">
          <cell r="A319" t="str">
            <v>D2-59/2</v>
          </cell>
          <cell r="B319">
            <v>7243.822346637563</v>
          </cell>
          <cell r="C319">
            <v>5760.0009120716286</v>
          </cell>
          <cell r="D319" t="str">
            <v>1.64</v>
          </cell>
        </row>
        <row r="320">
          <cell r="A320" t="str">
            <v>D2-47/4/4/5</v>
          </cell>
          <cell r="B320">
            <v>7245.4856514536905</v>
          </cell>
          <cell r="C320">
            <v>5105.4421328211856</v>
          </cell>
          <cell r="D320" t="str">
            <v>1.80</v>
          </cell>
        </row>
        <row r="321">
          <cell r="A321" t="str">
            <v>D2-50</v>
          </cell>
          <cell r="B321">
            <v>7249.208783467684</v>
          </cell>
          <cell r="C321">
            <v>5383.3573069383729</v>
          </cell>
          <cell r="D321" t="str">
            <v>2.32</v>
          </cell>
        </row>
        <row r="322">
          <cell r="A322" t="str">
            <v>D2-56/1</v>
          </cell>
          <cell r="B322">
            <v>7250.791226027839</v>
          </cell>
          <cell r="C322">
            <v>5619.4019063495025</v>
          </cell>
          <cell r="D322" t="str">
            <v>1.76</v>
          </cell>
        </row>
        <row r="323">
          <cell r="A323" t="str">
            <v>D2-51</v>
          </cell>
          <cell r="B323">
            <v>7251.4115508444447</v>
          </cell>
          <cell r="C323">
            <v>5396.8682152925776</v>
          </cell>
          <cell r="D323" t="str">
            <v>2.19</v>
          </cell>
        </row>
        <row r="324">
          <cell r="A324" t="str">
            <v>D2-47/4/2/5</v>
          </cell>
          <cell r="B324">
            <v>7256.36116615019</v>
          </cell>
          <cell r="C324">
            <v>5185.6225527083625</v>
          </cell>
          <cell r="D324" t="str">
            <v>2.17</v>
          </cell>
        </row>
        <row r="325">
          <cell r="A325" t="str">
            <v>D2-52</v>
          </cell>
          <cell r="B325">
            <v>7257.2184528490734</v>
          </cell>
          <cell r="C325">
            <v>5427.6733368624164</v>
          </cell>
          <cell r="D325" t="str">
            <v>2.26</v>
          </cell>
        </row>
        <row r="326">
          <cell r="A326" t="str">
            <v>D2-57/1</v>
          </cell>
          <cell r="B326">
            <v>7259.5386844510358</v>
          </cell>
          <cell r="C326">
            <v>5665.5061750905197</v>
          </cell>
          <cell r="D326" t="str">
            <v>2.13</v>
          </cell>
        </row>
        <row r="327">
          <cell r="A327" t="str">
            <v>D2-53</v>
          </cell>
          <cell r="B327">
            <v>7260.9819553813668</v>
          </cell>
          <cell r="C327">
            <v>5474.5457204441345</v>
          </cell>
          <cell r="D327">
            <v>2.5499999999999998</v>
          </cell>
        </row>
        <row r="328">
          <cell r="A328" t="str">
            <v>D2-47/1</v>
          </cell>
          <cell r="B328">
            <v>7262.5776808276405</v>
          </cell>
          <cell r="C328">
            <v>5272.1175271173006</v>
          </cell>
          <cell r="D328" t="str">
            <v>2.50</v>
          </cell>
        </row>
        <row r="329">
          <cell r="A329" t="str">
            <v>D2-54</v>
          </cell>
          <cell r="B329">
            <v>7266.0645288082515</v>
          </cell>
          <cell r="C329">
            <v>5523.2817548037192</v>
          </cell>
          <cell r="D329" t="str">
            <v>2.26</v>
          </cell>
        </row>
        <row r="330">
          <cell r="A330" t="str">
            <v>D2-58/1</v>
          </cell>
          <cell r="B330">
            <v>7269.567456283422</v>
          </cell>
          <cell r="C330">
            <v>5711.4840206976196</v>
          </cell>
          <cell r="D330" t="str">
            <v>1.71</v>
          </cell>
        </row>
        <row r="331">
          <cell r="A331" t="str">
            <v>D2-55</v>
          </cell>
          <cell r="B331">
            <v>7274.1798378340618</v>
          </cell>
          <cell r="C331">
            <v>5570.1218631218653</v>
          </cell>
          <cell r="D331" t="str">
            <v>2.16</v>
          </cell>
        </row>
        <row r="332">
          <cell r="A332" t="str">
            <v>D2-47/4/4/4</v>
          </cell>
          <cell r="B332">
            <v>7275.4783740327812</v>
          </cell>
          <cell r="C332">
            <v>5104.781381511154</v>
          </cell>
          <cell r="D332" t="str">
            <v>1.80</v>
          </cell>
        </row>
        <row r="333">
          <cell r="A333" t="str">
            <v>D2-59/1</v>
          </cell>
          <cell r="B333">
            <v>7279.3370761580272</v>
          </cell>
          <cell r="C333">
            <v>5756.4910962279037</v>
          </cell>
          <cell r="D333" t="str">
            <v>1.75</v>
          </cell>
        </row>
        <row r="334">
          <cell r="A334" t="str">
            <v>D2-51/1</v>
          </cell>
          <cell r="B334">
            <v>7280.7240252948586</v>
          </cell>
          <cell r="C334">
            <v>5390.4823839767769</v>
          </cell>
          <cell r="D334" t="str">
            <v>2.68</v>
          </cell>
        </row>
        <row r="335">
          <cell r="A335" t="str">
            <v>D2-47/4/2/4</v>
          </cell>
          <cell r="B335">
            <v>7282.9509470913308</v>
          </cell>
          <cell r="C335">
            <v>5185.0096864426732</v>
          </cell>
          <cell r="D335" t="str">
            <v>2.26</v>
          </cell>
        </row>
        <row r="336">
          <cell r="A336" t="str">
            <v>D2-56</v>
          </cell>
          <cell r="B336">
            <v>7283.685718152934</v>
          </cell>
          <cell r="C336">
            <v>5616.1510408300164</v>
          </cell>
          <cell r="D336" t="str">
            <v>1.94</v>
          </cell>
        </row>
        <row r="337">
          <cell r="A337" t="str">
            <v>D2-57</v>
          </cell>
          <cell r="B337">
            <v>7293.1916264896827</v>
          </cell>
          <cell r="C337">
            <v>5662.180354205776</v>
          </cell>
          <cell r="D337" t="str">
            <v>1.81</v>
          </cell>
        </row>
        <row r="338">
          <cell r="A338" t="str">
            <v>D2-58</v>
          </cell>
          <cell r="B338">
            <v>7302.697576373962</v>
          </cell>
          <cell r="C338">
            <v>5708.2098687621165</v>
          </cell>
          <cell r="D338" t="str">
            <v>1.71</v>
          </cell>
        </row>
        <row r="339">
          <cell r="A339" t="str">
            <v>D2-47/4/4/3</v>
          </cell>
          <cell r="B339">
            <v>7305.4710966118719</v>
          </cell>
          <cell r="C339">
            <v>5104.1206302011215</v>
          </cell>
          <cell r="D339" t="str">
            <v>1.78</v>
          </cell>
        </row>
        <row r="340">
          <cell r="A340" t="str">
            <v>D2-47/2</v>
          </cell>
          <cell r="B340">
            <v>7308.0843137788224</v>
          </cell>
          <cell r="C340">
            <v>5268.2103031262131</v>
          </cell>
          <cell r="D340" t="str">
            <v>2.73</v>
          </cell>
        </row>
        <row r="341">
          <cell r="A341" t="str">
            <v>D2-47/4/2/3</v>
          </cell>
          <cell r="B341">
            <v>7308.7707101378764</v>
          </cell>
          <cell r="C341">
            <v>5184.4145682732396</v>
          </cell>
          <cell r="D341" t="str">
            <v>2.26</v>
          </cell>
        </row>
        <row r="342">
          <cell r="A342" t="str">
            <v>D2-51/2</v>
          </cell>
          <cell r="B342">
            <v>7310.0364997452716</v>
          </cell>
          <cell r="C342">
            <v>5384.0965526609771</v>
          </cell>
          <cell r="D342" t="str">
            <v>2.69</v>
          </cell>
        </row>
        <row r="343">
          <cell r="A343" t="str">
            <v>D2-59</v>
          </cell>
          <cell r="B343">
            <v>7312.0018707223871</v>
          </cell>
          <cell r="C343">
            <v>5753.2629310400498</v>
          </cell>
          <cell r="D343" t="str">
            <v>1.95</v>
          </cell>
        </row>
        <row r="344">
          <cell r="A344" t="str">
            <v>D2-55/6</v>
          </cell>
          <cell r="B344">
            <v>7313.5090247887529</v>
          </cell>
          <cell r="C344">
            <v>5566.2249059393134</v>
          </cell>
          <cell r="D344" t="str">
            <v>2.10</v>
          </cell>
        </row>
        <row r="345">
          <cell r="A345" t="str">
            <v>D2-60</v>
          </cell>
          <cell r="B345">
            <v>7319.0556695865962</v>
          </cell>
          <cell r="C345">
            <v>5787.4101480376157</v>
          </cell>
          <cell r="D345" t="str">
            <v>2.27</v>
          </cell>
        </row>
        <row r="346">
          <cell r="A346" t="str">
            <v>D2-61</v>
          </cell>
          <cell r="B346">
            <v>7325.2325189390858</v>
          </cell>
          <cell r="C346">
            <v>5817.3131008096652</v>
          </cell>
          <cell r="D346" t="str">
            <v>2.67</v>
          </cell>
        </row>
        <row r="347">
          <cell r="A347" t="str">
            <v>D2-47/4/2/2</v>
          </cell>
          <cell r="B347">
            <v>7338.7627445070329</v>
          </cell>
          <cell r="C347">
            <v>5183.7232836724015</v>
          </cell>
          <cell r="D347" t="str">
            <v>2.26</v>
          </cell>
        </row>
        <row r="348">
          <cell r="A348" t="str">
            <v>D2-51/3</v>
          </cell>
          <cell r="B348">
            <v>7339.3489741956855</v>
          </cell>
          <cell r="C348">
            <v>5377.7107213451764</v>
          </cell>
          <cell r="D348" t="str">
            <v>2.76</v>
          </cell>
        </row>
        <row r="349">
          <cell r="A349" t="str">
            <v>D2-47/4/4/2</v>
          </cell>
          <cell r="B349">
            <v>7343.1036739489409</v>
          </cell>
          <cell r="C349">
            <v>5103.2915699279247</v>
          </cell>
          <cell r="D349" t="str">
            <v>2.05</v>
          </cell>
        </row>
        <row r="350">
          <cell r="A350" t="str">
            <v>D2-47/4/4/2/1</v>
          </cell>
          <cell r="B350">
            <v>7344.7673977324548</v>
          </cell>
          <cell r="C350">
            <v>5073.3377384005189</v>
          </cell>
          <cell r="D350" t="str">
            <v>2.07</v>
          </cell>
        </row>
        <row r="351">
          <cell r="A351" t="str">
            <v>D2-47/4/4/2/2</v>
          </cell>
          <cell r="B351">
            <v>7346.4311215159678</v>
          </cell>
          <cell r="C351">
            <v>5043.383906873114</v>
          </cell>
          <cell r="D351" t="str">
            <v>2.31</v>
          </cell>
        </row>
        <row r="352">
          <cell r="A352" t="str">
            <v>D2-55/7/2</v>
          </cell>
          <cell r="B352">
            <v>7346.4332107254831</v>
          </cell>
          <cell r="C352">
            <v>5476.6290411585896</v>
          </cell>
          <cell r="D352" t="str">
            <v>2.91</v>
          </cell>
        </row>
        <row r="353">
          <cell r="A353" t="str">
            <v>D2-47/4/4/2/3</v>
          </cell>
          <cell r="B353">
            <v>7348.0948452994817</v>
          </cell>
          <cell r="C353">
            <v>5013.4300753457092</v>
          </cell>
          <cell r="D353" t="str">
            <v>2.42</v>
          </cell>
        </row>
        <row r="354">
          <cell r="A354" t="str">
            <v>D2-47/4/4/2/4</v>
          </cell>
          <cell r="B354">
            <v>7349.7585690829947</v>
          </cell>
          <cell r="C354">
            <v>4983.4762438183034</v>
          </cell>
          <cell r="D354" t="str">
            <v>2.32</v>
          </cell>
        </row>
        <row r="355">
          <cell r="A355" t="str">
            <v>D2-47/4/4/2/5</v>
          </cell>
          <cell r="B355">
            <v>7351.4222928665076</v>
          </cell>
          <cell r="C355">
            <v>4953.5224122908976</v>
          </cell>
          <cell r="D355" t="str">
            <v>2.46</v>
          </cell>
        </row>
        <row r="356">
          <cell r="A356" t="str">
            <v>D2-55/7/1</v>
          </cell>
          <cell r="B356">
            <v>7351.6049746112758</v>
          </cell>
          <cell r="C356">
            <v>5520.2142286607723</v>
          </cell>
          <cell r="D356" t="str">
            <v>2.29</v>
          </cell>
        </row>
        <row r="357">
          <cell r="A357" t="str">
            <v>D2-47/3</v>
          </cell>
          <cell r="B357">
            <v>7352.8689584399017</v>
          </cell>
          <cell r="C357">
            <v>5264.3650694381959</v>
          </cell>
          <cell r="D357" t="str">
            <v>2.35</v>
          </cell>
        </row>
        <row r="358">
          <cell r="A358" t="str">
            <v>D2-62</v>
          </cell>
          <cell r="B358">
            <v>7355.1189449490275</v>
          </cell>
          <cell r="C358">
            <v>5814.7051245152452</v>
          </cell>
          <cell r="D358" t="str">
            <v>2.87</v>
          </cell>
        </row>
        <row r="359">
          <cell r="A359" t="str">
            <v>D2-55/7</v>
          </cell>
          <cell r="B359">
            <v>7356.5667728573562</v>
          </cell>
          <cell r="C359">
            <v>5562.0299247519079</v>
          </cell>
          <cell r="D359" t="str">
            <v>2.11</v>
          </cell>
        </row>
        <row r="360">
          <cell r="A360" t="str">
            <v>D2-55/8</v>
          </cell>
          <cell r="B360">
            <v>7365.5243605837995</v>
          </cell>
          <cell r="C360">
            <v>5561.1572151077089</v>
          </cell>
          <cell r="D360" t="str">
            <v>2.17</v>
          </cell>
        </row>
        <row r="361">
          <cell r="A361" t="str">
            <v>D2-51/4</v>
          </cell>
          <cell r="B361">
            <v>7368.6614486460985</v>
          </cell>
          <cell r="C361">
            <v>5371.3248900293765</v>
          </cell>
          <cell r="D361" t="str">
            <v>2.74</v>
          </cell>
        </row>
        <row r="362">
          <cell r="A362" t="str">
            <v>D2-47/4/2/1</v>
          </cell>
          <cell r="B362">
            <v>7368.7547788761894</v>
          </cell>
          <cell r="C362">
            <v>5183.0319990715652</v>
          </cell>
          <cell r="D362" t="str">
            <v>2.26</v>
          </cell>
        </row>
        <row r="363">
          <cell r="A363" t="str">
            <v>D2-47/4/4/1</v>
          </cell>
          <cell r="B363">
            <v>7369.1630602561536</v>
          </cell>
          <cell r="C363">
            <v>5103.2482291062897</v>
          </cell>
          <cell r="D363" t="str">
            <v>1.88</v>
          </cell>
        </row>
        <row r="364">
          <cell r="A364" t="str">
            <v>D2-55/9</v>
          </cell>
          <cell r="B364">
            <v>7373.4696522170598</v>
          </cell>
          <cell r="C364">
            <v>5600.3024332056502</v>
          </cell>
          <cell r="D364" t="str">
            <v>2.09</v>
          </cell>
        </row>
        <row r="365">
          <cell r="A365" t="str">
            <v>D2-55/10</v>
          </cell>
          <cell r="B365">
            <v>7379.4370637919856</v>
          </cell>
          <cell r="C365">
            <v>5629.7029433899215</v>
          </cell>
          <cell r="D365" t="str">
            <v>2.26</v>
          </cell>
        </row>
        <row r="366">
          <cell r="A366" t="str">
            <v>D2-55/7/3</v>
          </cell>
          <cell r="B366">
            <v>7381.0128846890984</v>
          </cell>
          <cell r="C366">
            <v>5473.8148749236889</v>
          </cell>
          <cell r="D366" t="str">
            <v>2.92</v>
          </cell>
        </row>
        <row r="367">
          <cell r="A367" t="str">
            <v>D2-63</v>
          </cell>
          <cell r="B367">
            <v>7385.0053709589702</v>
          </cell>
          <cell r="C367">
            <v>5812.0971482208251</v>
          </cell>
          <cell r="D367" t="str">
            <v>2.89</v>
          </cell>
        </row>
        <row r="368">
          <cell r="A368" t="str">
            <v>D2-55/11</v>
          </cell>
          <cell r="B368">
            <v>7385.4044753669123</v>
          </cell>
          <cell r="C368">
            <v>5659.1034535741928</v>
          </cell>
          <cell r="D368" t="str">
            <v>2.30</v>
          </cell>
        </row>
        <row r="369">
          <cell r="A369" t="str">
            <v>D2-55/12</v>
          </cell>
          <cell r="B369">
            <v>7391.3718869418381</v>
          </cell>
          <cell r="C369">
            <v>5688.5039637584641</v>
          </cell>
          <cell r="D369" t="str">
            <v>2.29</v>
          </cell>
        </row>
        <row r="370">
          <cell r="A370" t="str">
            <v>D2-51/5</v>
          </cell>
          <cell r="B370">
            <v>7397.9739230965124</v>
          </cell>
          <cell r="C370">
            <v>5364.9390587135758</v>
          </cell>
          <cell r="D370" t="str">
            <v>2.61</v>
          </cell>
        </row>
        <row r="371">
          <cell r="A371" t="str">
            <v>D2-47/4/2</v>
          </cell>
          <cell r="B371">
            <v>7398.7468132453459</v>
          </cell>
          <cell r="C371">
            <v>5182.3407144707271</v>
          </cell>
          <cell r="D371" t="str">
            <v>2.26</v>
          </cell>
        </row>
        <row r="372">
          <cell r="A372" t="str">
            <v>D2-55/13</v>
          </cell>
          <cell r="B372">
            <v>7398.9418654033861</v>
          </cell>
          <cell r="C372">
            <v>5725.8000721396274</v>
          </cell>
          <cell r="D372" t="str">
            <v>2.08</v>
          </cell>
        </row>
        <row r="373">
          <cell r="A373" t="str">
            <v>D2-47/4/1</v>
          </cell>
          <cell r="B373">
            <v>7399.3509262979278</v>
          </cell>
          <cell r="C373">
            <v>5225.9637950707393</v>
          </cell>
          <cell r="D373" t="str">
            <v>2.21</v>
          </cell>
        </row>
        <row r="374">
          <cell r="A374" t="str">
            <v>D2-47/4</v>
          </cell>
          <cell r="B374">
            <v>7399.8268905732893</v>
          </cell>
          <cell r="C374">
            <v>5260.3332361184184</v>
          </cell>
          <cell r="D374" t="str">
            <v>2.16</v>
          </cell>
        </row>
        <row r="375">
          <cell r="A375" t="str">
            <v>D2-55/8/1</v>
          </cell>
          <cell r="B375">
            <v>7400.9212047566389</v>
          </cell>
          <cell r="C375">
            <v>5557.7086117306335</v>
          </cell>
          <cell r="D375" t="str">
            <v>2.26</v>
          </cell>
        </row>
        <row r="376">
          <cell r="A376" t="str">
            <v>D2-47/4/3</v>
          </cell>
          <cell r="B376">
            <v>7401.2955565716675</v>
          </cell>
          <cell r="C376">
            <v>5136.0380730204697</v>
          </cell>
          <cell r="D376" t="str">
            <v>1.91</v>
          </cell>
        </row>
        <row r="377">
          <cell r="A377" t="str">
            <v>D2-47/4/4</v>
          </cell>
          <cell r="B377">
            <v>7403.1035909664879</v>
          </cell>
          <cell r="C377">
            <v>5103.1917807129785</v>
          </cell>
          <cell r="D377" t="str">
            <v>1.80</v>
          </cell>
        </row>
        <row r="378">
          <cell r="A378" t="str">
            <v>D2-47/4/5</v>
          </cell>
          <cell r="B378">
            <v>7404.5932830131323</v>
          </cell>
          <cell r="C378">
            <v>5076.1287665621467</v>
          </cell>
          <cell r="D378" t="str">
            <v>2.55</v>
          </cell>
        </row>
        <row r="379">
          <cell r="A379" t="str">
            <v>D2-47/4/6</v>
          </cell>
          <cell r="B379">
            <v>7406.2421462338643</v>
          </cell>
          <cell r="C379">
            <v>5046.1741133329851</v>
          </cell>
          <cell r="D379" t="str">
            <v>1.79</v>
          </cell>
        </row>
        <row r="380">
          <cell r="A380" t="str">
            <v>D2-47/4/7</v>
          </cell>
          <cell r="B380">
            <v>7407.8910094545972</v>
          </cell>
          <cell r="C380">
            <v>5016.2194601038236</v>
          </cell>
          <cell r="D380" t="str">
            <v>2.12</v>
          </cell>
        </row>
        <row r="381">
          <cell r="A381" t="str">
            <v>D2-47/4/8</v>
          </cell>
          <cell r="B381">
            <v>7409.5398726753292</v>
          </cell>
          <cell r="C381">
            <v>4986.2648068746621</v>
          </cell>
          <cell r="D381" t="str">
            <v>2.42</v>
          </cell>
        </row>
        <row r="382">
          <cell r="A382" t="str">
            <v>D2-47/4/9</v>
          </cell>
          <cell r="B382">
            <v>7410.9563144182712</v>
          </cell>
          <cell r="C382">
            <v>4960.532520111492</v>
          </cell>
          <cell r="D382" t="str">
            <v>2.42</v>
          </cell>
        </row>
        <row r="383">
          <cell r="A383" t="str">
            <v>D2-55/7/4</v>
          </cell>
          <cell r="B383">
            <v>7411.4691658414094</v>
          </cell>
          <cell r="C383">
            <v>5471.3362790251367</v>
          </cell>
          <cell r="D383" t="str">
            <v>2.84</v>
          </cell>
        </row>
        <row r="384">
          <cell r="A384" t="str">
            <v>D2-64</v>
          </cell>
          <cell r="B384">
            <v>7414.8917969689119</v>
          </cell>
          <cell r="C384">
            <v>5809.489171926406</v>
          </cell>
          <cell r="D384" t="str">
            <v>2.90</v>
          </cell>
        </row>
        <row r="385">
          <cell r="A385" t="str">
            <v>D2-51/6</v>
          </cell>
          <cell r="B385">
            <v>7421.423902656843</v>
          </cell>
          <cell r="C385">
            <v>5359.8303936609354</v>
          </cell>
          <cell r="D385" t="str">
            <v>2.46</v>
          </cell>
        </row>
        <row r="386">
          <cell r="A386" t="str">
            <v>D2-51/7</v>
          </cell>
          <cell r="B386">
            <v>7421.4359845775734</v>
          </cell>
          <cell r="C386">
            <v>5330.1332671954542</v>
          </cell>
          <cell r="D386" t="str">
            <v>1.94</v>
          </cell>
        </row>
        <row r="387">
          <cell r="A387" t="str">
            <v>D2-51/8</v>
          </cell>
          <cell r="B387">
            <v>7421.8135433604066</v>
          </cell>
          <cell r="C387">
            <v>5297.654272103865</v>
          </cell>
          <cell r="D387" t="str">
            <v>2.46</v>
          </cell>
        </row>
        <row r="388">
          <cell r="A388" t="str">
            <v>D2-47/4/2/6</v>
          </cell>
          <cell r="B388">
            <v>7428.0344739796392</v>
          </cell>
          <cell r="C388">
            <v>5186.0295677913227</v>
          </cell>
          <cell r="D388" t="str">
            <v>2.33</v>
          </cell>
        </row>
        <row r="389">
          <cell r="A389" t="str">
            <v>D2-55/14</v>
          </cell>
          <cell r="B389">
            <v>7428.0561028523425</v>
          </cell>
          <cell r="C389">
            <v>5721.7306653449205</v>
          </cell>
          <cell r="D389" t="str">
            <v>2.03</v>
          </cell>
        </row>
        <row r="390">
          <cell r="A390" t="str">
            <v>D2-47/5</v>
          </cell>
          <cell r="B390">
            <v>7433.8215274260574</v>
          </cell>
          <cell r="C390">
            <v>5264.2175229738104</v>
          </cell>
          <cell r="D390" t="str">
            <v>1.79</v>
          </cell>
        </row>
        <row r="391">
          <cell r="A391" t="str">
            <v>D2-55/7/5</v>
          </cell>
          <cell r="B391">
            <v>7441.3703109362687</v>
          </cell>
          <cell r="C391">
            <v>5468.9028612607181</v>
          </cell>
          <cell r="D391" t="str">
            <v>2.81</v>
          </cell>
        </row>
        <row r="392">
          <cell r="A392" t="str">
            <v>D2-65</v>
          </cell>
          <cell r="B392">
            <v>7444.7782229788536</v>
          </cell>
          <cell r="C392">
            <v>5806.8811956319869</v>
          </cell>
          <cell r="D392" t="str">
            <v>2.87</v>
          </cell>
        </row>
        <row r="393">
          <cell r="A393" t="str">
            <v>D2-47/4/2/7</v>
          </cell>
          <cell r="B393">
            <v>7456.434457065111</v>
          </cell>
          <cell r="C393">
            <v>5189.6066159161346</v>
          </cell>
          <cell r="D393" t="str">
            <v>2.33</v>
          </cell>
        </row>
        <row r="394">
          <cell r="A394" t="str">
            <v>D2-47/4/2/7/1</v>
          </cell>
          <cell r="B394">
            <v>7457.6417589659068</v>
          </cell>
          <cell r="C394">
            <v>5159.6309187245706</v>
          </cell>
          <cell r="D394" t="str">
            <v>2.07</v>
          </cell>
        </row>
        <row r="395">
          <cell r="A395" t="str">
            <v>D2-47/4/2/7/2</v>
          </cell>
          <cell r="B395">
            <v>7458.8490608667016</v>
          </cell>
          <cell r="C395">
            <v>5129.6552215330066</v>
          </cell>
          <cell r="D395" t="str">
            <v>2.07</v>
          </cell>
        </row>
        <row r="396">
          <cell r="A396" t="str">
            <v>D2-55/15</v>
          </cell>
          <cell r="B396">
            <v>7459.5219676361075</v>
          </cell>
          <cell r="C396">
            <v>5717.3325627266768</v>
          </cell>
          <cell r="D396" t="str">
            <v>2.01</v>
          </cell>
        </row>
        <row r="397">
          <cell r="A397" t="str">
            <v>D2-47/4/2/7/3</v>
          </cell>
          <cell r="B397">
            <v>7459.9441863238781</v>
          </cell>
          <cell r="C397">
            <v>5102.4647159358028</v>
          </cell>
          <cell r="D397" t="str">
            <v>2.03</v>
          </cell>
        </row>
        <row r="398">
          <cell r="A398" t="str">
            <v>D2-47/4/2/7/4</v>
          </cell>
          <cell r="B398">
            <v>7461.2636646682931</v>
          </cell>
          <cell r="C398">
            <v>5069.7038271498786</v>
          </cell>
          <cell r="D398" t="str">
            <v>2.12</v>
          </cell>
        </row>
        <row r="399">
          <cell r="A399" t="str">
            <v>D2-47/4/2/7/5</v>
          </cell>
          <cell r="B399">
            <v>7462.4709665690889</v>
          </cell>
          <cell r="C399">
            <v>5039.7281299583146</v>
          </cell>
          <cell r="D399" t="str">
            <v>2.23</v>
          </cell>
        </row>
        <row r="400">
          <cell r="A400" t="str">
            <v>D2-47/4/2/7/6</v>
          </cell>
          <cell r="B400">
            <v>7463.6782684698837</v>
          </cell>
          <cell r="C400">
            <v>5009.7524327667506</v>
          </cell>
          <cell r="D400" t="str">
            <v>2.32</v>
          </cell>
        </row>
        <row r="401">
          <cell r="A401" t="str">
            <v>D2-47/4/2/7/7</v>
          </cell>
          <cell r="B401">
            <v>7464.9148106354369</v>
          </cell>
          <cell r="C401">
            <v>4977.629059434159</v>
          </cell>
          <cell r="D401" t="str">
            <v>2.32</v>
          </cell>
        </row>
        <row r="402">
          <cell r="A402" t="str">
            <v>D2-66</v>
          </cell>
          <cell r="B402">
            <v>7469.8728267179185</v>
          </cell>
          <cell r="C402">
            <v>5804.6913676596632</v>
          </cell>
          <cell r="D402" t="str">
            <v>3.12</v>
          </cell>
        </row>
        <row r="403">
          <cell r="A403" t="str">
            <v>D2-47/6</v>
          </cell>
          <cell r="B403">
            <v>7472.8507422705297</v>
          </cell>
          <cell r="C403">
            <v>5268.7834503402037</v>
          </cell>
          <cell r="D403" t="str">
            <v>2.21</v>
          </cell>
        </row>
        <row r="404">
          <cell r="A404" t="str">
            <v>D2-47/4/2/8</v>
          </cell>
          <cell r="B404">
            <v>7484.8815553464592</v>
          </cell>
          <cell r="C404">
            <v>5191.3809692619789</v>
          </cell>
          <cell r="D404" t="str">
            <v>2.15</v>
          </cell>
        </row>
        <row r="405">
          <cell r="A405" t="str">
            <v>D2-47/4/2/9</v>
          </cell>
          <cell r="B405">
            <v>7514.3288420381941</v>
          </cell>
          <cell r="C405">
            <v>5193.2177081500986</v>
          </cell>
          <cell r="D405" t="str">
            <v>2.15</v>
          </cell>
        </row>
        <row r="406">
          <cell r="A406" t="str">
            <v>D2-47/4/2/9/1</v>
          </cell>
          <cell r="B406">
            <v>7515.3599779500782</v>
          </cell>
          <cell r="C406">
            <v>5163.2354340747179</v>
          </cell>
          <cell r="D406" t="str">
            <v>2.26</v>
          </cell>
        </row>
        <row r="407">
          <cell r="A407" t="str">
            <v>D2-47/4/2/9/2</v>
          </cell>
          <cell r="B407">
            <v>7516.3911138619633</v>
          </cell>
          <cell r="C407">
            <v>5133.2531599993381</v>
          </cell>
          <cell r="D407" t="str">
            <v>2.23</v>
          </cell>
        </row>
        <row r="408">
          <cell r="A408" t="str">
            <v>D2-47/4/2/9/3</v>
          </cell>
          <cell r="B408">
            <v>7517.4222497738474</v>
          </cell>
          <cell r="C408">
            <v>5103.2708859239574</v>
          </cell>
          <cell r="D408" t="str">
            <v>2.30</v>
          </cell>
        </row>
        <row r="409">
          <cell r="A409" t="str">
            <v>D2-47/4/2/9/4</v>
          </cell>
          <cell r="B409">
            <v>7518.4533856857315</v>
          </cell>
          <cell r="C409">
            <v>5073.2886118485776</v>
          </cell>
          <cell r="D409" t="str">
            <v>2.37</v>
          </cell>
        </row>
        <row r="410">
          <cell r="A410" t="str">
            <v>D2-47/4/2/9/5</v>
          </cell>
          <cell r="B410">
            <v>7519.4845215976165</v>
          </cell>
          <cell r="C410">
            <v>5043.3063377731969</v>
          </cell>
          <cell r="D410" t="str">
            <v>2.43</v>
          </cell>
        </row>
        <row r="411">
          <cell r="A411" t="str">
            <v>D2-47/4/2/9/6</v>
          </cell>
          <cell r="B411">
            <v>7520.5156575095007</v>
          </cell>
          <cell r="C411">
            <v>5013.3240636978171</v>
          </cell>
          <cell r="D411" t="str">
            <v>2.34</v>
          </cell>
        </row>
        <row r="412">
          <cell r="A412" t="str">
            <v>D2-47/4/2/9/7</v>
          </cell>
          <cell r="B412">
            <v>7521.5755477405346</v>
          </cell>
          <cell r="C412">
            <v>4987.9077677814121</v>
          </cell>
          <cell r="D412" t="str">
            <v>2.34</v>
          </cell>
        </row>
        <row r="413">
          <cell r="A413" t="str">
            <v>D2-47/4/2/10</v>
          </cell>
          <cell r="B413">
            <v>7546.8110916193255</v>
          </cell>
          <cell r="C413">
            <v>5195.243749177369</v>
          </cell>
          <cell r="D413" t="str">
            <v>2.40</v>
          </cell>
        </row>
        <row r="414">
          <cell r="A414" t="str">
            <v>D2-47/4/2/11</v>
          </cell>
          <cell r="B414">
            <v>7578.2211672686908</v>
          </cell>
          <cell r="C414">
            <v>5197.2029146525419</v>
          </cell>
          <cell r="D414" t="str">
            <v>2.40</v>
          </cell>
        </row>
        <row r="415">
          <cell r="A415" t="str">
            <v>D2-47/4/2/12</v>
          </cell>
          <cell r="B415">
            <v>7578.8881261509996</v>
          </cell>
          <cell r="C415">
            <v>5161.5725130099145</v>
          </cell>
          <cell r="D415" t="str">
            <v>2.44</v>
          </cell>
        </row>
        <row r="416">
          <cell r="A416" t="str">
            <v>D2-47/4/2/13</v>
          </cell>
          <cell r="B416">
            <v>7579.6437387097112</v>
          </cell>
          <cell r="C416">
            <v>5121.2060381533656</v>
          </cell>
          <cell r="D416" t="str">
            <v>2.37</v>
          </cell>
        </row>
        <row r="417">
          <cell r="A417" t="str">
            <v>D2-47/4/2/14</v>
          </cell>
          <cell r="B417">
            <v>7580.3003226089941</v>
          </cell>
          <cell r="C417">
            <v>5086.1298907864557</v>
          </cell>
          <cell r="D417" t="str">
            <v>2.38</v>
          </cell>
        </row>
        <row r="418">
          <cell r="A418" t="str">
            <v>D2-47/4/2/15</v>
          </cell>
          <cell r="B418">
            <v>7581.0387744802538</v>
          </cell>
          <cell r="C418">
            <v>5046.680177371366</v>
          </cell>
          <cell r="D418" t="str">
            <v>2.40</v>
          </cell>
        </row>
        <row r="419">
          <cell r="A419" t="str">
            <v>LS-4</v>
          </cell>
          <cell r="B419">
            <v>7033.3824999999997</v>
          </cell>
          <cell r="C419">
            <v>5248.1673000000001</v>
          </cell>
          <cell r="D419">
            <v>2.02</v>
          </cell>
        </row>
        <row r="420">
          <cell r="A420" t="str">
            <v>D2-47/4/2/16</v>
          </cell>
          <cell r="B420">
            <v>7581.7603212565573</v>
          </cell>
          <cell r="C420">
            <v>5005.5871992323873</v>
          </cell>
          <cell r="D420" t="str">
            <v>2.40</v>
          </cell>
        </row>
      </sheetData>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Sheet1"/>
      <sheetName val="Z1_DATA"/>
      <sheetName val="zone-2"/>
      <sheetName val="MHNO_LEV"/>
      <sheetName val="Z1-CO"/>
    </sheetNames>
    <sheetDataSet>
      <sheetData sheetId="0" refreshError="1"/>
      <sheetData sheetId="1" refreshError="1">
        <row r="4">
          <cell r="B4" t="str">
            <v>A-31</v>
          </cell>
          <cell r="C4" t="str">
            <v>A-30</v>
          </cell>
          <cell r="D4" t="str">
            <v>H</v>
          </cell>
          <cell r="E4">
            <v>5339.4093894379375</v>
          </cell>
          <cell r="F4">
            <v>4429.1712876387583</v>
          </cell>
          <cell r="G4">
            <v>5359.2504933955342</v>
          </cell>
          <cell r="H4">
            <v>4415.4473589467307</v>
          </cell>
          <cell r="I4">
            <v>24.130000000000003</v>
          </cell>
          <cell r="J4">
            <v>2.83</v>
          </cell>
          <cell r="K4">
            <v>2.25</v>
          </cell>
        </row>
        <row r="5">
          <cell r="B5" t="str">
            <v>A-30</v>
          </cell>
          <cell r="C5" t="str">
            <v>A-29</v>
          </cell>
          <cell r="E5">
            <v>5359.2504933955342</v>
          </cell>
          <cell r="F5">
            <v>4415.4473589467307</v>
          </cell>
          <cell r="G5">
            <v>5383.9233687832184</v>
          </cell>
          <cell r="H5">
            <v>4398.3813336302201</v>
          </cell>
          <cell r="I5">
            <v>30</v>
          </cell>
          <cell r="J5">
            <v>2.25</v>
          </cell>
          <cell r="K5">
            <v>1.96</v>
          </cell>
        </row>
        <row r="6">
          <cell r="B6" t="str">
            <v>A-29</v>
          </cell>
          <cell r="C6" t="str">
            <v>A-28</v>
          </cell>
          <cell r="E6">
            <v>5383.9233687832184</v>
          </cell>
          <cell r="F6">
            <v>4398.3813336302201</v>
          </cell>
          <cell r="G6">
            <v>5368.9316855775578</v>
          </cell>
          <cell r="H6">
            <v>4377.1387011506731</v>
          </cell>
          <cell r="I6">
            <v>26.01</v>
          </cell>
          <cell r="J6">
            <v>1.96</v>
          </cell>
          <cell r="K6">
            <v>2.21</v>
          </cell>
        </row>
        <row r="7">
          <cell r="B7" t="str">
            <v>A-28</v>
          </cell>
          <cell r="C7" t="str">
            <v>A-27</v>
          </cell>
          <cell r="E7">
            <v>5368.9316855775578</v>
          </cell>
          <cell r="F7">
            <v>4377.1387011506731</v>
          </cell>
          <cell r="G7">
            <v>5349.9037799703729</v>
          </cell>
          <cell r="H7">
            <v>4350.1768983881711</v>
          </cell>
          <cell r="I7">
            <v>33</v>
          </cell>
          <cell r="J7">
            <v>2.21</v>
          </cell>
          <cell r="K7">
            <v>2.0099999999999998</v>
          </cell>
        </row>
        <row r="8">
          <cell r="B8" t="str">
            <v>A-27</v>
          </cell>
          <cell r="C8" t="str">
            <v>A-26</v>
          </cell>
          <cell r="E8">
            <v>5349.9037799703729</v>
          </cell>
          <cell r="F8">
            <v>4350.1768983881711</v>
          </cell>
          <cell r="G8">
            <v>5337.1010892409158</v>
          </cell>
          <cell r="H8">
            <v>4332.2452289028897</v>
          </cell>
          <cell r="I8">
            <v>22.040000000000003</v>
          </cell>
          <cell r="J8">
            <v>2.0099999999999998</v>
          </cell>
          <cell r="K8">
            <v>2.2200000000000002</v>
          </cell>
        </row>
        <row r="9">
          <cell r="B9" t="str">
            <v>A-26/7</v>
          </cell>
          <cell r="C9" t="str">
            <v>A-26/6</v>
          </cell>
          <cell r="D9" t="str">
            <v>H</v>
          </cell>
          <cell r="E9">
            <v>5152.0083720944558</v>
          </cell>
          <cell r="F9">
            <v>4431.1831945792801</v>
          </cell>
          <cell r="G9">
            <v>5178.4669631617598</v>
          </cell>
          <cell r="H9">
            <v>4417.0430758126931</v>
          </cell>
          <cell r="I9">
            <v>30</v>
          </cell>
          <cell r="J9">
            <v>2.35</v>
          </cell>
          <cell r="K9">
            <v>2.0299999999999998</v>
          </cell>
        </row>
        <row r="10">
          <cell r="B10" t="str">
            <v>A-26/6</v>
          </cell>
          <cell r="C10" t="str">
            <v>A-26/5</v>
          </cell>
          <cell r="E10">
            <v>5178.4669631617598</v>
          </cell>
          <cell r="F10">
            <v>4417.0430758126931</v>
          </cell>
          <cell r="G10">
            <v>5204.9255542290639</v>
          </cell>
          <cell r="H10">
            <v>4402.9029570461053</v>
          </cell>
          <cell r="I10">
            <v>30</v>
          </cell>
          <cell r="J10">
            <v>2.0299999999999998</v>
          </cell>
          <cell r="K10">
            <v>2.16</v>
          </cell>
        </row>
        <row r="11">
          <cell r="B11" t="str">
            <v>A-26/5</v>
          </cell>
          <cell r="C11" t="str">
            <v>A-26/4</v>
          </cell>
          <cell r="E11">
            <v>5204.9255542290639</v>
          </cell>
          <cell r="F11">
            <v>4402.9029570461053</v>
          </cell>
          <cell r="G11">
            <v>5231.4282095860399</v>
          </cell>
          <cell r="H11">
            <v>4389.1068372642967</v>
          </cell>
          <cell r="I11">
            <v>29.880000000000003</v>
          </cell>
          <cell r="J11">
            <v>2.16</v>
          </cell>
          <cell r="K11">
            <v>2.2200000000000002</v>
          </cell>
        </row>
        <row r="12">
          <cell r="B12" t="str">
            <v>A-26/4</v>
          </cell>
          <cell r="C12" t="str">
            <v>A-26/3</v>
          </cell>
          <cell r="E12">
            <v>5231.4282095860399</v>
          </cell>
          <cell r="F12">
            <v>4389.1068372642967</v>
          </cell>
          <cell r="G12">
            <v>5257.8464294997584</v>
          </cell>
          <cell r="H12">
            <v>4374.891435173945</v>
          </cell>
          <cell r="I12">
            <v>30</v>
          </cell>
          <cell r="J12">
            <v>2.2200000000000002</v>
          </cell>
          <cell r="K12">
            <v>2.0499999999999998</v>
          </cell>
        </row>
        <row r="13">
          <cell r="B13" t="str">
            <v>A-26/3</v>
          </cell>
          <cell r="C13" t="str">
            <v>A-26/2</v>
          </cell>
          <cell r="E13">
            <v>5257.8464294997584</v>
          </cell>
          <cell r="F13">
            <v>4374.891435173945</v>
          </cell>
          <cell r="G13">
            <v>5284.2646494134779</v>
          </cell>
          <cell r="H13">
            <v>4360.6760330835932</v>
          </cell>
          <cell r="I13">
            <v>30</v>
          </cell>
          <cell r="J13">
            <v>2.0499999999999998</v>
          </cell>
          <cell r="K13">
            <v>1.96</v>
          </cell>
        </row>
        <row r="14">
          <cell r="B14" t="str">
            <v>A-26/2</v>
          </cell>
          <cell r="C14" t="str">
            <v>A-26/1</v>
          </cell>
          <cell r="E14">
            <v>5284.2646494134779</v>
          </cell>
          <cell r="F14">
            <v>4360.6760330835932</v>
          </cell>
          <cell r="G14">
            <v>5310.6828693271964</v>
          </cell>
          <cell r="H14">
            <v>4346.4606309932415</v>
          </cell>
          <cell r="I14">
            <v>30</v>
          </cell>
          <cell r="J14">
            <v>1.96</v>
          </cell>
          <cell r="K14">
            <v>2.1</v>
          </cell>
        </row>
        <row r="15">
          <cell r="B15" t="str">
            <v>A-26/1</v>
          </cell>
          <cell r="C15" t="str">
            <v>A-26</v>
          </cell>
          <cell r="E15">
            <v>5310.6828693271964</v>
          </cell>
          <cell r="F15">
            <v>4346.4606309932415</v>
          </cell>
          <cell r="G15">
            <v>5337.1010892409158</v>
          </cell>
          <cell r="H15">
            <v>4332.2452289028897</v>
          </cell>
          <cell r="I15">
            <v>30</v>
          </cell>
          <cell r="J15">
            <v>2.1</v>
          </cell>
          <cell r="K15">
            <v>2.2200000000000002</v>
          </cell>
        </row>
        <row r="16">
          <cell r="B16" t="str">
            <v>A-26</v>
          </cell>
          <cell r="C16" t="str">
            <v>A-25</v>
          </cell>
          <cell r="D16" t="str">
            <v>J</v>
          </cell>
          <cell r="E16">
            <v>5337.1010892409158</v>
          </cell>
          <cell r="F16">
            <v>4332.2452289028897</v>
          </cell>
          <cell r="G16">
            <v>5316.4036197517189</v>
          </cell>
          <cell r="H16">
            <v>4302.5007350362748</v>
          </cell>
          <cell r="I16">
            <v>36.239999999999995</v>
          </cell>
          <cell r="J16">
            <v>2.2200000000000002</v>
          </cell>
          <cell r="K16">
            <v>2</v>
          </cell>
        </row>
        <row r="17">
          <cell r="B17" t="str">
            <v>A-25/5</v>
          </cell>
          <cell r="C17" t="str">
            <v>A-25/4</v>
          </cell>
          <cell r="D17" t="str">
            <v>H</v>
          </cell>
          <cell r="E17">
            <v>5179.741685144767</v>
          </cell>
          <cell r="F17">
            <v>4364.3353178317066</v>
          </cell>
          <cell r="G17">
            <v>5207.074072066157</v>
          </cell>
          <cell r="H17">
            <v>4351.9684012726202</v>
          </cell>
          <cell r="I17">
            <v>30</v>
          </cell>
          <cell r="J17">
            <v>1.88</v>
          </cell>
          <cell r="K17">
            <v>1.7</v>
          </cell>
        </row>
        <row r="18">
          <cell r="B18" t="str">
            <v>A-25/4</v>
          </cell>
          <cell r="C18" t="str">
            <v>A-25/3</v>
          </cell>
          <cell r="E18">
            <v>5207.074072066157</v>
          </cell>
          <cell r="F18">
            <v>4351.9684012726202</v>
          </cell>
          <cell r="G18">
            <v>5234.4064589875479</v>
          </cell>
          <cell r="H18">
            <v>4339.6014847135339</v>
          </cell>
          <cell r="I18">
            <v>30</v>
          </cell>
          <cell r="J18">
            <v>1.7</v>
          </cell>
          <cell r="K18">
            <v>1.77</v>
          </cell>
        </row>
        <row r="19">
          <cell r="B19" t="str">
            <v>A-25/3</v>
          </cell>
          <cell r="C19" t="str">
            <v>A-25/2</v>
          </cell>
          <cell r="E19">
            <v>5234.4064589875479</v>
          </cell>
          <cell r="F19">
            <v>4339.6014847135339</v>
          </cell>
          <cell r="G19">
            <v>5261.7388459089379</v>
          </cell>
          <cell r="H19">
            <v>4327.2345681544475</v>
          </cell>
          <cell r="I19">
            <v>30</v>
          </cell>
          <cell r="J19">
            <v>1.77</v>
          </cell>
          <cell r="K19">
            <v>2.12</v>
          </cell>
        </row>
        <row r="20">
          <cell r="B20" t="str">
            <v>A-25/2</v>
          </cell>
          <cell r="C20" t="str">
            <v>A-25/1</v>
          </cell>
          <cell r="E20">
            <v>5261.7388459089379</v>
          </cell>
          <cell r="F20">
            <v>4327.2345681544475</v>
          </cell>
          <cell r="G20">
            <v>5289.0712328303289</v>
          </cell>
          <cell r="H20">
            <v>4314.8676515953612</v>
          </cell>
          <cell r="I20">
            <v>30</v>
          </cell>
          <cell r="J20">
            <v>2.12</v>
          </cell>
          <cell r="K20">
            <v>2.04</v>
          </cell>
        </row>
        <row r="21">
          <cell r="B21" t="str">
            <v>A-25/1</v>
          </cell>
          <cell r="C21" t="str">
            <v>A-25</v>
          </cell>
          <cell r="E21">
            <v>5289.0712328303289</v>
          </cell>
          <cell r="F21">
            <v>4314.8676515953612</v>
          </cell>
          <cell r="G21">
            <v>5316.4036197517189</v>
          </cell>
          <cell r="H21">
            <v>4302.5007350362748</v>
          </cell>
          <cell r="I21">
            <v>30</v>
          </cell>
          <cell r="J21">
            <v>2.04</v>
          </cell>
          <cell r="K21">
            <v>2</v>
          </cell>
        </row>
        <row r="22">
          <cell r="B22" t="str">
            <v>A-25</v>
          </cell>
          <cell r="C22" t="str">
            <v>A-24</v>
          </cell>
          <cell r="D22" t="str">
            <v>J</v>
          </cell>
          <cell r="E22">
            <v>5316.4036197517189</v>
          </cell>
          <cell r="F22">
            <v>4302.5007350362748</v>
          </cell>
          <cell r="G22">
            <v>5292.510191533428</v>
          </cell>
          <cell r="H22">
            <v>4266.7501533909717</v>
          </cell>
          <cell r="I22">
            <v>43</v>
          </cell>
          <cell r="J22">
            <v>2</v>
          </cell>
          <cell r="K22">
            <v>1.91</v>
          </cell>
        </row>
        <row r="23">
          <cell r="B23" t="str">
            <v>A-24</v>
          </cell>
          <cell r="C23" t="str">
            <v>A-23</v>
          </cell>
          <cell r="E23">
            <v>5292.510191533428</v>
          </cell>
          <cell r="F23">
            <v>4266.7501533909717</v>
          </cell>
          <cell r="G23">
            <v>5264.7471952745964</v>
          </cell>
          <cell r="H23">
            <v>4278.1174766788927</v>
          </cell>
          <cell r="I23">
            <v>30</v>
          </cell>
          <cell r="J23">
            <v>1.91</v>
          </cell>
          <cell r="K23">
            <v>2.09</v>
          </cell>
        </row>
        <row r="24">
          <cell r="B24" t="str">
            <v>A-23</v>
          </cell>
          <cell r="C24" t="str">
            <v>A-22</v>
          </cell>
          <cell r="E24">
            <v>5264.7471952745964</v>
          </cell>
          <cell r="F24">
            <v>4278.1174766788927</v>
          </cell>
          <cell r="G24">
            <v>5237.0832686504018</v>
          </cell>
          <cell r="H24">
            <v>4289.7238182097608</v>
          </cell>
          <cell r="I24">
            <v>30</v>
          </cell>
          <cell r="J24">
            <v>2.09</v>
          </cell>
          <cell r="K24">
            <v>2.21</v>
          </cell>
        </row>
        <row r="25">
          <cell r="B25" t="str">
            <v>A-22</v>
          </cell>
          <cell r="C25" t="str">
            <v>A-21</v>
          </cell>
          <cell r="E25">
            <v>5237.0832686504018</v>
          </cell>
          <cell r="F25">
            <v>4289.7238182097608</v>
          </cell>
          <cell r="G25">
            <v>5209.3331104496319</v>
          </cell>
          <cell r="H25">
            <v>4301.1224461900156</v>
          </cell>
          <cell r="I25">
            <v>30</v>
          </cell>
          <cell r="J25">
            <v>2.21</v>
          </cell>
          <cell r="K25">
            <v>2.5099999999999998</v>
          </cell>
        </row>
        <row r="26">
          <cell r="B26" t="str">
            <v>A-21</v>
          </cell>
          <cell r="C26" t="str">
            <v>A-20</v>
          </cell>
          <cell r="E26">
            <v>5209.3331104496319</v>
          </cell>
          <cell r="F26">
            <v>4301.1224461900156</v>
          </cell>
          <cell r="G26">
            <v>5184.6223829189184</v>
          </cell>
          <cell r="H26">
            <v>4311.2726005857548</v>
          </cell>
          <cell r="I26">
            <v>26.720000000000002</v>
          </cell>
          <cell r="J26">
            <v>2.5099999999999998</v>
          </cell>
          <cell r="K26">
            <v>2.09</v>
          </cell>
        </row>
        <row r="27">
          <cell r="B27" t="str">
            <v>A-20</v>
          </cell>
          <cell r="C27" t="str">
            <v>A-19</v>
          </cell>
          <cell r="E27">
            <v>5184.6223829189184</v>
          </cell>
          <cell r="F27">
            <v>4311.2726005857548</v>
          </cell>
          <cell r="G27">
            <v>5162.8909818594539</v>
          </cell>
          <cell r="H27">
            <v>4319.9836194984837</v>
          </cell>
          <cell r="I27">
            <v>23.42</v>
          </cell>
          <cell r="J27">
            <v>2.09</v>
          </cell>
          <cell r="K27">
            <v>1.98</v>
          </cell>
        </row>
        <row r="28">
          <cell r="B28" t="str">
            <v>A-19/2</v>
          </cell>
          <cell r="C28" t="str">
            <v>A-19/1</v>
          </cell>
          <cell r="D28" t="str">
            <v>H</v>
          </cell>
          <cell r="E28">
            <v>5107.3906654579132</v>
          </cell>
          <cell r="F28">
            <v>4342.7808754589923</v>
          </cell>
          <cell r="G28">
            <v>5135.140823658684</v>
          </cell>
          <cell r="H28">
            <v>4331.3822474787376</v>
          </cell>
          <cell r="I28">
            <v>30</v>
          </cell>
          <cell r="J28">
            <v>2.13</v>
          </cell>
          <cell r="K28">
            <v>2.15</v>
          </cell>
        </row>
        <row r="29">
          <cell r="B29" t="str">
            <v>A-19/1</v>
          </cell>
          <cell r="C29" t="str">
            <v>A-19</v>
          </cell>
          <cell r="E29">
            <v>5135.140823658684</v>
          </cell>
          <cell r="F29">
            <v>4331.3822474787376</v>
          </cell>
          <cell r="G29">
            <v>5162.8909818594539</v>
          </cell>
          <cell r="H29">
            <v>4319.9836194984837</v>
          </cell>
          <cell r="I29">
            <v>30</v>
          </cell>
          <cell r="J29">
            <v>2.15</v>
          </cell>
          <cell r="K29">
            <v>1.98</v>
          </cell>
        </row>
        <row r="30">
          <cell r="B30" t="str">
            <v>A-19</v>
          </cell>
          <cell r="C30" t="str">
            <v>A-18</v>
          </cell>
          <cell r="D30" t="str">
            <v>J</v>
          </cell>
          <cell r="E30">
            <v>5162.8909818594539</v>
          </cell>
          <cell r="F30">
            <v>4319.9836194984837</v>
          </cell>
          <cell r="G30">
            <v>5160.1538013786994</v>
          </cell>
          <cell r="H30">
            <v>4296.1402169934763</v>
          </cell>
          <cell r="I30">
            <v>24</v>
          </cell>
          <cell r="J30">
            <v>1.98</v>
          </cell>
          <cell r="K30">
            <v>2.17</v>
          </cell>
        </row>
        <row r="31">
          <cell r="B31" t="str">
            <v>A-18</v>
          </cell>
          <cell r="C31" t="str">
            <v>A-17</v>
          </cell>
          <cell r="E31">
            <v>5160.1538013786994</v>
          </cell>
          <cell r="F31">
            <v>4296.1402169934763</v>
          </cell>
          <cell r="G31">
            <v>5157.5306700846422</v>
          </cell>
          <cell r="H31">
            <v>4273.2902895928446</v>
          </cell>
          <cell r="I31">
            <v>23</v>
          </cell>
          <cell r="J31">
            <v>2.17</v>
          </cell>
          <cell r="K31">
            <v>2.17</v>
          </cell>
        </row>
        <row r="32">
          <cell r="B32" t="str">
            <v>A-17/3</v>
          </cell>
          <cell r="C32" t="str">
            <v>A-17/2</v>
          </cell>
          <cell r="D32" t="str">
            <v>H</v>
          </cell>
          <cell r="E32">
            <v>5241.9543307435424</v>
          </cell>
          <cell r="F32">
            <v>4242.103024227782</v>
          </cell>
          <cell r="G32">
            <v>5213.813110523909</v>
          </cell>
          <cell r="H32">
            <v>4252.4987793494693</v>
          </cell>
          <cell r="I32">
            <v>30</v>
          </cell>
          <cell r="J32">
            <v>2.36</v>
          </cell>
          <cell r="K32">
            <v>2.4</v>
          </cell>
        </row>
        <row r="33">
          <cell r="B33" t="str">
            <v>A-17/2</v>
          </cell>
          <cell r="C33" t="str">
            <v>A-17/1</v>
          </cell>
          <cell r="E33">
            <v>5213.813110523909</v>
          </cell>
          <cell r="F33">
            <v>4252.4987793494693</v>
          </cell>
          <cell r="G33">
            <v>5185.6718903042756</v>
          </cell>
          <cell r="H33">
            <v>4262.8945344711574</v>
          </cell>
          <cell r="I33">
            <v>30</v>
          </cell>
          <cell r="J33">
            <v>2.4</v>
          </cell>
          <cell r="K33">
            <v>2.4300000000000002</v>
          </cell>
        </row>
        <row r="34">
          <cell r="B34" t="str">
            <v>A-17/1</v>
          </cell>
          <cell r="C34" t="str">
            <v>A-17</v>
          </cell>
          <cell r="E34">
            <v>5185.6718903042756</v>
          </cell>
          <cell r="F34">
            <v>4262.8945344711574</v>
          </cell>
          <cell r="G34">
            <v>5157.5306700846422</v>
          </cell>
          <cell r="H34">
            <v>4273.2902895928446</v>
          </cell>
          <cell r="I34">
            <v>30</v>
          </cell>
          <cell r="J34">
            <v>2.4300000000000002</v>
          </cell>
          <cell r="K34">
            <v>2.17</v>
          </cell>
        </row>
        <row r="35">
          <cell r="B35" t="str">
            <v>A-17</v>
          </cell>
          <cell r="C35" t="str">
            <v>A-16</v>
          </cell>
          <cell r="D35" t="str">
            <v>J</v>
          </cell>
          <cell r="E35">
            <v>5157.5306700846422</v>
          </cell>
          <cell r="F35">
            <v>4273.2902895928446</v>
          </cell>
          <cell r="G35">
            <v>5155.2496863506803</v>
          </cell>
          <cell r="H35">
            <v>4253.4207875053389</v>
          </cell>
          <cell r="I35">
            <v>20.010000000000002</v>
          </cell>
          <cell r="J35">
            <v>2.17</v>
          </cell>
          <cell r="K35">
            <v>2.62</v>
          </cell>
        </row>
        <row r="36">
          <cell r="B36" t="str">
            <v>A-16/2</v>
          </cell>
          <cell r="C36" t="str">
            <v>A-16/1</v>
          </cell>
          <cell r="D36" t="str">
            <v>H</v>
          </cell>
          <cell r="E36">
            <v>5098.6923459345826</v>
          </cell>
          <cell r="F36">
            <v>4273.4524435791054</v>
          </cell>
          <cell r="G36">
            <v>5126.9710161426319</v>
          </cell>
          <cell r="H36">
            <v>4263.4366155422231</v>
          </cell>
          <cell r="I36">
            <v>30.01</v>
          </cell>
          <cell r="J36">
            <v>2.2200000000000002</v>
          </cell>
          <cell r="K36">
            <v>2.38</v>
          </cell>
        </row>
        <row r="37">
          <cell r="B37" t="str">
            <v>A-16/1</v>
          </cell>
          <cell r="C37" t="str">
            <v>A-16</v>
          </cell>
          <cell r="E37">
            <v>5126.9710161426319</v>
          </cell>
          <cell r="F37">
            <v>4263.4366155422231</v>
          </cell>
          <cell r="G37">
            <v>5155.2496863506803</v>
          </cell>
          <cell r="H37">
            <v>4253.4207875053389</v>
          </cell>
          <cell r="I37">
            <v>30</v>
          </cell>
          <cell r="J37">
            <v>2.38</v>
          </cell>
          <cell r="K37">
            <v>2.62</v>
          </cell>
        </row>
        <row r="38">
          <cell r="B38" t="str">
            <v>A-16</v>
          </cell>
          <cell r="C38" t="str">
            <v>A-15</v>
          </cell>
          <cell r="D38" t="str">
            <v>J</v>
          </cell>
          <cell r="E38">
            <v>5155.2496863506803</v>
          </cell>
          <cell r="F38">
            <v>4253.4207875053389</v>
          </cell>
          <cell r="G38">
            <v>5152.2666353485947</v>
          </cell>
          <cell r="H38">
            <v>4227.4356227579747</v>
          </cell>
          <cell r="I38">
            <v>26.16</v>
          </cell>
          <cell r="J38">
            <v>2.62</v>
          </cell>
          <cell r="K38">
            <v>2.0499999999999998</v>
          </cell>
        </row>
        <row r="39">
          <cell r="B39" t="str">
            <v>A-15/2</v>
          </cell>
          <cell r="C39" t="str">
            <v>A-15/1</v>
          </cell>
          <cell r="D39" t="str">
            <v>H</v>
          </cell>
          <cell r="E39">
            <v>5207.4776733294311</v>
          </cell>
          <cell r="F39">
            <v>4209.7661982946456</v>
          </cell>
          <cell r="G39">
            <v>5180.8326484445824</v>
          </cell>
          <cell r="H39">
            <v>4218.3710021207526</v>
          </cell>
          <cell r="I39">
            <v>28</v>
          </cell>
          <cell r="J39">
            <v>2.52</v>
          </cell>
          <cell r="K39">
            <v>2.84</v>
          </cell>
        </row>
        <row r="40">
          <cell r="B40" t="str">
            <v>A-15/1</v>
          </cell>
          <cell r="C40" t="str">
            <v>A-15</v>
          </cell>
          <cell r="E40">
            <v>5180.8326484445824</v>
          </cell>
          <cell r="F40">
            <v>4218.3710021207526</v>
          </cell>
          <cell r="G40">
            <v>5152.2666353485947</v>
          </cell>
          <cell r="H40">
            <v>4227.4356227579747</v>
          </cell>
          <cell r="I40">
            <v>29.970000000000002</v>
          </cell>
          <cell r="J40">
            <v>2.84</v>
          </cell>
          <cell r="K40">
            <v>2.0499999999999998</v>
          </cell>
        </row>
        <row r="41">
          <cell r="B41" t="str">
            <v>A-15</v>
          </cell>
          <cell r="C41" t="str">
            <v>A-14</v>
          </cell>
          <cell r="D41" t="str">
            <v>J</v>
          </cell>
          <cell r="E41">
            <v>5152.2666353485947</v>
          </cell>
          <cell r="F41">
            <v>4227.4356227579747</v>
          </cell>
          <cell r="G41">
            <v>5148.8451597476524</v>
          </cell>
          <cell r="H41">
            <v>4197.6313696267162</v>
          </cell>
          <cell r="I41">
            <v>30</v>
          </cell>
          <cell r="J41">
            <v>2.0499999999999998</v>
          </cell>
          <cell r="K41">
            <v>2.0699999999999998</v>
          </cell>
        </row>
        <row r="42">
          <cell r="B42" t="str">
            <v>A-14</v>
          </cell>
          <cell r="C42" t="str">
            <v>A-13</v>
          </cell>
          <cell r="E42">
            <v>5148.8451597476524</v>
          </cell>
          <cell r="F42">
            <v>4197.6313696267162</v>
          </cell>
          <cell r="G42">
            <v>5144.9852595478496</v>
          </cell>
          <cell r="H42">
            <v>4164.0080281115597</v>
          </cell>
          <cell r="I42">
            <v>33.85</v>
          </cell>
          <cell r="J42">
            <v>2.0699999999999998</v>
          </cell>
          <cell r="K42">
            <v>2.63</v>
          </cell>
        </row>
        <row r="43">
          <cell r="B43" t="str">
            <v>A-13</v>
          </cell>
          <cell r="C43" t="str">
            <v>A-12</v>
          </cell>
          <cell r="E43">
            <v>5144.9852595478496</v>
          </cell>
          <cell r="F43">
            <v>4164.0080281115597</v>
          </cell>
          <cell r="G43">
            <v>5120.8543679474715</v>
          </cell>
          <cell r="H43">
            <v>4146.1838851989032</v>
          </cell>
          <cell r="I43">
            <v>30.01</v>
          </cell>
          <cell r="J43">
            <v>2.63</v>
          </cell>
          <cell r="K43">
            <v>2.39</v>
          </cell>
        </row>
        <row r="44">
          <cell r="B44" t="str">
            <v>A-12</v>
          </cell>
          <cell r="C44" t="str">
            <v>A-11</v>
          </cell>
          <cell r="E44">
            <v>5120.8543679474715</v>
          </cell>
          <cell r="F44">
            <v>4146.1838851989032</v>
          </cell>
          <cell r="G44">
            <v>5096.7234763470942</v>
          </cell>
          <cell r="H44">
            <v>4128.3597422862467</v>
          </cell>
          <cell r="I44">
            <v>30.01</v>
          </cell>
          <cell r="J44">
            <v>2.39</v>
          </cell>
          <cell r="K44">
            <v>2.36</v>
          </cell>
        </row>
        <row r="45">
          <cell r="B45" t="str">
            <v>A-11</v>
          </cell>
          <cell r="C45" t="str">
            <v>A-10</v>
          </cell>
          <cell r="E45">
            <v>5096.7234763470942</v>
          </cell>
          <cell r="F45">
            <v>4128.3597422862467</v>
          </cell>
          <cell r="G45">
            <v>5072.5925847467161</v>
          </cell>
          <cell r="H45">
            <v>4110.5355993735893</v>
          </cell>
          <cell r="I45">
            <v>30</v>
          </cell>
          <cell r="J45">
            <v>2.36</v>
          </cell>
          <cell r="K45">
            <v>3.32</v>
          </cell>
        </row>
        <row r="46">
          <cell r="B46" t="str">
            <v>A-10</v>
          </cell>
          <cell r="C46" t="str">
            <v>A-9</v>
          </cell>
          <cell r="E46">
            <v>5072.5925847467161</v>
          </cell>
          <cell r="F46">
            <v>4110.5355993735893</v>
          </cell>
          <cell r="G46">
            <v>5048.4616931463379</v>
          </cell>
          <cell r="H46">
            <v>4092.7114564609328</v>
          </cell>
          <cell r="I46">
            <v>30</v>
          </cell>
          <cell r="J46">
            <v>3.32</v>
          </cell>
          <cell r="K46">
            <v>2.4</v>
          </cell>
        </row>
        <row r="47">
          <cell r="B47" t="str">
            <v>A-9</v>
          </cell>
          <cell r="C47" t="str">
            <v>A-8</v>
          </cell>
          <cell r="E47">
            <v>5048.4616931463379</v>
          </cell>
          <cell r="F47">
            <v>4092.7114564609328</v>
          </cell>
          <cell r="G47">
            <v>5037.3752239835358</v>
          </cell>
          <cell r="H47">
            <v>4084.1041344052123</v>
          </cell>
          <cell r="I47">
            <v>14.04</v>
          </cell>
          <cell r="J47">
            <v>2.4</v>
          </cell>
          <cell r="K47">
            <v>2.4</v>
          </cell>
        </row>
        <row r="48">
          <cell r="B48" t="str">
            <v>A-8</v>
          </cell>
          <cell r="C48" t="str">
            <v>A-7</v>
          </cell>
          <cell r="E48">
            <v>5037.3752239835358</v>
          </cell>
          <cell r="F48">
            <v>4084.1041344052123</v>
          </cell>
          <cell r="G48">
            <v>5073.7728297090925</v>
          </cell>
          <cell r="H48">
            <v>4065.824766211716</v>
          </cell>
          <cell r="I48">
            <v>40.729999999999997</v>
          </cell>
          <cell r="J48">
            <v>2.4</v>
          </cell>
          <cell r="K48">
            <v>2.09</v>
          </cell>
        </row>
        <row r="49">
          <cell r="B49" t="str">
            <v>A-7</v>
          </cell>
          <cell r="C49" t="str">
            <v>A-6</v>
          </cell>
          <cell r="E49">
            <v>5073.7728297090925</v>
          </cell>
          <cell r="F49">
            <v>4065.824766211716</v>
          </cell>
          <cell r="G49">
            <v>5084.3379214388633</v>
          </cell>
          <cell r="H49">
            <v>4041.4742317008267</v>
          </cell>
          <cell r="I49">
            <v>26.55</v>
          </cell>
          <cell r="J49">
            <v>2.09</v>
          </cell>
          <cell r="K49">
            <v>2.4300000000000002</v>
          </cell>
        </row>
        <row r="50">
          <cell r="B50" t="str">
            <v>A-6</v>
          </cell>
          <cell r="C50" t="str">
            <v>A-5</v>
          </cell>
          <cell r="E50">
            <v>5084.3379214388633</v>
          </cell>
          <cell r="F50">
            <v>4041.4742317008267</v>
          </cell>
          <cell r="G50">
            <v>5094.9030131686341</v>
          </cell>
          <cell r="H50">
            <v>4017.123697189938</v>
          </cell>
          <cell r="I50">
            <v>26.55</v>
          </cell>
          <cell r="J50">
            <v>2.4300000000000002</v>
          </cell>
          <cell r="K50">
            <v>3</v>
          </cell>
        </row>
        <row r="51">
          <cell r="B51" t="str">
            <v>A-5</v>
          </cell>
          <cell r="C51" t="str">
            <v>A-4</v>
          </cell>
          <cell r="E51">
            <v>5094.9030131686341</v>
          </cell>
          <cell r="F51">
            <v>4017.123697189938</v>
          </cell>
          <cell r="G51">
            <v>5109.41</v>
          </cell>
          <cell r="H51">
            <v>3983.1809999999996</v>
          </cell>
          <cell r="I51">
            <v>36.919999999999995</v>
          </cell>
          <cell r="J51">
            <v>3</v>
          </cell>
          <cell r="K51">
            <v>4.04</v>
          </cell>
        </row>
        <row r="52">
          <cell r="B52" t="str">
            <v>A-4/7</v>
          </cell>
          <cell r="C52" t="str">
            <v>A-4/6</v>
          </cell>
          <cell r="D52" t="str">
            <v>H</v>
          </cell>
          <cell r="E52">
            <v>4921.0813114019556</v>
          </cell>
          <cell r="F52">
            <v>3890.2709424037853</v>
          </cell>
          <cell r="G52">
            <v>4947.9907924063527</v>
          </cell>
          <cell r="H52">
            <v>3903.5329117927549</v>
          </cell>
          <cell r="I52">
            <v>30</v>
          </cell>
          <cell r="J52">
            <v>9.58</v>
          </cell>
          <cell r="K52">
            <v>8.8800000000000008</v>
          </cell>
        </row>
        <row r="53">
          <cell r="B53" t="str">
            <v>A-4/6</v>
          </cell>
          <cell r="C53" t="str">
            <v>A-4/5</v>
          </cell>
          <cell r="E53">
            <v>4947.9907924063527</v>
          </cell>
          <cell r="F53">
            <v>3903.5329117927549</v>
          </cell>
          <cell r="G53">
            <v>4974.9002734107507</v>
          </cell>
          <cell r="H53">
            <v>3916.7948811817246</v>
          </cell>
          <cell r="I53">
            <v>30</v>
          </cell>
          <cell r="J53">
            <v>8.8800000000000008</v>
          </cell>
          <cell r="K53">
            <v>8.19</v>
          </cell>
        </row>
        <row r="54">
          <cell r="B54" t="str">
            <v>A-4/5</v>
          </cell>
          <cell r="C54" t="str">
            <v>A-4/4</v>
          </cell>
          <cell r="E54">
            <v>4974.9002734107507</v>
          </cell>
          <cell r="F54">
            <v>3916.7948811817246</v>
          </cell>
          <cell r="G54">
            <v>5001.8097544151478</v>
          </cell>
          <cell r="H54">
            <v>3930.0568505706942</v>
          </cell>
          <cell r="I54">
            <v>30.01</v>
          </cell>
          <cell r="J54">
            <v>8.19</v>
          </cell>
          <cell r="K54">
            <v>7.42</v>
          </cell>
        </row>
        <row r="55">
          <cell r="B55" t="str">
            <v>A-4/4</v>
          </cell>
          <cell r="C55" t="str">
            <v>A-4/3</v>
          </cell>
          <cell r="E55">
            <v>5001.8097544151478</v>
          </cell>
          <cell r="F55">
            <v>3930.0568505706942</v>
          </cell>
          <cell r="G55">
            <v>5028.7192354195458</v>
          </cell>
          <cell r="H55">
            <v>3943.3188199596643</v>
          </cell>
          <cell r="I55">
            <v>30.01</v>
          </cell>
          <cell r="J55">
            <v>7.42</v>
          </cell>
          <cell r="K55">
            <v>6.67</v>
          </cell>
        </row>
        <row r="56">
          <cell r="B56" t="str">
            <v>A-4/3</v>
          </cell>
          <cell r="C56" t="str">
            <v>A-4/2</v>
          </cell>
          <cell r="E56">
            <v>5028.7192354195458</v>
          </cell>
          <cell r="F56">
            <v>3943.3188199596643</v>
          </cell>
          <cell r="G56">
            <v>5055.6287164239429</v>
          </cell>
          <cell r="H56">
            <v>3956.580789348634</v>
          </cell>
          <cell r="I56">
            <v>30</v>
          </cell>
          <cell r="J56">
            <v>6.67</v>
          </cell>
          <cell r="K56">
            <v>6.08</v>
          </cell>
        </row>
        <row r="57">
          <cell r="B57" t="str">
            <v>A-4/2</v>
          </cell>
          <cell r="C57" t="str">
            <v>A-4/1</v>
          </cell>
          <cell r="E57">
            <v>5055.6287164239429</v>
          </cell>
          <cell r="F57">
            <v>3956.580789348634</v>
          </cell>
          <cell r="G57">
            <v>5082.5086577646452</v>
          </cell>
          <cell r="H57">
            <v>3969.9025292320121</v>
          </cell>
          <cell r="I57">
            <v>30.01</v>
          </cell>
          <cell r="J57">
            <v>6.08</v>
          </cell>
          <cell r="K57">
            <v>5.33</v>
          </cell>
        </row>
        <row r="58">
          <cell r="B58" t="str">
            <v>A-4/1</v>
          </cell>
          <cell r="C58" t="str">
            <v>A-4</v>
          </cell>
          <cell r="E58">
            <v>5082.5086577646452</v>
          </cell>
          <cell r="F58">
            <v>3969.9025292320121</v>
          </cell>
          <cell r="G58">
            <v>5109.41</v>
          </cell>
          <cell r="H58">
            <v>3983.1809999999996</v>
          </cell>
          <cell r="I58">
            <v>30</v>
          </cell>
          <cell r="J58">
            <v>5.33</v>
          </cell>
          <cell r="K58">
            <v>4.04</v>
          </cell>
        </row>
        <row r="59">
          <cell r="B59" t="str">
            <v>A-4</v>
          </cell>
          <cell r="C59" t="str">
            <v>A-3</v>
          </cell>
          <cell r="D59" t="str">
            <v>J</v>
          </cell>
          <cell r="E59">
            <v>5109.41</v>
          </cell>
          <cell r="F59">
            <v>3983.1809999999996</v>
          </cell>
          <cell r="G59">
            <v>5137.1612669124115</v>
          </cell>
          <cell r="H59">
            <v>3994.5769284288758</v>
          </cell>
          <cell r="I59">
            <v>30</v>
          </cell>
          <cell r="J59">
            <v>4.04</v>
          </cell>
          <cell r="K59">
            <v>3.76</v>
          </cell>
        </row>
        <row r="60">
          <cell r="B60" t="str">
            <v>A-3</v>
          </cell>
          <cell r="C60" t="str">
            <v>A-2</v>
          </cell>
          <cell r="E60">
            <v>5137.1612669124115</v>
          </cell>
          <cell r="F60">
            <v>3994.5769284288758</v>
          </cell>
          <cell r="G60">
            <v>5166.1699152782758</v>
          </cell>
          <cell r="H60">
            <v>4006.4454405779888</v>
          </cell>
          <cell r="I60">
            <v>31.35</v>
          </cell>
          <cell r="J60">
            <v>3.76</v>
          </cell>
          <cell r="K60">
            <v>2.95</v>
          </cell>
        </row>
        <row r="61">
          <cell r="B61" t="str">
            <v>A-67</v>
          </cell>
          <cell r="C61" t="str">
            <v>A-66</v>
          </cell>
          <cell r="D61" t="str">
            <v>H</v>
          </cell>
          <cell r="E61">
            <v>5274.0770134203503</v>
          </cell>
          <cell r="F61">
            <v>3585.1900228323238</v>
          </cell>
          <cell r="G61">
            <v>5274.9723965491376</v>
          </cell>
          <cell r="H61">
            <v>3615.1766580062258</v>
          </cell>
          <cell r="I61">
            <v>30</v>
          </cell>
          <cell r="J61">
            <v>1.95</v>
          </cell>
          <cell r="K61">
            <v>2.9</v>
          </cell>
        </row>
        <row r="62">
          <cell r="B62" t="str">
            <v>A-66</v>
          </cell>
          <cell r="C62" t="str">
            <v>A-66</v>
          </cell>
          <cell r="E62">
            <v>5274.9723965491376</v>
          </cell>
          <cell r="F62">
            <v>3615.1766580062258</v>
          </cell>
          <cell r="G62">
            <v>5274.9723965491376</v>
          </cell>
          <cell r="H62">
            <v>3615.1766580062258</v>
          </cell>
          <cell r="I62">
            <v>0</v>
          </cell>
          <cell r="J62">
            <v>2.9</v>
          </cell>
          <cell r="K62">
            <v>2.9</v>
          </cell>
        </row>
        <row r="63">
          <cell r="B63" t="str">
            <v>A-66</v>
          </cell>
          <cell r="C63" t="str">
            <v>A-65</v>
          </cell>
          <cell r="E63">
            <v>5274.9723965491376</v>
          </cell>
          <cell r="F63">
            <v>3615.1766580062258</v>
          </cell>
          <cell r="G63">
            <v>5275.8677796779257</v>
          </cell>
          <cell r="H63">
            <v>3645.1632931801273</v>
          </cell>
          <cell r="I63">
            <v>30</v>
          </cell>
          <cell r="J63">
            <v>2.9</v>
          </cell>
          <cell r="K63">
            <v>2.35</v>
          </cell>
        </row>
        <row r="64">
          <cell r="B64" t="str">
            <v>A-65</v>
          </cell>
          <cell r="C64" t="str">
            <v>A-64</v>
          </cell>
          <cell r="E64">
            <v>5275.8677796779257</v>
          </cell>
          <cell r="F64">
            <v>3645.1632931801273</v>
          </cell>
          <cell r="G64">
            <v>5276.7631628067129</v>
          </cell>
          <cell r="H64">
            <v>3675.1499283540293</v>
          </cell>
          <cell r="I64">
            <v>30</v>
          </cell>
          <cell r="J64">
            <v>2.35</v>
          </cell>
          <cell r="K64">
            <v>2.54</v>
          </cell>
        </row>
        <row r="65">
          <cell r="B65" t="str">
            <v>A-64</v>
          </cell>
          <cell r="C65" t="str">
            <v>A-63</v>
          </cell>
          <cell r="E65">
            <v>5276.7631628067129</v>
          </cell>
          <cell r="F65">
            <v>3675.1499283540293</v>
          </cell>
          <cell r="G65">
            <v>5277.6585459355001</v>
          </cell>
          <cell r="H65">
            <v>3705.1365635279312</v>
          </cell>
          <cell r="I65">
            <v>30.01</v>
          </cell>
          <cell r="J65">
            <v>2.54</v>
          </cell>
          <cell r="K65">
            <v>2.46</v>
          </cell>
        </row>
        <row r="66">
          <cell r="B66" t="str">
            <v>A-63</v>
          </cell>
          <cell r="C66" t="str">
            <v>A-62</v>
          </cell>
          <cell r="E66">
            <v>5277.6585459355001</v>
          </cell>
          <cell r="F66">
            <v>3705.1365635279312</v>
          </cell>
          <cell r="G66">
            <v>5278.5539290642873</v>
          </cell>
          <cell r="H66">
            <v>3735.1231987018327</v>
          </cell>
          <cell r="I66">
            <v>30</v>
          </cell>
          <cell r="J66">
            <v>2.46</v>
          </cell>
          <cell r="K66">
            <v>1.88</v>
          </cell>
        </row>
        <row r="67">
          <cell r="B67" t="str">
            <v>A-62</v>
          </cell>
          <cell r="C67" t="str">
            <v>A-61</v>
          </cell>
          <cell r="E67">
            <v>5278.5539290642873</v>
          </cell>
          <cell r="F67">
            <v>3735.1231987018327</v>
          </cell>
          <cell r="G67">
            <v>5279.4493121930755</v>
          </cell>
          <cell r="H67">
            <v>3765.1098338757347</v>
          </cell>
          <cell r="I67">
            <v>30</v>
          </cell>
          <cell r="J67">
            <v>1.88</v>
          </cell>
          <cell r="K67">
            <v>2.78</v>
          </cell>
        </row>
        <row r="68">
          <cell r="B68" t="str">
            <v>A-61</v>
          </cell>
          <cell r="C68" t="str">
            <v>A-60</v>
          </cell>
          <cell r="E68">
            <v>5279.4493121930755</v>
          </cell>
          <cell r="F68">
            <v>3765.1098338757347</v>
          </cell>
          <cell r="G68">
            <v>5280.3446953218627</v>
          </cell>
          <cell r="H68">
            <v>3795.0964690496362</v>
          </cell>
          <cell r="I68">
            <v>30.01</v>
          </cell>
          <cell r="J68">
            <v>2.78</v>
          </cell>
          <cell r="K68">
            <v>2</v>
          </cell>
        </row>
        <row r="69">
          <cell r="B69" t="str">
            <v>A-60</v>
          </cell>
          <cell r="C69" t="str">
            <v>A-59</v>
          </cell>
          <cell r="E69">
            <v>5280.3446953218627</v>
          </cell>
          <cell r="F69">
            <v>3795.0964690496362</v>
          </cell>
          <cell r="G69">
            <v>5281.2400784506499</v>
          </cell>
          <cell r="H69">
            <v>3825.0831042235382</v>
          </cell>
          <cell r="I69">
            <v>30</v>
          </cell>
          <cell r="J69">
            <v>2</v>
          </cell>
          <cell r="K69">
            <v>2.06</v>
          </cell>
        </row>
        <row r="70">
          <cell r="B70" t="str">
            <v>A-59/3</v>
          </cell>
          <cell r="C70" t="str">
            <v>A-59/2</v>
          </cell>
          <cell r="D70" t="str">
            <v>H</v>
          </cell>
          <cell r="E70">
            <v>5370.8019887297278</v>
          </cell>
          <cell r="F70">
            <v>3816.2138186174502</v>
          </cell>
          <cell r="G70">
            <v>5340.9480186367018</v>
          </cell>
          <cell r="H70">
            <v>3819.1702471528129</v>
          </cell>
          <cell r="I70">
            <v>30</v>
          </cell>
          <cell r="J70">
            <v>2.08</v>
          </cell>
          <cell r="K70">
            <v>2.15</v>
          </cell>
        </row>
        <row r="71">
          <cell r="B71" t="str">
            <v>A-59/2</v>
          </cell>
          <cell r="C71" t="str">
            <v>A-59/1</v>
          </cell>
          <cell r="E71">
            <v>5340.9480186367018</v>
          </cell>
          <cell r="F71">
            <v>3819.1702471528129</v>
          </cell>
          <cell r="G71">
            <v>5311.0940485436759</v>
          </cell>
          <cell r="H71">
            <v>3822.1266756881755</v>
          </cell>
          <cell r="I71">
            <v>30</v>
          </cell>
          <cell r="J71">
            <v>2.15</v>
          </cell>
          <cell r="K71">
            <v>2.1</v>
          </cell>
        </row>
        <row r="72">
          <cell r="B72" t="str">
            <v>A-59/1</v>
          </cell>
          <cell r="C72" t="str">
            <v>A-59</v>
          </cell>
          <cell r="E72">
            <v>5311.0940485436759</v>
          </cell>
          <cell r="F72">
            <v>3822.1266756881755</v>
          </cell>
          <cell r="G72">
            <v>5281.2400784506499</v>
          </cell>
          <cell r="H72">
            <v>3825.0831042235382</v>
          </cell>
          <cell r="I72">
            <v>30</v>
          </cell>
          <cell r="J72">
            <v>2.1</v>
          </cell>
          <cell r="K72">
            <v>2.06</v>
          </cell>
        </row>
        <row r="73">
          <cell r="B73" t="str">
            <v>A-59</v>
          </cell>
          <cell r="C73" t="str">
            <v>A-58</v>
          </cell>
          <cell r="D73" t="str">
            <v>J</v>
          </cell>
          <cell r="E73">
            <v>5281.2400784506499</v>
          </cell>
          <cell r="F73">
            <v>3825.0831042235382</v>
          </cell>
          <cell r="G73">
            <v>5281.9379006719264</v>
          </cell>
          <cell r="H73">
            <v>3848.4533685192418</v>
          </cell>
          <cell r="I73">
            <v>23.39</v>
          </cell>
          <cell r="J73">
            <v>2.06</v>
          </cell>
          <cell r="K73">
            <v>1.86</v>
          </cell>
        </row>
        <row r="74">
          <cell r="B74" t="str">
            <v>A-58</v>
          </cell>
          <cell r="C74" t="str">
            <v>A-57</v>
          </cell>
          <cell r="E74">
            <v>5281.9379006719264</v>
          </cell>
          <cell r="F74">
            <v>3848.4533685192418</v>
          </cell>
          <cell r="G74">
            <v>5282.5533070395377</v>
          </cell>
          <cell r="H74">
            <v>3869.0635024785943</v>
          </cell>
          <cell r="I74">
            <v>20.62</v>
          </cell>
          <cell r="J74">
            <v>1.86</v>
          </cell>
          <cell r="K74">
            <v>1.95</v>
          </cell>
        </row>
        <row r="75">
          <cell r="B75" t="str">
            <v>A-57/3</v>
          </cell>
          <cell r="C75" t="str">
            <v>A-57/2</v>
          </cell>
          <cell r="D75" t="str">
            <v>H</v>
          </cell>
          <cell r="E75">
            <v>5372.0315632572574</v>
          </cell>
          <cell r="F75">
            <v>3859.3866401650102</v>
          </cell>
          <cell r="G75">
            <v>5342.2054778513511</v>
          </cell>
          <cell r="H75">
            <v>3862.6122609362051</v>
          </cell>
          <cell r="I75">
            <v>30.01</v>
          </cell>
          <cell r="J75">
            <v>1.96</v>
          </cell>
          <cell r="K75">
            <v>1.98</v>
          </cell>
        </row>
        <row r="76">
          <cell r="B76" t="str">
            <v>A-57/2</v>
          </cell>
          <cell r="C76" t="str">
            <v>A-57/1</v>
          </cell>
          <cell r="E76">
            <v>5342.2054778513511</v>
          </cell>
          <cell r="F76">
            <v>3862.6122609362051</v>
          </cell>
          <cell r="G76">
            <v>5312.379392445444</v>
          </cell>
          <cell r="H76">
            <v>3865.8378817073994</v>
          </cell>
          <cell r="I76">
            <v>30.01</v>
          </cell>
          <cell r="J76">
            <v>1.98</v>
          </cell>
          <cell r="K76">
            <v>1.94</v>
          </cell>
        </row>
        <row r="77">
          <cell r="B77" t="str">
            <v>A-57/1</v>
          </cell>
          <cell r="C77" t="str">
            <v>A-57</v>
          </cell>
          <cell r="E77">
            <v>5312.379392445444</v>
          </cell>
          <cell r="F77">
            <v>3865.8378817073994</v>
          </cell>
          <cell r="G77">
            <v>5282.5533070395377</v>
          </cell>
          <cell r="H77">
            <v>3869.0635024785943</v>
          </cell>
          <cell r="I77">
            <v>30.01</v>
          </cell>
          <cell r="J77">
            <v>1.94</v>
          </cell>
          <cell r="K77">
            <v>1.95</v>
          </cell>
        </row>
        <row r="78">
          <cell r="B78" t="str">
            <v>A-57</v>
          </cell>
          <cell r="C78" t="str">
            <v>A-56</v>
          </cell>
          <cell r="D78" t="str">
            <v>J</v>
          </cell>
          <cell r="E78">
            <v>5282.5533070395377</v>
          </cell>
          <cell r="F78">
            <v>3869.0635024785943</v>
          </cell>
          <cell r="G78">
            <v>5283.4486901683249</v>
          </cell>
          <cell r="H78">
            <v>3899.0501376524962</v>
          </cell>
          <cell r="I78">
            <v>30</v>
          </cell>
          <cell r="J78">
            <v>1.95</v>
          </cell>
          <cell r="K78">
            <v>1.99</v>
          </cell>
        </row>
        <row r="79">
          <cell r="B79" t="str">
            <v>A-56</v>
          </cell>
          <cell r="C79" t="str">
            <v>A-55</v>
          </cell>
          <cell r="E79">
            <v>5283.4486901683249</v>
          </cell>
          <cell r="F79">
            <v>3899.0501376524962</v>
          </cell>
          <cell r="G79">
            <v>5284.22468887994</v>
          </cell>
          <cell r="H79">
            <v>3925.0385548032109</v>
          </cell>
          <cell r="I79">
            <v>26</v>
          </cell>
          <cell r="J79">
            <v>1.99</v>
          </cell>
          <cell r="K79">
            <v>1.87</v>
          </cell>
        </row>
        <row r="80">
          <cell r="B80" t="str">
            <v>A-55</v>
          </cell>
          <cell r="C80" t="str">
            <v>A-54</v>
          </cell>
          <cell r="E80">
            <v>5284.22468887994</v>
          </cell>
          <cell r="F80">
            <v>3925.0385548032109</v>
          </cell>
          <cell r="G80">
            <v>5284.9152848551448</v>
          </cell>
          <cell r="H80">
            <v>3948.166810066502</v>
          </cell>
          <cell r="I80">
            <v>23.14</v>
          </cell>
          <cell r="J80">
            <v>1.87</v>
          </cell>
          <cell r="K80">
            <v>2.19</v>
          </cell>
        </row>
        <row r="81">
          <cell r="B81" t="str">
            <v>A-54</v>
          </cell>
          <cell r="C81" t="str">
            <v>A-53</v>
          </cell>
          <cell r="E81">
            <v>5284.9152848551448</v>
          </cell>
          <cell r="F81">
            <v>3948.166810066502</v>
          </cell>
          <cell r="G81">
            <v>5285.7169940945851</v>
          </cell>
          <cell r="H81">
            <v>3975.0162800930461</v>
          </cell>
          <cell r="I81">
            <v>26.87</v>
          </cell>
          <cell r="J81">
            <v>2.19</v>
          </cell>
          <cell r="K81">
            <v>2.14</v>
          </cell>
        </row>
        <row r="82">
          <cell r="B82" t="str">
            <v>A-53/9</v>
          </cell>
          <cell r="C82" t="str">
            <v>A-53/8</v>
          </cell>
          <cell r="D82" t="str">
            <v>H</v>
          </cell>
          <cell r="E82">
            <v>5385.2016509001132</v>
          </cell>
          <cell r="F82">
            <v>3824.1761645059437</v>
          </cell>
          <cell r="G82">
            <v>5386.8844094157621</v>
          </cell>
          <cell r="H82">
            <v>3857.7803398936785</v>
          </cell>
          <cell r="I82">
            <v>33.65</v>
          </cell>
          <cell r="J82">
            <v>2.11</v>
          </cell>
          <cell r="K82">
            <v>2.06</v>
          </cell>
        </row>
        <row r="83">
          <cell r="B83" t="str">
            <v>A-53/8/1</v>
          </cell>
          <cell r="C83" t="str">
            <v>A-53/8</v>
          </cell>
          <cell r="D83" t="str">
            <v>H</v>
          </cell>
          <cell r="E83">
            <v>5425.1087232994932</v>
          </cell>
          <cell r="F83">
            <v>3853.6464705256381</v>
          </cell>
          <cell r="G83">
            <v>5386.8844094157621</v>
          </cell>
          <cell r="H83">
            <v>3857.7803398936785</v>
          </cell>
          <cell r="I83">
            <v>38.449999999999996</v>
          </cell>
          <cell r="J83">
            <v>1.57</v>
          </cell>
          <cell r="K83">
            <v>2.06</v>
          </cell>
        </row>
        <row r="84">
          <cell r="B84" t="str">
            <v>A-53/8</v>
          </cell>
          <cell r="C84" t="str">
            <v>A-53/7</v>
          </cell>
          <cell r="D84" t="str">
            <v>J</v>
          </cell>
          <cell r="E84">
            <v>5386.8844094157621</v>
          </cell>
          <cell r="F84">
            <v>3857.7803398936785</v>
          </cell>
          <cell r="G84">
            <v>5388.2725521317634</v>
          </cell>
          <cell r="H84">
            <v>3885.5011274326553</v>
          </cell>
          <cell r="I84">
            <v>27.76</v>
          </cell>
          <cell r="J84">
            <v>2.06</v>
          </cell>
          <cell r="K84">
            <v>1.92</v>
          </cell>
        </row>
        <row r="85">
          <cell r="B85" t="str">
            <v>A-53/7</v>
          </cell>
          <cell r="C85" t="str">
            <v>A-53/6</v>
          </cell>
          <cell r="E85">
            <v>5388.2725521317634</v>
          </cell>
          <cell r="F85">
            <v>3885.5011274326553</v>
          </cell>
          <cell r="G85">
            <v>5389.8351887316076</v>
          </cell>
          <cell r="H85">
            <v>3916.7065047224642</v>
          </cell>
          <cell r="I85">
            <v>31.25</v>
          </cell>
          <cell r="J85">
            <v>1.92</v>
          </cell>
          <cell r="K85">
            <v>1.87</v>
          </cell>
        </row>
        <row r="86">
          <cell r="B86" t="str">
            <v>A-53/6/3</v>
          </cell>
          <cell r="C86" t="str">
            <v>A-53/6/2</v>
          </cell>
          <cell r="D86" t="str">
            <v>H</v>
          </cell>
          <cell r="E86">
            <v>5300.1139808179341</v>
          </cell>
          <cell r="F86">
            <v>3923.7849827023219</v>
          </cell>
          <cell r="G86">
            <v>5330.0210501224919</v>
          </cell>
          <cell r="H86">
            <v>3921.4254900423693</v>
          </cell>
          <cell r="I86">
            <v>30.01</v>
          </cell>
          <cell r="J86">
            <v>1.51</v>
          </cell>
          <cell r="K86">
            <v>1.77</v>
          </cell>
        </row>
        <row r="87">
          <cell r="B87" t="str">
            <v>A-53/6/2</v>
          </cell>
          <cell r="C87" t="str">
            <v>A-53/6/1</v>
          </cell>
          <cell r="E87">
            <v>5330.0210501224919</v>
          </cell>
          <cell r="F87">
            <v>3921.4254900423693</v>
          </cell>
          <cell r="G87">
            <v>5359.9281194270498</v>
          </cell>
          <cell r="H87">
            <v>3919.0659973824168</v>
          </cell>
          <cell r="I87">
            <v>30</v>
          </cell>
          <cell r="J87">
            <v>1.77</v>
          </cell>
          <cell r="K87">
            <v>1.72</v>
          </cell>
        </row>
        <row r="88">
          <cell r="B88" t="str">
            <v>A-53/6/1</v>
          </cell>
          <cell r="C88" t="str">
            <v>A-53/6</v>
          </cell>
          <cell r="E88">
            <v>5359.9281194270498</v>
          </cell>
          <cell r="F88">
            <v>3919.0659973824168</v>
          </cell>
          <cell r="G88">
            <v>5389.8351887316076</v>
          </cell>
          <cell r="H88">
            <v>3916.7065047224642</v>
          </cell>
          <cell r="I88">
            <v>30</v>
          </cell>
          <cell r="J88">
            <v>1.72</v>
          </cell>
          <cell r="K88">
            <v>1.87</v>
          </cell>
        </row>
        <row r="89">
          <cell r="B89" t="str">
            <v>A-53/6/5</v>
          </cell>
          <cell r="C89" t="str">
            <v>A-53/6/4</v>
          </cell>
          <cell r="D89" t="str">
            <v>H</v>
          </cell>
          <cell r="E89">
            <v>5449.6493273407232</v>
          </cell>
          <cell r="F89">
            <v>3911.9875194025599</v>
          </cell>
          <cell r="G89">
            <v>5419.7422580361654</v>
          </cell>
          <cell r="H89">
            <v>3914.347012062512</v>
          </cell>
          <cell r="I89">
            <v>30</v>
          </cell>
          <cell r="J89">
            <v>1.97</v>
          </cell>
          <cell r="K89">
            <v>1.74</v>
          </cell>
        </row>
        <row r="90">
          <cell r="B90" t="str">
            <v>A-53/6/4</v>
          </cell>
          <cell r="C90" t="str">
            <v>A-53/6</v>
          </cell>
          <cell r="E90">
            <v>5419.7422580361654</v>
          </cell>
          <cell r="F90">
            <v>3914.347012062512</v>
          </cell>
          <cell r="G90">
            <v>5389.8351887316076</v>
          </cell>
          <cell r="H90">
            <v>3916.7065047224642</v>
          </cell>
          <cell r="I90">
            <v>30.01</v>
          </cell>
          <cell r="J90">
            <v>1.74</v>
          </cell>
          <cell r="K90">
            <v>1.87</v>
          </cell>
        </row>
        <row r="91">
          <cell r="B91" t="str">
            <v>A-53/6</v>
          </cell>
          <cell r="C91" t="str">
            <v>A-53/5</v>
          </cell>
          <cell r="D91" t="str">
            <v>J</v>
          </cell>
          <cell r="E91">
            <v>5389.8351887316076</v>
          </cell>
          <cell r="F91">
            <v>3916.7065047224642</v>
          </cell>
          <cell r="G91">
            <v>5391.0852512533602</v>
          </cell>
          <cell r="H91">
            <v>3941.6698728088318</v>
          </cell>
          <cell r="I91">
            <v>25</v>
          </cell>
          <cell r="J91">
            <v>1.87</v>
          </cell>
          <cell r="K91">
            <v>1.85</v>
          </cell>
        </row>
        <row r="92">
          <cell r="B92" t="str">
            <v>A-53/5</v>
          </cell>
          <cell r="C92" t="str">
            <v>A-53/4</v>
          </cell>
          <cell r="E92">
            <v>5391.0852512533602</v>
          </cell>
          <cell r="F92">
            <v>3941.6698728088318</v>
          </cell>
          <cell r="G92">
            <v>5392.2358227512777</v>
          </cell>
          <cell r="H92">
            <v>3964.6464354306277</v>
          </cell>
          <cell r="I92">
            <v>23.01</v>
          </cell>
          <cell r="J92">
            <v>1.85</v>
          </cell>
          <cell r="K92">
            <v>1.95</v>
          </cell>
        </row>
        <row r="93">
          <cell r="B93" t="str">
            <v>A-53/4/8</v>
          </cell>
          <cell r="C93" t="str">
            <v>A-53/4/7</v>
          </cell>
          <cell r="D93" t="str">
            <v>H</v>
          </cell>
          <cell r="E93">
            <v>5461.2534926477801</v>
          </cell>
          <cell r="F93">
            <v>4106.5228979137364</v>
          </cell>
          <cell r="G93">
            <v>5433.4685075015168</v>
          </cell>
          <cell r="H93">
            <v>4095.2094280471611</v>
          </cell>
          <cell r="I93">
            <v>30</v>
          </cell>
          <cell r="J93">
            <v>2.2000000000000002</v>
          </cell>
          <cell r="K93">
            <v>1.84</v>
          </cell>
        </row>
        <row r="94">
          <cell r="B94" t="str">
            <v>A-53/4/7</v>
          </cell>
          <cell r="C94" t="str">
            <v>A-53/4/6</v>
          </cell>
          <cell r="E94">
            <v>5433.4685075015168</v>
          </cell>
          <cell r="F94">
            <v>4095.2094280471611</v>
          </cell>
          <cell r="G94">
            <v>5405.6835223552525</v>
          </cell>
          <cell r="H94">
            <v>4083.8959581805857</v>
          </cell>
          <cell r="I94">
            <v>30</v>
          </cell>
          <cell r="J94">
            <v>1.84</v>
          </cell>
          <cell r="K94">
            <v>1.7</v>
          </cell>
        </row>
        <row r="95">
          <cell r="B95" t="str">
            <v>A-53/4/6</v>
          </cell>
          <cell r="C95" t="str">
            <v>A-53/4/5</v>
          </cell>
          <cell r="E95">
            <v>5405.6835223552525</v>
          </cell>
          <cell r="F95">
            <v>4083.8959581805857</v>
          </cell>
          <cell r="G95">
            <v>5377.8985372089892</v>
          </cell>
          <cell r="H95">
            <v>4072.5824883140103</v>
          </cell>
          <cell r="I95">
            <v>30</v>
          </cell>
          <cell r="J95">
            <v>1.7</v>
          </cell>
          <cell r="K95">
            <v>2.63</v>
          </cell>
        </row>
        <row r="96">
          <cell r="B96" t="str">
            <v>A-53/4/5</v>
          </cell>
          <cell r="C96" t="str">
            <v>A-53/4/4</v>
          </cell>
          <cell r="E96">
            <v>5377.8985372089892</v>
          </cell>
          <cell r="F96">
            <v>4072.5824883140103</v>
          </cell>
          <cell r="G96">
            <v>5386.8176422861434</v>
          </cell>
          <cell r="H96">
            <v>4053.5706613470225</v>
          </cell>
          <cell r="I96">
            <v>21.01</v>
          </cell>
          <cell r="J96">
            <v>2.63</v>
          </cell>
          <cell r="K96">
            <v>2.52</v>
          </cell>
        </row>
        <row r="97">
          <cell r="B97" t="str">
            <v>A-53/4/4</v>
          </cell>
          <cell r="C97" t="str">
            <v>A-53/4/3</v>
          </cell>
          <cell r="E97">
            <v>5386.8176422861434</v>
          </cell>
          <cell r="F97">
            <v>4053.5706613470225</v>
          </cell>
          <cell r="G97">
            <v>5395.7367473632976</v>
          </cell>
          <cell r="H97">
            <v>4034.5588343800346</v>
          </cell>
          <cell r="I97">
            <v>21</v>
          </cell>
          <cell r="J97">
            <v>2.52</v>
          </cell>
          <cell r="K97">
            <v>2.41</v>
          </cell>
        </row>
        <row r="98">
          <cell r="B98" t="str">
            <v>A-53/4/3</v>
          </cell>
          <cell r="C98" t="str">
            <v>A-53/4/2</v>
          </cell>
          <cell r="E98">
            <v>5395.7367473632976</v>
          </cell>
          <cell r="F98">
            <v>4034.5588343800346</v>
          </cell>
          <cell r="G98">
            <v>5394.4364039359762</v>
          </cell>
          <cell r="H98">
            <v>4008.5913719131122</v>
          </cell>
          <cell r="I98">
            <v>26.01</v>
          </cell>
          <cell r="J98">
            <v>2.41</v>
          </cell>
          <cell r="K98">
            <v>2.4300000000000002</v>
          </cell>
        </row>
        <row r="99">
          <cell r="B99" t="str">
            <v>A-53/4/2/3</v>
          </cell>
          <cell r="C99" t="str">
            <v>A-53/4/2/2</v>
          </cell>
          <cell r="D99" t="str">
            <v>H</v>
          </cell>
          <cell r="E99">
            <v>5304.7185881774094</v>
          </cell>
          <cell r="F99">
            <v>4015.7127155722687</v>
          </cell>
          <cell r="G99">
            <v>5334.6245267635977</v>
          </cell>
          <cell r="H99">
            <v>4013.3389343525469</v>
          </cell>
          <cell r="I99">
            <v>30</v>
          </cell>
          <cell r="J99">
            <v>2.35</v>
          </cell>
          <cell r="K99">
            <v>2.1</v>
          </cell>
        </row>
        <row r="100">
          <cell r="B100" t="str">
            <v>A-53/4/2/2</v>
          </cell>
          <cell r="C100" t="str">
            <v>A-53/4/2/1</v>
          </cell>
          <cell r="E100">
            <v>5334.6245267635977</v>
          </cell>
          <cell r="F100">
            <v>4013.3389343525469</v>
          </cell>
          <cell r="G100">
            <v>5364.5304653497869</v>
          </cell>
          <cell r="H100">
            <v>4010.9651531328313</v>
          </cell>
          <cell r="I100">
            <v>30</v>
          </cell>
          <cell r="J100">
            <v>2.1</v>
          </cell>
          <cell r="K100">
            <v>2.09</v>
          </cell>
        </row>
        <row r="101">
          <cell r="B101" t="str">
            <v>A-53/4/2/1</v>
          </cell>
          <cell r="C101" t="str">
            <v>A-53/4/2</v>
          </cell>
          <cell r="E101">
            <v>5364.5304653497869</v>
          </cell>
          <cell r="F101">
            <v>4010.9651531328313</v>
          </cell>
          <cell r="G101">
            <v>5394.4364039359762</v>
          </cell>
          <cell r="H101">
            <v>4008.5913719131122</v>
          </cell>
          <cell r="I101">
            <v>30</v>
          </cell>
          <cell r="J101">
            <v>2.09</v>
          </cell>
          <cell r="K101">
            <v>2.4300000000000002</v>
          </cell>
        </row>
        <row r="102">
          <cell r="B102" t="str">
            <v>A-53/4/2/6</v>
          </cell>
          <cell r="C102" t="str">
            <v>A-53/4/2/5</v>
          </cell>
          <cell r="D102" t="str">
            <v>H</v>
          </cell>
          <cell r="E102">
            <v>5484.1542196945438</v>
          </cell>
          <cell r="F102">
            <v>4001.4700282539602</v>
          </cell>
          <cell r="G102">
            <v>5454.2482811083546</v>
          </cell>
          <cell r="H102">
            <v>4003.8438094736775</v>
          </cell>
          <cell r="I102">
            <v>30</v>
          </cell>
          <cell r="J102">
            <v>2.2599999999999998</v>
          </cell>
          <cell r="K102">
            <v>2.04</v>
          </cell>
        </row>
        <row r="103">
          <cell r="B103" t="str">
            <v>A-53/4/2/5</v>
          </cell>
          <cell r="C103" t="str">
            <v>A-53/4/2/4</v>
          </cell>
          <cell r="E103">
            <v>5454.2482811083546</v>
          </cell>
          <cell r="F103">
            <v>4003.8438094736775</v>
          </cell>
          <cell r="G103">
            <v>5424.3423425221654</v>
          </cell>
          <cell r="H103">
            <v>4006.2175906933949</v>
          </cell>
          <cell r="I103">
            <v>30</v>
          </cell>
          <cell r="J103">
            <v>2.04</v>
          </cell>
          <cell r="K103">
            <v>1.87</v>
          </cell>
        </row>
        <row r="104">
          <cell r="B104" t="str">
            <v>A-53/4/2/4</v>
          </cell>
          <cell r="C104" t="str">
            <v>A-53/4/2</v>
          </cell>
          <cell r="E104">
            <v>5424.3423425221654</v>
          </cell>
          <cell r="F104">
            <v>4006.2175906933949</v>
          </cell>
          <cell r="G104">
            <v>5394.4364039359762</v>
          </cell>
          <cell r="H104">
            <v>4008.5913719131122</v>
          </cell>
          <cell r="I104">
            <v>30</v>
          </cell>
          <cell r="J104">
            <v>1.87</v>
          </cell>
          <cell r="K104">
            <v>2.4300000000000002</v>
          </cell>
        </row>
        <row r="105">
          <cell r="B105" t="str">
            <v>A-53/4/2</v>
          </cell>
          <cell r="C105" t="str">
            <v>A-53/4/1</v>
          </cell>
          <cell r="D105" t="str">
            <v>J</v>
          </cell>
          <cell r="E105">
            <v>5394.4364039359762</v>
          </cell>
          <cell r="F105">
            <v>4008.5913719131122</v>
          </cell>
          <cell r="G105">
            <v>5393.3841011373097</v>
          </cell>
          <cell r="H105">
            <v>3987.577205306</v>
          </cell>
          <cell r="I105">
            <v>21.05</v>
          </cell>
          <cell r="J105">
            <v>2.4300000000000002</v>
          </cell>
          <cell r="K105">
            <v>2.38</v>
          </cell>
        </row>
        <row r="106">
          <cell r="B106" t="str">
            <v>A-53/4/1</v>
          </cell>
          <cell r="C106" t="str">
            <v>A-53/4</v>
          </cell>
          <cell r="E106">
            <v>5393.3841011373097</v>
          </cell>
          <cell r="F106">
            <v>3987.577205306</v>
          </cell>
          <cell r="G106">
            <v>5392.2358227512777</v>
          </cell>
          <cell r="H106">
            <v>3964.6464354306277</v>
          </cell>
          <cell r="I106">
            <v>22.96</v>
          </cell>
          <cell r="J106">
            <v>2.38</v>
          </cell>
          <cell r="K106">
            <v>1.95</v>
          </cell>
        </row>
        <row r="107">
          <cell r="B107" t="str">
            <v>A-53/4/10</v>
          </cell>
          <cell r="C107" t="str">
            <v>A-53/4/9</v>
          </cell>
          <cell r="D107" t="str">
            <v>H</v>
          </cell>
          <cell r="E107">
            <v>5451.9535042651505</v>
          </cell>
          <cell r="F107">
            <v>3958.8327864381595</v>
          </cell>
          <cell r="G107">
            <v>5422.0946635082146</v>
          </cell>
          <cell r="H107">
            <v>3961.7396109343936</v>
          </cell>
          <cell r="I107">
            <v>30.01</v>
          </cell>
          <cell r="J107">
            <v>1.78</v>
          </cell>
          <cell r="K107">
            <v>1.85</v>
          </cell>
        </row>
        <row r="108">
          <cell r="B108" t="str">
            <v>A-53/4/9</v>
          </cell>
          <cell r="C108" t="str">
            <v>A-53/4</v>
          </cell>
          <cell r="E108">
            <v>5422.0946635082146</v>
          </cell>
          <cell r="F108">
            <v>3961.7396109343936</v>
          </cell>
          <cell r="G108">
            <v>5392.2358227512777</v>
          </cell>
          <cell r="H108">
            <v>3964.6464354306277</v>
          </cell>
          <cell r="I108">
            <v>30</v>
          </cell>
          <cell r="J108">
            <v>1.85</v>
          </cell>
          <cell r="K108">
            <v>1.95</v>
          </cell>
        </row>
        <row r="109">
          <cell r="B109" t="str">
            <v>A-53/4</v>
          </cell>
          <cell r="C109" t="str">
            <v>A-53/3</v>
          </cell>
          <cell r="D109" t="str">
            <v>J</v>
          </cell>
          <cell r="E109">
            <v>5392.2358227512777</v>
          </cell>
          <cell r="F109">
            <v>3964.6464354306277</v>
          </cell>
          <cell r="G109">
            <v>5362.3769819943409</v>
          </cell>
          <cell r="H109">
            <v>3967.5532599268563</v>
          </cell>
          <cell r="I109">
            <v>30</v>
          </cell>
          <cell r="J109">
            <v>1.95</v>
          </cell>
          <cell r="K109">
            <v>1.82</v>
          </cell>
        </row>
        <row r="110">
          <cell r="B110" t="str">
            <v>A-53/3</v>
          </cell>
          <cell r="C110" t="str">
            <v>A-53/2</v>
          </cell>
          <cell r="E110">
            <v>5362.3769819943409</v>
          </cell>
          <cell r="F110">
            <v>3967.5532599268563</v>
          </cell>
          <cell r="G110">
            <v>5332.5181412374041</v>
          </cell>
          <cell r="H110">
            <v>3970.4600844230849</v>
          </cell>
          <cell r="I110">
            <v>30.01</v>
          </cell>
          <cell r="J110">
            <v>1.82</v>
          </cell>
          <cell r="K110">
            <v>2.0699999999999998</v>
          </cell>
        </row>
        <row r="111">
          <cell r="B111" t="str">
            <v>A-53/2</v>
          </cell>
          <cell r="C111" t="str">
            <v>A-53/1</v>
          </cell>
          <cell r="E111">
            <v>5332.5181412374041</v>
          </cell>
          <cell r="F111">
            <v>3970.4600844230849</v>
          </cell>
          <cell r="G111">
            <v>5302.6593004804663</v>
          </cell>
          <cell r="H111">
            <v>3973.3669089193136</v>
          </cell>
          <cell r="I111">
            <v>30</v>
          </cell>
          <cell r="J111">
            <v>2.0699999999999998</v>
          </cell>
          <cell r="K111">
            <v>2.13</v>
          </cell>
        </row>
        <row r="112">
          <cell r="B112" t="str">
            <v>A-53/1</v>
          </cell>
          <cell r="C112" t="str">
            <v>A-53</v>
          </cell>
          <cell r="E112">
            <v>5302.6593004804663</v>
          </cell>
          <cell r="F112">
            <v>3973.3669089193136</v>
          </cell>
          <cell r="G112">
            <v>5285.7169940945851</v>
          </cell>
          <cell r="H112">
            <v>3975.0162800930461</v>
          </cell>
          <cell r="I112">
            <v>17.03</v>
          </cell>
          <cell r="J112">
            <v>2.13</v>
          </cell>
          <cell r="K112">
            <v>2.14</v>
          </cell>
        </row>
        <row r="113">
          <cell r="B113" t="str">
            <v>A-53</v>
          </cell>
          <cell r="C113" t="str">
            <v>A-52</v>
          </cell>
          <cell r="D113" t="str">
            <v>J</v>
          </cell>
          <cell r="E113">
            <v>5285.7169940945851</v>
          </cell>
          <cell r="F113">
            <v>3975.0162800930461</v>
          </cell>
          <cell r="G113">
            <v>5280.2807083223497</v>
          </cell>
          <cell r="H113">
            <v>3993.2219604429433</v>
          </cell>
          <cell r="I113">
            <v>19.010000000000002</v>
          </cell>
          <cell r="J113">
            <v>2.14</v>
          </cell>
          <cell r="K113">
            <v>2.1800000000000002</v>
          </cell>
        </row>
        <row r="114">
          <cell r="B114" t="str">
            <v>A-52</v>
          </cell>
          <cell r="C114" t="str">
            <v>A-51</v>
          </cell>
          <cell r="E114">
            <v>5280.2807083223497</v>
          </cell>
          <cell r="F114">
            <v>3993.2219604429433</v>
          </cell>
          <cell r="G114">
            <v>5254.5079558105999</v>
          </cell>
          <cell r="H114">
            <v>4008.5766088585888</v>
          </cell>
          <cell r="I114">
            <v>30.01</v>
          </cell>
          <cell r="J114">
            <v>2.1800000000000002</v>
          </cell>
          <cell r="K114">
            <v>2.75</v>
          </cell>
        </row>
        <row r="115">
          <cell r="B115" t="str">
            <v>A-51</v>
          </cell>
          <cell r="C115" t="str">
            <v>A-50</v>
          </cell>
          <cell r="E115">
            <v>5254.5079558105999</v>
          </cell>
          <cell r="F115">
            <v>4008.5766088585888</v>
          </cell>
          <cell r="G115">
            <v>5242.7131300000001</v>
          </cell>
          <cell r="H115">
            <v>4036.1606999999999</v>
          </cell>
          <cell r="I115">
            <v>30</v>
          </cell>
          <cell r="J115">
            <v>2.75</v>
          </cell>
          <cell r="K115">
            <v>3.25</v>
          </cell>
        </row>
        <row r="116">
          <cell r="B116" t="str">
            <v>A-50</v>
          </cell>
          <cell r="C116" t="str">
            <v>A-49</v>
          </cell>
          <cell r="E116">
            <v>5242.7131300000001</v>
          </cell>
          <cell r="F116">
            <v>4036.1606999999999</v>
          </cell>
          <cell r="G116">
            <v>5216.6173619777628</v>
          </cell>
          <cell r="H116">
            <v>4026.0112718717955</v>
          </cell>
          <cell r="I116">
            <v>28</v>
          </cell>
          <cell r="J116">
            <v>3.25</v>
          </cell>
          <cell r="K116">
            <v>3.05</v>
          </cell>
        </row>
        <row r="117">
          <cell r="B117" t="str">
            <v>A-49</v>
          </cell>
          <cell r="C117" t="str">
            <v>A-48</v>
          </cell>
          <cell r="E117">
            <v>5216.6173619777628</v>
          </cell>
          <cell r="F117">
            <v>4026.0112718717955</v>
          </cell>
          <cell r="G117">
            <v>5190.5181837754371</v>
          </cell>
          <cell r="H117">
            <v>4015.8706162143312</v>
          </cell>
          <cell r="I117">
            <v>28</v>
          </cell>
          <cell r="J117">
            <v>3.05</v>
          </cell>
          <cell r="K117">
            <v>3.93</v>
          </cell>
        </row>
        <row r="118">
          <cell r="B118" t="str">
            <v>A-48</v>
          </cell>
          <cell r="C118" t="str">
            <v>A-2</v>
          </cell>
          <cell r="E118">
            <v>5190.5181837754371</v>
          </cell>
          <cell r="F118">
            <v>4015.8706162143312</v>
          </cell>
          <cell r="G118">
            <v>5166.1699152782758</v>
          </cell>
          <cell r="H118">
            <v>4006.4454405779888</v>
          </cell>
          <cell r="I118">
            <v>26.110000000000003</v>
          </cell>
          <cell r="J118">
            <v>3.93</v>
          </cell>
          <cell r="K118">
            <v>2.95</v>
          </cell>
        </row>
        <row r="119">
          <cell r="B119" t="str">
            <v>A-2</v>
          </cell>
          <cell r="C119" t="str">
            <v>A-1</v>
          </cell>
          <cell r="D119" t="str">
            <v>J</v>
          </cell>
          <cell r="E119">
            <v>5166.1699152782758</v>
          </cell>
          <cell r="F119">
            <v>4006.4454405779888</v>
          </cell>
          <cell r="G119">
            <v>5177.4321086180107</v>
          </cell>
          <cell r="H119">
            <v>3979.3065459517843</v>
          </cell>
          <cell r="I119">
            <v>29.39</v>
          </cell>
          <cell r="J119">
            <v>2.95</v>
          </cell>
          <cell r="K119">
            <v>2.83</v>
          </cell>
        </row>
        <row r="120">
          <cell r="B120" t="str">
            <v>A-47</v>
          </cell>
          <cell r="C120" t="str">
            <v>A-46</v>
          </cell>
          <cell r="D120" t="str">
            <v>H</v>
          </cell>
          <cell r="E120">
            <v>5139.4956667232382</v>
          </cell>
          <cell r="F120">
            <v>3691.4456097021334</v>
          </cell>
          <cell r="G120">
            <v>5106.7032137918222</v>
          </cell>
          <cell r="H120">
            <v>3692.9228510964426</v>
          </cell>
          <cell r="I120">
            <v>32.83</v>
          </cell>
          <cell r="J120">
            <v>1.89</v>
          </cell>
          <cell r="K120">
            <v>1.99</v>
          </cell>
        </row>
        <row r="121">
          <cell r="B121" t="str">
            <v>A-46</v>
          </cell>
          <cell r="C121" t="str">
            <v>A-45</v>
          </cell>
          <cell r="E121">
            <v>5106.7032137918222</v>
          </cell>
          <cell r="F121">
            <v>3692.9228510964426</v>
          </cell>
          <cell r="G121">
            <v>5067.9056181396709</v>
          </cell>
          <cell r="H121">
            <v>3694.6706134372739</v>
          </cell>
          <cell r="I121">
            <v>38.839999999999996</v>
          </cell>
          <cell r="J121">
            <v>1.99</v>
          </cell>
          <cell r="K121">
            <v>1.84</v>
          </cell>
        </row>
        <row r="122">
          <cell r="B122" t="str">
            <v>A-45</v>
          </cell>
          <cell r="C122" t="str">
            <v>A-44</v>
          </cell>
          <cell r="E122">
            <v>5067.9056181396709</v>
          </cell>
          <cell r="F122">
            <v>3694.6706134372739</v>
          </cell>
          <cell r="G122">
            <v>5069.7597689306076</v>
          </cell>
          <cell r="H122">
            <v>3718.3211964580614</v>
          </cell>
          <cell r="I122">
            <v>23.73</v>
          </cell>
          <cell r="J122">
            <v>1.84</v>
          </cell>
          <cell r="K122">
            <v>1.89</v>
          </cell>
        </row>
        <row r="123">
          <cell r="B123" t="str">
            <v>A-44</v>
          </cell>
          <cell r="C123" t="str">
            <v>A-43</v>
          </cell>
          <cell r="E123">
            <v>5069.7597689306076</v>
          </cell>
          <cell r="F123">
            <v>3718.3211964580614</v>
          </cell>
          <cell r="G123">
            <v>5071.5031999022176</v>
          </cell>
          <cell r="H123">
            <v>3740.5594950563359</v>
          </cell>
          <cell r="I123">
            <v>22.310000000000002</v>
          </cell>
          <cell r="J123">
            <v>1.89</v>
          </cell>
          <cell r="K123">
            <v>1.84</v>
          </cell>
        </row>
        <row r="124">
          <cell r="B124" t="str">
            <v>A-43/2</v>
          </cell>
          <cell r="C124" t="str">
            <v>A-43/1</v>
          </cell>
          <cell r="D124" t="str">
            <v>H</v>
          </cell>
          <cell r="E124">
            <v>5011.5639876425357</v>
          </cell>
          <cell r="F124">
            <v>3743.2596494387317</v>
          </cell>
          <cell r="G124">
            <v>5041.5335937723767</v>
          </cell>
          <cell r="H124">
            <v>3741.9095722475336</v>
          </cell>
          <cell r="I124">
            <v>30.01</v>
          </cell>
          <cell r="J124">
            <v>1.78</v>
          </cell>
          <cell r="K124">
            <v>1.83</v>
          </cell>
        </row>
        <row r="125">
          <cell r="B125" t="str">
            <v>A-43/1</v>
          </cell>
          <cell r="C125" t="str">
            <v>A-43</v>
          </cell>
          <cell r="E125">
            <v>5041.5335937723767</v>
          </cell>
          <cell r="F125">
            <v>3741.9095722475336</v>
          </cell>
          <cell r="G125">
            <v>5071.5031999022176</v>
          </cell>
          <cell r="H125">
            <v>3740.5594950563359</v>
          </cell>
          <cell r="I125">
            <v>30</v>
          </cell>
          <cell r="J125">
            <v>1.83</v>
          </cell>
          <cell r="K125">
            <v>1.84</v>
          </cell>
        </row>
        <row r="126">
          <cell r="B126" t="str">
            <v>A-43</v>
          </cell>
          <cell r="C126" t="str">
            <v>A-42</v>
          </cell>
          <cell r="D126" t="str">
            <v>J</v>
          </cell>
          <cell r="E126">
            <v>5071.5031999022176</v>
          </cell>
          <cell r="F126">
            <v>3740.5594950563359</v>
          </cell>
          <cell r="G126">
            <v>5109.0038149455831</v>
          </cell>
          <cell r="H126">
            <v>3738.8701593738251</v>
          </cell>
          <cell r="I126">
            <v>37.54</v>
          </cell>
          <cell r="J126">
            <v>1.84</v>
          </cell>
          <cell r="K126">
            <v>1.71</v>
          </cell>
        </row>
        <row r="127">
          <cell r="B127" t="str">
            <v>A-42</v>
          </cell>
          <cell r="C127" t="str">
            <v>A-41</v>
          </cell>
          <cell r="E127">
            <v>5109.0038149455831</v>
          </cell>
          <cell r="F127">
            <v>3738.8701593738251</v>
          </cell>
          <cell r="G127">
            <v>5144.2007880123929</v>
          </cell>
          <cell r="H127">
            <v>3737.2845986450379</v>
          </cell>
          <cell r="I127">
            <v>35.239999999999995</v>
          </cell>
          <cell r="J127">
            <v>1.71</v>
          </cell>
          <cell r="K127">
            <v>1.68</v>
          </cell>
        </row>
        <row r="128">
          <cell r="B128" t="str">
            <v>A-41</v>
          </cell>
          <cell r="C128" t="str">
            <v>A-40</v>
          </cell>
          <cell r="E128">
            <v>5144.2007880123929</v>
          </cell>
          <cell r="F128">
            <v>3737.2845986450379</v>
          </cell>
          <cell r="G128">
            <v>5180.3927688406402</v>
          </cell>
          <cell r="H128">
            <v>3735.6542145949843</v>
          </cell>
          <cell r="I128">
            <v>36.229999999999997</v>
          </cell>
          <cell r="J128">
            <v>1.68</v>
          </cell>
          <cell r="K128">
            <v>1.92</v>
          </cell>
        </row>
        <row r="129">
          <cell r="B129" t="str">
            <v>A-40/3</v>
          </cell>
          <cell r="C129" t="str">
            <v>A-40/2</v>
          </cell>
          <cell r="D129" t="str">
            <v>H</v>
          </cell>
          <cell r="E129">
            <v>5176.9723801971304</v>
          </cell>
          <cell r="F129">
            <v>3659.7269260483095</v>
          </cell>
          <cell r="G129">
            <v>5178.322457388329</v>
          </cell>
          <cell r="H129">
            <v>3689.6965321781504</v>
          </cell>
          <cell r="I129">
            <v>30</v>
          </cell>
          <cell r="J129">
            <v>1.57</v>
          </cell>
          <cell r="K129">
            <v>1.83</v>
          </cell>
        </row>
        <row r="130">
          <cell r="B130" t="str">
            <v>A-40/2</v>
          </cell>
          <cell r="C130" t="str">
            <v>A-40/1</v>
          </cell>
          <cell r="E130">
            <v>5178.322457388329</v>
          </cell>
          <cell r="F130">
            <v>3689.6965321781504</v>
          </cell>
          <cell r="G130">
            <v>5179.3968112849534</v>
          </cell>
          <cell r="H130">
            <v>3713.545511581563</v>
          </cell>
          <cell r="I130">
            <v>23.880000000000003</v>
          </cell>
          <cell r="J130">
            <v>1.83</v>
          </cell>
          <cell r="K130">
            <v>1.87</v>
          </cell>
        </row>
        <row r="131">
          <cell r="B131" t="str">
            <v>A-40/1</v>
          </cell>
          <cell r="C131" t="str">
            <v>A-40</v>
          </cell>
          <cell r="E131">
            <v>5179.3968112849534</v>
          </cell>
          <cell r="F131">
            <v>3713.545511581563</v>
          </cell>
          <cell r="G131">
            <v>5180.3927688406402</v>
          </cell>
          <cell r="H131">
            <v>3735.6542145949843</v>
          </cell>
          <cell r="I131">
            <v>22.14</v>
          </cell>
          <cell r="J131">
            <v>1.87</v>
          </cell>
          <cell r="K131">
            <v>1.92</v>
          </cell>
        </row>
        <row r="132">
          <cell r="B132" t="str">
            <v>A-40</v>
          </cell>
          <cell r="C132" t="str">
            <v>A-39</v>
          </cell>
          <cell r="D132" t="str">
            <v>J</v>
          </cell>
          <cell r="E132">
            <v>5180.3927688406402</v>
          </cell>
          <cell r="F132">
            <v>3735.6542145949843</v>
          </cell>
          <cell r="G132">
            <v>5181.4388218333506</v>
          </cell>
          <cell r="H132">
            <v>3758.8749581105603</v>
          </cell>
          <cell r="I132">
            <v>23.25</v>
          </cell>
          <cell r="J132">
            <v>1.92</v>
          </cell>
          <cell r="K132">
            <v>1.96</v>
          </cell>
        </row>
        <row r="133">
          <cell r="B133" t="str">
            <v>A-39</v>
          </cell>
          <cell r="C133" t="str">
            <v>A-38</v>
          </cell>
          <cell r="E133">
            <v>5181.4388218333506</v>
          </cell>
          <cell r="F133">
            <v>3758.8749581105603</v>
          </cell>
          <cell r="G133">
            <v>5182.5528923465563</v>
          </cell>
          <cell r="H133">
            <v>3783.6055844027301</v>
          </cell>
          <cell r="I133">
            <v>24.76</v>
          </cell>
          <cell r="J133">
            <v>1.96</v>
          </cell>
          <cell r="K133">
            <v>1.89</v>
          </cell>
        </row>
        <row r="134">
          <cell r="B134" t="str">
            <v>A-38/8</v>
          </cell>
          <cell r="C134" t="str">
            <v>A-38/7</v>
          </cell>
          <cell r="E134">
            <v>4980.5953946416994</v>
          </cell>
          <cell r="F134">
            <v>3744.6547292029691</v>
          </cell>
          <cell r="G134">
            <v>4982.7555181476155</v>
          </cell>
          <cell r="H134">
            <v>3792.6060990107135</v>
          </cell>
          <cell r="I134">
            <v>48</v>
          </cell>
          <cell r="J134">
            <v>1.81</v>
          </cell>
          <cell r="K134">
            <v>1.87</v>
          </cell>
        </row>
        <row r="135">
          <cell r="B135" t="str">
            <v>A-38/7</v>
          </cell>
          <cell r="C135" t="str">
            <v>A-38/6</v>
          </cell>
          <cell r="E135">
            <v>4982.7555181476155</v>
          </cell>
          <cell r="F135">
            <v>3792.6060990107135</v>
          </cell>
          <cell r="G135">
            <v>5012.7251242774564</v>
          </cell>
          <cell r="H135">
            <v>3791.2560218195154</v>
          </cell>
          <cell r="I135">
            <v>30</v>
          </cell>
          <cell r="J135">
            <v>1.87</v>
          </cell>
          <cell r="K135">
            <v>1.9</v>
          </cell>
        </row>
        <row r="136">
          <cell r="B136" t="str">
            <v>A-38/6</v>
          </cell>
          <cell r="C136" t="str">
            <v>A-38/5</v>
          </cell>
          <cell r="E136">
            <v>5012.7251242774564</v>
          </cell>
          <cell r="F136">
            <v>3791.2560218195154</v>
          </cell>
          <cell r="G136">
            <v>5042.6947304072974</v>
          </cell>
          <cell r="H136">
            <v>3789.9059446283172</v>
          </cell>
          <cell r="I136">
            <v>30.01</v>
          </cell>
          <cell r="J136">
            <v>1.9</v>
          </cell>
          <cell r="K136">
            <v>1.88</v>
          </cell>
        </row>
        <row r="137">
          <cell r="B137" t="str">
            <v>A-38/5</v>
          </cell>
          <cell r="C137" t="str">
            <v>A-38/4</v>
          </cell>
          <cell r="E137">
            <v>5042.6947304072974</v>
          </cell>
          <cell r="F137">
            <v>3789.9059446283172</v>
          </cell>
          <cell r="G137">
            <v>5072.6643365371383</v>
          </cell>
          <cell r="H137">
            <v>3788.5558674371191</v>
          </cell>
          <cell r="I137">
            <v>30</v>
          </cell>
          <cell r="J137">
            <v>1.88</v>
          </cell>
          <cell r="K137">
            <v>1.87</v>
          </cell>
        </row>
        <row r="138">
          <cell r="B138" t="str">
            <v>A-38/4</v>
          </cell>
          <cell r="C138" t="str">
            <v>A-38/3</v>
          </cell>
          <cell r="E138">
            <v>5072.6643365371383</v>
          </cell>
          <cell r="F138">
            <v>3788.5558674371191</v>
          </cell>
          <cell r="G138">
            <v>5099.1886619384268</v>
          </cell>
          <cell r="H138">
            <v>3787.360993984963</v>
          </cell>
          <cell r="I138">
            <v>26.560000000000002</v>
          </cell>
          <cell r="J138">
            <v>1.87</v>
          </cell>
          <cell r="K138">
            <v>1.76</v>
          </cell>
        </row>
        <row r="139">
          <cell r="B139" t="str">
            <v>A-38/3</v>
          </cell>
          <cell r="C139" t="str">
            <v>A-38/2</v>
          </cell>
          <cell r="E139">
            <v>5099.1886619384268</v>
          </cell>
          <cell r="F139">
            <v>3787.360993984963</v>
          </cell>
          <cell r="G139">
            <v>5123.612666957858</v>
          </cell>
          <cell r="H139">
            <v>3786.2607362120857</v>
          </cell>
          <cell r="I139">
            <v>24.450000000000003</v>
          </cell>
          <cell r="J139">
            <v>1.76</v>
          </cell>
          <cell r="K139">
            <v>1.69</v>
          </cell>
        </row>
        <row r="140">
          <cell r="B140" t="str">
            <v>A-38/2</v>
          </cell>
          <cell r="C140" t="str">
            <v>A-38/1</v>
          </cell>
          <cell r="E140">
            <v>5123.612666957858</v>
          </cell>
          <cell r="F140">
            <v>3786.2607362120857</v>
          </cell>
          <cell r="G140">
            <v>5153.5822730876989</v>
          </cell>
          <cell r="H140">
            <v>3784.9106590208876</v>
          </cell>
          <cell r="I140">
            <v>30</v>
          </cell>
          <cell r="J140">
            <v>1.69</v>
          </cell>
          <cell r="K140">
            <v>1.7</v>
          </cell>
        </row>
        <row r="141">
          <cell r="B141" t="str">
            <v>A-38/1</v>
          </cell>
          <cell r="C141" t="str">
            <v>A-38</v>
          </cell>
          <cell r="E141">
            <v>5153.5822730876989</v>
          </cell>
          <cell r="F141">
            <v>3784.9106590208876</v>
          </cell>
          <cell r="G141">
            <v>5182.5528923465563</v>
          </cell>
          <cell r="H141">
            <v>3783.6055844027301</v>
          </cell>
          <cell r="I141">
            <v>29</v>
          </cell>
          <cell r="J141">
            <v>1.7</v>
          </cell>
          <cell r="K141">
            <v>1.89</v>
          </cell>
        </row>
        <row r="142">
          <cell r="B142" t="str">
            <v>A-38</v>
          </cell>
          <cell r="C142" t="str">
            <v>A-37</v>
          </cell>
          <cell r="D142" t="str">
            <v>J</v>
          </cell>
          <cell r="E142">
            <v>5182.5528923465563</v>
          </cell>
          <cell r="F142">
            <v>3783.6055844027301</v>
          </cell>
          <cell r="G142">
            <v>5183.9029695377239</v>
          </cell>
          <cell r="H142">
            <v>3813.5751905325724</v>
          </cell>
          <cell r="I142">
            <v>30</v>
          </cell>
          <cell r="J142">
            <v>1.89</v>
          </cell>
          <cell r="K142">
            <v>1.8</v>
          </cell>
        </row>
        <row r="143">
          <cell r="B143" t="str">
            <v>A-37</v>
          </cell>
          <cell r="C143" t="str">
            <v>A-36</v>
          </cell>
          <cell r="E143">
            <v>5183.9029695377239</v>
          </cell>
          <cell r="F143">
            <v>3813.5751905325724</v>
          </cell>
          <cell r="G143">
            <v>5185.2530467288916</v>
          </cell>
          <cell r="H143">
            <v>3843.5447966624151</v>
          </cell>
          <cell r="I143">
            <v>30</v>
          </cell>
          <cell r="J143">
            <v>1.8</v>
          </cell>
          <cell r="K143">
            <v>1.76</v>
          </cell>
        </row>
        <row r="144">
          <cell r="B144" t="str">
            <v>A-36</v>
          </cell>
          <cell r="C144" t="str">
            <v>A-35</v>
          </cell>
          <cell r="E144">
            <v>5185.2530467288916</v>
          </cell>
          <cell r="F144">
            <v>3843.5447966624151</v>
          </cell>
          <cell r="G144">
            <v>5186.300705051618</v>
          </cell>
          <cell r="H144">
            <v>3866.8011759970623</v>
          </cell>
          <cell r="I144">
            <v>23.28</v>
          </cell>
          <cell r="J144">
            <v>1.76</v>
          </cell>
          <cell r="K144">
            <v>1.79</v>
          </cell>
        </row>
        <row r="145">
          <cell r="B145" t="str">
            <v>A-35</v>
          </cell>
          <cell r="C145" t="str">
            <v>A-34</v>
          </cell>
          <cell r="E145">
            <v>5186.300705051618</v>
          </cell>
          <cell r="F145">
            <v>3866.8011759970623</v>
          </cell>
          <cell r="G145">
            <v>5187.4131702348677</v>
          </cell>
          <cell r="H145">
            <v>3891.4961664701577</v>
          </cell>
          <cell r="I145">
            <v>24.73</v>
          </cell>
          <cell r="J145">
            <v>1.79</v>
          </cell>
          <cell r="K145">
            <v>1.81</v>
          </cell>
        </row>
        <row r="146">
          <cell r="B146" t="str">
            <v>A-34/8</v>
          </cell>
          <cell r="C146" t="str">
            <v>A-34/7</v>
          </cell>
          <cell r="D146" t="str">
            <v>H</v>
          </cell>
          <cell r="E146">
            <v>5003.3040087445261</v>
          </cell>
          <cell r="F146">
            <v>3837.5100855332112</v>
          </cell>
          <cell r="G146">
            <v>5033.2632672637637</v>
          </cell>
          <cell r="H146">
            <v>3835.9471303267233</v>
          </cell>
          <cell r="I146">
            <v>30</v>
          </cell>
          <cell r="J146">
            <v>1.69</v>
          </cell>
          <cell r="K146">
            <v>1.72</v>
          </cell>
        </row>
        <row r="147">
          <cell r="B147" t="str">
            <v>A-34/7</v>
          </cell>
          <cell r="C147" t="str">
            <v>A-34/6</v>
          </cell>
          <cell r="E147">
            <v>5033.2632672637637</v>
          </cell>
          <cell r="F147">
            <v>3835.9471303267233</v>
          </cell>
          <cell r="G147">
            <v>5063.2225257830014</v>
          </cell>
          <cell r="H147">
            <v>3834.3841751202353</v>
          </cell>
          <cell r="I147">
            <v>30</v>
          </cell>
          <cell r="J147">
            <v>1.72</v>
          </cell>
          <cell r="K147">
            <v>1.76</v>
          </cell>
        </row>
        <row r="148">
          <cell r="B148" t="str">
            <v>A-34/6</v>
          </cell>
          <cell r="C148" t="str">
            <v>A-34/5</v>
          </cell>
          <cell r="E148">
            <v>5063.2225257830014</v>
          </cell>
          <cell r="F148">
            <v>3834.3841751202353</v>
          </cell>
          <cell r="G148">
            <v>5093.1817843022391</v>
          </cell>
          <cell r="H148">
            <v>3832.8212199137474</v>
          </cell>
          <cell r="I148">
            <v>30.01</v>
          </cell>
          <cell r="J148">
            <v>1.76</v>
          </cell>
          <cell r="K148">
            <v>1.71</v>
          </cell>
        </row>
        <row r="149">
          <cell r="B149" t="str">
            <v>A-34/5</v>
          </cell>
          <cell r="C149" t="str">
            <v>A-34/4</v>
          </cell>
          <cell r="E149">
            <v>5093.1817843022391</v>
          </cell>
          <cell r="F149">
            <v>3832.8212199137474</v>
          </cell>
          <cell r="G149">
            <v>5123.1410428214767</v>
          </cell>
          <cell r="H149">
            <v>3831.2582647072595</v>
          </cell>
          <cell r="I149">
            <v>30.01</v>
          </cell>
          <cell r="J149">
            <v>1.71</v>
          </cell>
          <cell r="K149">
            <v>1.76</v>
          </cell>
        </row>
        <row r="150">
          <cell r="B150" t="str">
            <v>A-34/4</v>
          </cell>
          <cell r="C150" t="str">
            <v>A-34/3</v>
          </cell>
          <cell r="E150">
            <v>5123.1410428214767</v>
          </cell>
          <cell r="F150">
            <v>3831.2582647072595</v>
          </cell>
          <cell r="G150">
            <v>5122.818704991806</v>
          </cell>
          <cell r="H150">
            <v>3862.0124279419283</v>
          </cell>
          <cell r="I150">
            <v>30.76</v>
          </cell>
          <cell r="J150">
            <v>1.76</v>
          </cell>
          <cell r="K150">
            <v>1.68</v>
          </cell>
        </row>
        <row r="151">
          <cell r="B151" t="str">
            <v>A-34/3</v>
          </cell>
          <cell r="C151" t="str">
            <v>A-34/2</v>
          </cell>
          <cell r="E151">
            <v>5122.818704991806</v>
          </cell>
          <cell r="F151">
            <v>3862.0124279419283</v>
          </cell>
          <cell r="G151">
            <v>5122.5122106396348</v>
          </cell>
          <cell r="H151">
            <v>3891.2549693674914</v>
          </cell>
          <cell r="I151">
            <v>29.25</v>
          </cell>
          <cell r="J151">
            <v>1.68</v>
          </cell>
          <cell r="K151">
            <v>1.73</v>
          </cell>
        </row>
        <row r="152">
          <cell r="B152" t="str">
            <v>A-34/2/3</v>
          </cell>
          <cell r="C152" t="str">
            <v>A-34/2/2</v>
          </cell>
          <cell r="D152" t="str">
            <v>H</v>
          </cell>
          <cell r="E152">
            <v>5037.6390535371975</v>
          </cell>
          <cell r="F152">
            <v>3866.6538436188639</v>
          </cell>
          <cell r="G152">
            <v>5065.0264399065827</v>
          </cell>
          <cell r="H152">
            <v>3878.8984778663225</v>
          </cell>
          <cell r="I152">
            <v>30.01</v>
          </cell>
          <cell r="J152">
            <v>1.92</v>
          </cell>
          <cell r="K152">
            <v>1.88</v>
          </cell>
        </row>
        <row r="153">
          <cell r="B153" t="str">
            <v>A-34/2/2</v>
          </cell>
          <cell r="C153" t="str">
            <v>A-34/2/1</v>
          </cell>
          <cell r="E153">
            <v>5065.0264399065827</v>
          </cell>
          <cell r="F153">
            <v>3878.8984778663225</v>
          </cell>
          <cell r="G153">
            <v>5092.413826275967</v>
          </cell>
          <cell r="H153">
            <v>3891.1431121137812</v>
          </cell>
          <cell r="I153">
            <v>30</v>
          </cell>
          <cell r="J153">
            <v>1.88</v>
          </cell>
          <cell r="K153">
            <v>1.52</v>
          </cell>
        </row>
        <row r="154">
          <cell r="B154" t="str">
            <v>A-34/2/1</v>
          </cell>
          <cell r="C154" t="str">
            <v>A-34/2</v>
          </cell>
          <cell r="E154">
            <v>5092.413826275967</v>
          </cell>
          <cell r="F154">
            <v>3891.1431121137812</v>
          </cell>
          <cell r="G154">
            <v>5122.5122106396348</v>
          </cell>
          <cell r="H154">
            <v>3891.2549693674914</v>
          </cell>
          <cell r="I154">
            <v>30.1</v>
          </cell>
          <cell r="J154">
            <v>1.52</v>
          </cell>
          <cell r="K154">
            <v>1.73</v>
          </cell>
        </row>
        <row r="155">
          <cell r="B155" t="str">
            <v>A-34/2</v>
          </cell>
          <cell r="C155" t="str">
            <v>A-34/1</v>
          </cell>
          <cell r="D155" t="str">
            <v>J</v>
          </cell>
          <cell r="E155">
            <v>5122.5122106396348</v>
          </cell>
          <cell r="F155">
            <v>3891.2549693674914</v>
          </cell>
          <cell r="G155">
            <v>5153.8366774187707</v>
          </cell>
          <cell r="H155">
            <v>3891.3713832183312</v>
          </cell>
          <cell r="I155">
            <v>31.330000000000002</v>
          </cell>
          <cell r="J155">
            <v>1.73</v>
          </cell>
          <cell r="K155">
            <v>1.71</v>
          </cell>
        </row>
        <row r="156">
          <cell r="B156" t="str">
            <v>A-34/1</v>
          </cell>
          <cell r="C156" t="str">
            <v>A-34</v>
          </cell>
          <cell r="E156">
            <v>5153.8366774187707</v>
          </cell>
          <cell r="F156">
            <v>3891.3713832183312</v>
          </cell>
          <cell r="G156">
            <v>5187.4131702348677</v>
          </cell>
          <cell r="H156">
            <v>3891.4961664701577</v>
          </cell>
          <cell r="I156">
            <v>33.58</v>
          </cell>
          <cell r="J156">
            <v>1.71</v>
          </cell>
          <cell r="K156">
            <v>1.81</v>
          </cell>
        </row>
        <row r="157">
          <cell r="B157" t="str">
            <v>A-34</v>
          </cell>
          <cell r="C157" t="str">
            <v>A-33</v>
          </cell>
          <cell r="D157" t="str">
            <v>J</v>
          </cell>
          <cell r="E157">
            <v>5187.4131702348677</v>
          </cell>
          <cell r="F157">
            <v>3891.4961664701577</v>
          </cell>
          <cell r="G157">
            <v>5188.7632474260399</v>
          </cell>
          <cell r="H157">
            <v>3921.4657726</v>
          </cell>
          <cell r="I157">
            <v>30</v>
          </cell>
          <cell r="J157">
            <v>1.81</v>
          </cell>
          <cell r="K157">
            <v>1.99</v>
          </cell>
        </row>
        <row r="158">
          <cell r="B158" t="str">
            <v>A-33</v>
          </cell>
          <cell r="C158" t="str">
            <v>A-32</v>
          </cell>
          <cell r="E158">
            <v>5188.7632474260399</v>
          </cell>
          <cell r="F158">
            <v>3921.4657726</v>
          </cell>
          <cell r="G158">
            <v>5190.1447621157458</v>
          </cell>
          <cell r="H158">
            <v>3952.133242121618</v>
          </cell>
          <cell r="I158">
            <v>30.700000000000003</v>
          </cell>
          <cell r="J158">
            <v>1.99</v>
          </cell>
          <cell r="K158">
            <v>2.14</v>
          </cell>
        </row>
        <row r="159">
          <cell r="B159" t="str">
            <v>A-32</v>
          </cell>
          <cell r="C159" t="str">
            <v>A-1</v>
          </cell>
          <cell r="E159">
            <v>5190.1447621157458</v>
          </cell>
          <cell r="F159">
            <v>3952.133242121618</v>
          </cell>
          <cell r="G159">
            <v>5177.4321086180107</v>
          </cell>
          <cell r="H159">
            <v>3979.3065459517843</v>
          </cell>
          <cell r="I159">
            <v>30</v>
          </cell>
          <cell r="J159">
            <v>2.14</v>
          </cell>
          <cell r="K159">
            <v>2.83</v>
          </cell>
        </row>
        <row r="160">
          <cell r="B160" t="str">
            <v>A-1</v>
          </cell>
          <cell r="C160" t="str">
            <v>LS-1</v>
          </cell>
          <cell r="D160" t="str">
            <v>J</v>
          </cell>
          <cell r="E160">
            <v>5177.4321086180107</v>
          </cell>
          <cell r="F160">
            <v>3979.3065459517843</v>
          </cell>
          <cell r="G160">
            <v>5188.9429</v>
          </cell>
          <cell r="H160">
            <v>3984.3443000000002</v>
          </cell>
          <cell r="I160">
            <v>12.57</v>
          </cell>
          <cell r="J160">
            <v>2.83</v>
          </cell>
          <cell r="K160">
            <v>2.7</v>
          </cell>
        </row>
      </sheetData>
      <sheetData sheetId="2" refreshError="1"/>
      <sheetData sheetId="3" refreshError="1">
        <row r="1">
          <cell r="A1" t="str">
            <v>MH_NO</v>
          </cell>
          <cell r="B1" t="str">
            <v>GL</v>
          </cell>
        </row>
        <row r="2">
          <cell r="A2" t="str">
            <v>A-1</v>
          </cell>
          <cell r="B2">
            <v>2.83</v>
          </cell>
        </row>
        <row r="3">
          <cell r="A3" t="str">
            <v>A-2</v>
          </cell>
          <cell r="B3">
            <v>2.95</v>
          </cell>
        </row>
        <row r="4">
          <cell r="A4" t="str">
            <v>A-3</v>
          </cell>
          <cell r="B4">
            <v>3.76</v>
          </cell>
        </row>
        <row r="5">
          <cell r="A5" t="str">
            <v>A-4</v>
          </cell>
          <cell r="B5">
            <v>4.04</v>
          </cell>
        </row>
        <row r="6">
          <cell r="A6" t="str">
            <v>A-5</v>
          </cell>
          <cell r="B6">
            <v>3</v>
          </cell>
        </row>
        <row r="7">
          <cell r="A7" t="str">
            <v>A-6</v>
          </cell>
          <cell r="B7">
            <v>2.4300000000000002</v>
          </cell>
        </row>
        <row r="8">
          <cell r="A8" t="str">
            <v>A-7</v>
          </cell>
          <cell r="B8">
            <v>2.09</v>
          </cell>
        </row>
        <row r="9">
          <cell r="A9" t="str">
            <v>A-8</v>
          </cell>
          <cell r="B9">
            <v>2.4</v>
          </cell>
        </row>
        <row r="10">
          <cell r="A10" t="str">
            <v>A-9</v>
          </cell>
          <cell r="B10">
            <v>2.4</v>
          </cell>
        </row>
        <row r="11">
          <cell r="A11" t="str">
            <v>A-10</v>
          </cell>
          <cell r="B11">
            <v>3.32</v>
          </cell>
        </row>
        <row r="12">
          <cell r="A12" t="str">
            <v>A-11</v>
          </cell>
          <cell r="B12">
            <v>2.36</v>
          </cell>
        </row>
        <row r="13">
          <cell r="A13" t="str">
            <v>A-12</v>
          </cell>
          <cell r="B13">
            <v>2.39</v>
          </cell>
        </row>
        <row r="14">
          <cell r="A14" t="str">
            <v>A-13</v>
          </cell>
          <cell r="B14">
            <v>2.63</v>
          </cell>
        </row>
        <row r="15">
          <cell r="A15" t="str">
            <v>A-14</v>
          </cell>
          <cell r="B15">
            <v>2.0699999999999998</v>
          </cell>
        </row>
        <row r="16">
          <cell r="A16" t="str">
            <v>A-15</v>
          </cell>
          <cell r="B16">
            <v>2.0499999999999998</v>
          </cell>
        </row>
        <row r="17">
          <cell r="A17" t="str">
            <v>A-16</v>
          </cell>
          <cell r="B17">
            <v>2.62</v>
          </cell>
        </row>
        <row r="18">
          <cell r="A18" t="str">
            <v>A-17</v>
          </cell>
          <cell r="B18">
            <v>2.17</v>
          </cell>
        </row>
        <row r="19">
          <cell r="A19" t="str">
            <v>A-18</v>
          </cell>
          <cell r="B19">
            <v>2.17</v>
          </cell>
        </row>
        <row r="20">
          <cell r="A20" t="str">
            <v>A-19</v>
          </cell>
          <cell r="B20">
            <v>1.98</v>
          </cell>
        </row>
        <row r="21">
          <cell r="A21" t="str">
            <v>A-20</v>
          </cell>
          <cell r="B21">
            <v>2.09</v>
          </cell>
        </row>
        <row r="22">
          <cell r="A22" t="str">
            <v>A-21</v>
          </cell>
          <cell r="B22">
            <v>2.5099999999999998</v>
          </cell>
        </row>
        <row r="23">
          <cell r="A23" t="str">
            <v>A-22</v>
          </cell>
          <cell r="B23">
            <v>2.21</v>
          </cell>
        </row>
        <row r="24">
          <cell r="A24" t="str">
            <v>A-23</v>
          </cell>
          <cell r="B24">
            <v>2.09</v>
          </cell>
        </row>
        <row r="25">
          <cell r="A25" t="str">
            <v>A-24</v>
          </cell>
          <cell r="B25">
            <v>1.91</v>
          </cell>
        </row>
        <row r="26">
          <cell r="A26" t="str">
            <v>A-25</v>
          </cell>
          <cell r="B26">
            <v>2</v>
          </cell>
        </row>
        <row r="27">
          <cell r="A27" t="str">
            <v>A-26</v>
          </cell>
          <cell r="B27">
            <v>2.2200000000000002</v>
          </cell>
        </row>
        <row r="28">
          <cell r="A28" t="str">
            <v>A-27</v>
          </cell>
          <cell r="B28">
            <v>2.0099999999999998</v>
          </cell>
        </row>
        <row r="29">
          <cell r="A29" t="str">
            <v>A-28</v>
          </cell>
          <cell r="B29">
            <v>2.21</v>
          </cell>
        </row>
        <row r="30">
          <cell r="A30" t="str">
            <v>A-29</v>
          </cell>
          <cell r="B30">
            <v>1.96</v>
          </cell>
        </row>
        <row r="31">
          <cell r="A31" t="str">
            <v>A-30</v>
          </cell>
          <cell r="B31">
            <v>2.25</v>
          </cell>
        </row>
        <row r="32">
          <cell r="A32" t="str">
            <v>A-31</v>
          </cell>
          <cell r="B32">
            <v>2.83</v>
          </cell>
        </row>
        <row r="33">
          <cell r="A33" t="str">
            <v>A-26/1</v>
          </cell>
          <cell r="B33">
            <v>2.1</v>
          </cell>
        </row>
        <row r="34">
          <cell r="A34" t="str">
            <v>A-26/2</v>
          </cell>
          <cell r="B34">
            <v>1.96</v>
          </cell>
        </row>
        <row r="35">
          <cell r="A35" t="str">
            <v>A-26/3</v>
          </cell>
          <cell r="B35">
            <v>2.0499999999999998</v>
          </cell>
        </row>
        <row r="36">
          <cell r="A36" t="str">
            <v>A-26/4</v>
          </cell>
          <cell r="B36">
            <v>2.2200000000000002</v>
          </cell>
        </row>
        <row r="37">
          <cell r="A37" t="str">
            <v>A-26/5</v>
          </cell>
          <cell r="B37">
            <v>2.16</v>
          </cell>
        </row>
        <row r="38">
          <cell r="A38" t="str">
            <v>A-26/6</v>
          </cell>
          <cell r="B38">
            <v>2.0299999999999998</v>
          </cell>
        </row>
        <row r="39">
          <cell r="A39" t="str">
            <v>A-26/7</v>
          </cell>
          <cell r="B39">
            <v>2.35</v>
          </cell>
        </row>
        <row r="40">
          <cell r="A40" t="str">
            <v>A-25/1</v>
          </cell>
          <cell r="B40">
            <v>2.04</v>
          </cell>
        </row>
        <row r="41">
          <cell r="A41" t="str">
            <v>A-25/2</v>
          </cell>
          <cell r="B41">
            <v>2.12</v>
          </cell>
        </row>
        <row r="42">
          <cell r="A42" t="str">
            <v>A-25/3</v>
          </cell>
          <cell r="B42">
            <v>1.77</v>
          </cell>
        </row>
        <row r="43">
          <cell r="A43" t="str">
            <v>A-25/4</v>
          </cell>
          <cell r="B43">
            <v>1.7</v>
          </cell>
        </row>
        <row r="44">
          <cell r="A44" t="str">
            <v>A-25/5</v>
          </cell>
          <cell r="B44">
            <v>1.88</v>
          </cell>
        </row>
        <row r="45">
          <cell r="A45" t="str">
            <v>A-19/1</v>
          </cell>
          <cell r="B45">
            <v>2.15</v>
          </cell>
        </row>
        <row r="46">
          <cell r="A46" t="str">
            <v>A-19/2</v>
          </cell>
          <cell r="B46">
            <v>2.13</v>
          </cell>
        </row>
        <row r="47">
          <cell r="A47" t="str">
            <v>A-17/1</v>
          </cell>
          <cell r="B47">
            <v>2.4300000000000002</v>
          </cell>
        </row>
        <row r="48">
          <cell r="A48" t="str">
            <v>A-17/2</v>
          </cell>
          <cell r="B48">
            <v>2.4</v>
          </cell>
        </row>
        <row r="49">
          <cell r="A49" t="str">
            <v>A-17/3</v>
          </cell>
          <cell r="B49">
            <v>2.36</v>
          </cell>
        </row>
        <row r="50">
          <cell r="A50" t="str">
            <v>A-16/1</v>
          </cell>
          <cell r="B50">
            <v>2.38</v>
          </cell>
        </row>
        <row r="51">
          <cell r="A51" t="str">
            <v>A-16/2</v>
          </cell>
          <cell r="B51">
            <v>2.2200000000000002</v>
          </cell>
        </row>
        <row r="52">
          <cell r="A52" t="str">
            <v>A-15/1</v>
          </cell>
          <cell r="B52">
            <v>2.84</v>
          </cell>
        </row>
        <row r="53">
          <cell r="A53" t="str">
            <v>A-15/2</v>
          </cell>
          <cell r="B53">
            <v>2.52</v>
          </cell>
        </row>
        <row r="54">
          <cell r="A54" t="str">
            <v>A-4/1</v>
          </cell>
          <cell r="B54">
            <v>5.33</v>
          </cell>
        </row>
        <row r="55">
          <cell r="A55" t="str">
            <v>A-4/2</v>
          </cell>
          <cell r="B55">
            <v>6.08</v>
          </cell>
        </row>
        <row r="56">
          <cell r="A56" t="str">
            <v>A-4/3</v>
          </cell>
          <cell r="B56">
            <v>6.67</v>
          </cell>
        </row>
        <row r="57">
          <cell r="A57" t="str">
            <v>A-4/4</v>
          </cell>
          <cell r="B57">
            <v>7.42</v>
          </cell>
        </row>
        <row r="58">
          <cell r="A58" t="str">
            <v>A-4/5</v>
          </cell>
          <cell r="B58">
            <v>8.19</v>
          </cell>
        </row>
        <row r="59">
          <cell r="A59" t="str">
            <v>A-4/6</v>
          </cell>
          <cell r="B59">
            <v>8.8800000000000008</v>
          </cell>
        </row>
        <row r="60">
          <cell r="A60" t="str">
            <v>A-4/7</v>
          </cell>
          <cell r="B60">
            <v>9.58</v>
          </cell>
        </row>
        <row r="61">
          <cell r="A61" t="str">
            <v>A-32</v>
          </cell>
          <cell r="B61">
            <v>2.14</v>
          </cell>
        </row>
        <row r="62">
          <cell r="A62" t="str">
            <v>A-33</v>
          </cell>
          <cell r="B62">
            <v>1.99</v>
          </cell>
        </row>
        <row r="63">
          <cell r="A63" t="str">
            <v>A-34</v>
          </cell>
          <cell r="B63">
            <v>1.81</v>
          </cell>
        </row>
        <row r="64">
          <cell r="A64" t="str">
            <v>A-35</v>
          </cell>
          <cell r="B64">
            <v>1.79</v>
          </cell>
        </row>
        <row r="65">
          <cell r="A65" t="str">
            <v>A-36</v>
          </cell>
          <cell r="B65">
            <v>1.76</v>
          </cell>
        </row>
        <row r="66">
          <cell r="A66" t="str">
            <v>A-37</v>
          </cell>
          <cell r="B66">
            <v>1.8</v>
          </cell>
        </row>
        <row r="67">
          <cell r="A67" t="str">
            <v>A-38</v>
          </cell>
          <cell r="B67">
            <v>1.89</v>
          </cell>
        </row>
        <row r="68">
          <cell r="A68" t="str">
            <v>A-39</v>
          </cell>
          <cell r="B68">
            <v>1.96</v>
          </cell>
        </row>
        <row r="69">
          <cell r="A69" t="str">
            <v>A-40</v>
          </cell>
          <cell r="B69">
            <v>1.92</v>
          </cell>
        </row>
        <row r="70">
          <cell r="A70" t="str">
            <v>A-40/1</v>
          </cell>
          <cell r="B70">
            <v>1.87</v>
          </cell>
        </row>
        <row r="71">
          <cell r="A71" t="str">
            <v>A-40/2</v>
          </cell>
          <cell r="B71">
            <v>1.83</v>
          </cell>
        </row>
        <row r="72">
          <cell r="A72" t="str">
            <v>A-40/3</v>
          </cell>
          <cell r="B72">
            <v>1.57</v>
          </cell>
        </row>
        <row r="73">
          <cell r="A73" t="str">
            <v>A-41</v>
          </cell>
          <cell r="B73">
            <v>1.68</v>
          </cell>
        </row>
        <row r="74">
          <cell r="A74" t="str">
            <v>A-42</v>
          </cell>
          <cell r="B74">
            <v>1.71</v>
          </cell>
        </row>
        <row r="75">
          <cell r="A75" t="str">
            <v>A-43</v>
          </cell>
          <cell r="B75">
            <v>1.84</v>
          </cell>
        </row>
        <row r="76">
          <cell r="A76" t="str">
            <v>A-44</v>
          </cell>
          <cell r="B76">
            <v>1.89</v>
          </cell>
        </row>
        <row r="77">
          <cell r="A77" t="str">
            <v>A-45</v>
          </cell>
          <cell r="B77">
            <v>1.84</v>
          </cell>
        </row>
        <row r="78">
          <cell r="A78" t="str">
            <v>A-46</v>
          </cell>
          <cell r="B78">
            <v>1.99</v>
          </cell>
        </row>
        <row r="79">
          <cell r="A79" t="str">
            <v>A-47</v>
          </cell>
          <cell r="B79">
            <v>1.89</v>
          </cell>
        </row>
        <row r="80">
          <cell r="A80" t="str">
            <v>A-43/1</v>
          </cell>
          <cell r="B80">
            <v>1.83</v>
          </cell>
        </row>
        <row r="81">
          <cell r="A81" t="str">
            <v>A-43/2</v>
          </cell>
          <cell r="B81">
            <v>1.78</v>
          </cell>
        </row>
        <row r="82">
          <cell r="A82" t="str">
            <v>A-38/1</v>
          </cell>
          <cell r="B82">
            <v>1.7</v>
          </cell>
        </row>
        <row r="83">
          <cell r="A83" t="str">
            <v>A-38/2</v>
          </cell>
          <cell r="B83">
            <v>1.69</v>
          </cell>
        </row>
        <row r="84">
          <cell r="A84" t="str">
            <v>A-38/3</v>
          </cell>
          <cell r="B84">
            <v>1.76</v>
          </cell>
        </row>
        <row r="85">
          <cell r="A85" t="str">
            <v>A-38/4</v>
          </cell>
          <cell r="B85">
            <v>1.87</v>
          </cell>
        </row>
        <row r="86">
          <cell r="A86" t="str">
            <v>A-38/5</v>
          </cell>
          <cell r="B86">
            <v>1.88</v>
          </cell>
        </row>
        <row r="87">
          <cell r="A87" t="str">
            <v>A-38/6</v>
          </cell>
          <cell r="B87">
            <v>1.9</v>
          </cell>
        </row>
        <row r="88">
          <cell r="A88" t="str">
            <v>A-38/7</v>
          </cell>
          <cell r="B88">
            <v>1.87</v>
          </cell>
        </row>
        <row r="89">
          <cell r="A89" t="str">
            <v>A-38/8</v>
          </cell>
          <cell r="B89">
            <v>1.81</v>
          </cell>
        </row>
        <row r="90">
          <cell r="A90" t="str">
            <v>A-34/1</v>
          </cell>
          <cell r="B90">
            <v>1.71</v>
          </cell>
        </row>
        <row r="91">
          <cell r="A91" t="str">
            <v>A-34/2</v>
          </cell>
          <cell r="B91">
            <v>1.73</v>
          </cell>
        </row>
        <row r="92">
          <cell r="A92" t="str">
            <v>A-34/3</v>
          </cell>
          <cell r="B92">
            <v>1.68</v>
          </cell>
        </row>
        <row r="93">
          <cell r="A93" t="str">
            <v>A-34/4</v>
          </cell>
          <cell r="B93">
            <v>1.76</v>
          </cell>
        </row>
        <row r="94">
          <cell r="A94" t="str">
            <v>A-34/5</v>
          </cell>
          <cell r="B94">
            <v>1.71</v>
          </cell>
        </row>
        <row r="95">
          <cell r="A95" t="str">
            <v>A-34/6</v>
          </cell>
          <cell r="B95">
            <v>1.76</v>
          </cell>
        </row>
        <row r="96">
          <cell r="A96" t="str">
            <v>A-34/7</v>
          </cell>
          <cell r="B96">
            <v>1.72</v>
          </cell>
        </row>
        <row r="97">
          <cell r="A97" t="str">
            <v>A-34/8</v>
          </cell>
          <cell r="B97">
            <v>1.69</v>
          </cell>
        </row>
        <row r="98">
          <cell r="A98" t="str">
            <v>A-34/2/1</v>
          </cell>
          <cell r="B98">
            <v>1.52</v>
          </cell>
        </row>
        <row r="99">
          <cell r="A99" t="str">
            <v>A-34/2/2</v>
          </cell>
          <cell r="B99">
            <v>1.88</v>
          </cell>
        </row>
        <row r="100">
          <cell r="A100" t="str">
            <v>A-34/2/3</v>
          </cell>
          <cell r="B100">
            <v>1.92</v>
          </cell>
        </row>
        <row r="101">
          <cell r="A101" t="str">
            <v>A-48</v>
          </cell>
          <cell r="B101">
            <v>3.93</v>
          </cell>
        </row>
        <row r="102">
          <cell r="A102" t="str">
            <v>A-49</v>
          </cell>
          <cell r="B102">
            <v>3.05</v>
          </cell>
        </row>
        <row r="103">
          <cell r="A103" t="str">
            <v>A-50</v>
          </cell>
          <cell r="B103">
            <v>3.25</v>
          </cell>
        </row>
        <row r="104">
          <cell r="A104" t="str">
            <v>A-51</v>
          </cell>
          <cell r="B104">
            <v>2.75</v>
          </cell>
        </row>
        <row r="105">
          <cell r="A105" t="str">
            <v>A-52</v>
          </cell>
          <cell r="B105">
            <v>2.1800000000000002</v>
          </cell>
        </row>
        <row r="106">
          <cell r="A106" t="str">
            <v>A-53</v>
          </cell>
          <cell r="B106">
            <v>2.14</v>
          </cell>
        </row>
        <row r="107">
          <cell r="A107" t="str">
            <v>A-54</v>
          </cell>
          <cell r="B107">
            <v>2.19</v>
          </cell>
        </row>
        <row r="108">
          <cell r="A108" t="str">
            <v>A-55</v>
          </cell>
          <cell r="B108">
            <v>1.87</v>
          </cell>
        </row>
        <row r="109">
          <cell r="A109" t="str">
            <v>A-56</v>
          </cell>
          <cell r="B109">
            <v>1.99</v>
          </cell>
        </row>
        <row r="110">
          <cell r="A110" t="str">
            <v>A-57</v>
          </cell>
          <cell r="B110">
            <v>1.95</v>
          </cell>
        </row>
        <row r="111">
          <cell r="A111" t="str">
            <v>A-58</v>
          </cell>
          <cell r="B111">
            <v>1.86</v>
          </cell>
        </row>
        <row r="112">
          <cell r="A112" t="str">
            <v>A-59</v>
          </cell>
          <cell r="B112">
            <v>2.06</v>
          </cell>
        </row>
        <row r="113">
          <cell r="A113" t="str">
            <v>A-60</v>
          </cell>
          <cell r="B113">
            <v>2</v>
          </cell>
        </row>
        <row r="114">
          <cell r="A114" t="str">
            <v>A-61</v>
          </cell>
          <cell r="B114">
            <v>2.78</v>
          </cell>
        </row>
        <row r="115">
          <cell r="A115" t="str">
            <v>A-62</v>
          </cell>
          <cell r="B115">
            <v>1.88</v>
          </cell>
        </row>
        <row r="116">
          <cell r="A116" t="str">
            <v>A-63</v>
          </cell>
          <cell r="B116">
            <v>2.46</v>
          </cell>
        </row>
        <row r="117">
          <cell r="A117" t="str">
            <v>A-64</v>
          </cell>
          <cell r="B117">
            <v>2.54</v>
          </cell>
        </row>
        <row r="118">
          <cell r="A118" t="str">
            <v>A-65</v>
          </cell>
          <cell r="B118">
            <v>2.35</v>
          </cell>
        </row>
        <row r="119">
          <cell r="A119" t="str">
            <v>A-66</v>
          </cell>
          <cell r="B119">
            <v>2.9</v>
          </cell>
        </row>
        <row r="120">
          <cell r="A120" t="str">
            <v>A-67</v>
          </cell>
          <cell r="B120">
            <v>1.95</v>
          </cell>
        </row>
        <row r="121">
          <cell r="A121" t="str">
            <v>A-59/1</v>
          </cell>
          <cell r="B121">
            <v>2.1</v>
          </cell>
        </row>
        <row r="122">
          <cell r="A122" t="str">
            <v>A-59/2</v>
          </cell>
          <cell r="B122">
            <v>2.15</v>
          </cell>
        </row>
        <row r="123">
          <cell r="A123" t="str">
            <v>A-59/3</v>
          </cell>
          <cell r="B123">
            <v>2.08</v>
          </cell>
        </row>
        <row r="124">
          <cell r="A124" t="str">
            <v>A-57/1</v>
          </cell>
          <cell r="B124">
            <v>1.94</v>
          </cell>
        </row>
        <row r="125">
          <cell r="A125" t="str">
            <v>A-57/2</v>
          </cell>
          <cell r="B125">
            <v>1.98</v>
          </cell>
        </row>
        <row r="126">
          <cell r="A126" t="str">
            <v>A-57/3</v>
          </cell>
          <cell r="B126">
            <v>1.96</v>
          </cell>
        </row>
        <row r="127">
          <cell r="A127" t="str">
            <v>A-53/1</v>
          </cell>
          <cell r="B127">
            <v>2.13</v>
          </cell>
        </row>
        <row r="128">
          <cell r="A128" t="str">
            <v>A-53/2</v>
          </cell>
          <cell r="B128">
            <v>2.0699999999999998</v>
          </cell>
        </row>
        <row r="129">
          <cell r="A129" t="str">
            <v>A-53/3</v>
          </cell>
          <cell r="B129">
            <v>1.82</v>
          </cell>
        </row>
        <row r="130">
          <cell r="A130" t="str">
            <v>A-53/4</v>
          </cell>
          <cell r="B130">
            <v>1.95</v>
          </cell>
        </row>
        <row r="131">
          <cell r="A131" t="str">
            <v>A-53/5</v>
          </cell>
          <cell r="B131">
            <v>1.85</v>
          </cell>
        </row>
        <row r="132">
          <cell r="A132" t="str">
            <v>A-53/6</v>
          </cell>
          <cell r="B132">
            <v>1.87</v>
          </cell>
        </row>
        <row r="133">
          <cell r="A133" t="str">
            <v>A-53/7</v>
          </cell>
          <cell r="B133">
            <v>1.92</v>
          </cell>
        </row>
        <row r="134">
          <cell r="A134" t="str">
            <v>A-53/8</v>
          </cell>
          <cell r="B134">
            <v>2.06</v>
          </cell>
        </row>
        <row r="135">
          <cell r="A135" t="str">
            <v>A-53/9</v>
          </cell>
          <cell r="B135">
            <v>2.11</v>
          </cell>
        </row>
        <row r="136">
          <cell r="A136" t="str">
            <v>A-53/8/1</v>
          </cell>
          <cell r="B136">
            <v>1.57</v>
          </cell>
        </row>
        <row r="137">
          <cell r="A137" t="str">
            <v>A-53/6/1</v>
          </cell>
          <cell r="B137">
            <v>1.72</v>
          </cell>
        </row>
        <row r="138">
          <cell r="A138" t="str">
            <v>A-53/6/2</v>
          </cell>
          <cell r="B138">
            <v>1.77</v>
          </cell>
        </row>
        <row r="139">
          <cell r="A139" t="str">
            <v>A-53/6/3</v>
          </cell>
          <cell r="B139">
            <v>1.51</v>
          </cell>
        </row>
        <row r="140">
          <cell r="A140" t="str">
            <v>A-53/6/4</v>
          </cell>
          <cell r="B140">
            <v>1.74</v>
          </cell>
        </row>
        <row r="141">
          <cell r="A141" t="str">
            <v>A-53/6/5</v>
          </cell>
          <cell r="B141">
            <v>1.97</v>
          </cell>
        </row>
        <row r="142">
          <cell r="A142" t="str">
            <v>A-53/4/1</v>
          </cell>
          <cell r="B142">
            <v>2.38</v>
          </cell>
        </row>
        <row r="143">
          <cell r="A143" t="str">
            <v>A-53/4/2</v>
          </cell>
          <cell r="B143">
            <v>2.4300000000000002</v>
          </cell>
        </row>
        <row r="144">
          <cell r="A144" t="str">
            <v>A-53/4/3</v>
          </cell>
          <cell r="B144">
            <v>2.41</v>
          </cell>
        </row>
        <row r="145">
          <cell r="A145" t="str">
            <v>A-53/4/4</v>
          </cell>
          <cell r="B145">
            <v>2.52</v>
          </cell>
        </row>
        <row r="146">
          <cell r="A146" t="str">
            <v>A-53/4/5</v>
          </cell>
          <cell r="B146">
            <v>2.63</v>
          </cell>
        </row>
        <row r="147">
          <cell r="A147" t="str">
            <v>A-53/4/6</v>
          </cell>
          <cell r="B147">
            <v>1.7</v>
          </cell>
        </row>
        <row r="148">
          <cell r="A148" t="str">
            <v>A-53/4/7</v>
          </cell>
          <cell r="B148">
            <v>1.84</v>
          </cell>
        </row>
        <row r="149">
          <cell r="A149" t="str">
            <v>A-53/4/8</v>
          </cell>
          <cell r="B149">
            <v>2.2000000000000002</v>
          </cell>
        </row>
        <row r="150">
          <cell r="A150" t="str">
            <v>A-53/4/9</v>
          </cell>
          <cell r="B150">
            <v>1.85</v>
          </cell>
        </row>
        <row r="151">
          <cell r="A151" t="str">
            <v>A-53/4/10</v>
          </cell>
          <cell r="B151">
            <v>1.78</v>
          </cell>
        </row>
        <row r="152">
          <cell r="A152" t="str">
            <v>A-53/4/2/1</v>
          </cell>
          <cell r="B152">
            <v>2.09</v>
          </cell>
        </row>
        <row r="153">
          <cell r="A153" t="str">
            <v>A-53/4/2/2</v>
          </cell>
          <cell r="B153">
            <v>2.1</v>
          </cell>
        </row>
        <row r="154">
          <cell r="A154" t="str">
            <v>A-53/4/2/3</v>
          </cell>
          <cell r="B154">
            <v>2.35</v>
          </cell>
        </row>
        <row r="155">
          <cell r="A155" t="str">
            <v>A-53/4/2/4</v>
          </cell>
          <cell r="B155">
            <v>1.87</v>
          </cell>
        </row>
        <row r="156">
          <cell r="A156" t="str">
            <v>A-53/4/2/5</v>
          </cell>
          <cell r="B156">
            <v>2.04</v>
          </cell>
        </row>
        <row r="157">
          <cell r="A157" t="str">
            <v>A-53/4/2/6</v>
          </cell>
          <cell r="B157">
            <v>2.2599999999999998</v>
          </cell>
        </row>
        <row r="158">
          <cell r="A158" t="str">
            <v>LS-1</v>
          </cell>
          <cell r="B158">
            <v>2.7</v>
          </cell>
        </row>
      </sheetData>
      <sheetData sheetId="4"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Sheet1"/>
      <sheetName val="DATA"/>
      <sheetName val="zone-2"/>
      <sheetName val="MHNO_LEV"/>
    </sheetNames>
    <sheetDataSet>
      <sheetData sheetId="0" refreshError="1"/>
      <sheetData sheetId="1" refreshError="1"/>
      <sheetData sheetId="2" refreshError="1">
        <row r="1">
          <cell r="A1" t="str">
            <v>Text</v>
          </cell>
          <cell r="B1" t="str">
            <v>X</v>
          </cell>
          <cell r="C1" t="str">
            <v>Y</v>
          </cell>
          <cell r="D1" t="str">
            <v>MH_GL</v>
          </cell>
        </row>
        <row r="2">
          <cell r="A2" t="str">
            <v>TM1-3/10</v>
          </cell>
          <cell r="B2">
            <v>6531.9099519538204</v>
          </cell>
          <cell r="C2">
            <v>4909.4954548998303</v>
          </cell>
          <cell r="D2">
            <v>1.88</v>
          </cell>
        </row>
        <row r="3">
          <cell r="A3" t="str">
            <v>B-1</v>
          </cell>
          <cell r="B3">
            <v>5612.2387982865203</v>
          </cell>
          <cell r="C3">
            <v>4650.3389814824204</v>
          </cell>
          <cell r="D3">
            <v>2.5299999999999998</v>
          </cell>
        </row>
        <row r="4">
          <cell r="A4" t="str">
            <v>B-10</v>
          </cell>
          <cell r="B4">
            <v>5455.3509991434967</v>
          </cell>
          <cell r="C4">
            <v>4439.6108930816308</v>
          </cell>
          <cell r="D4">
            <v>2.42</v>
          </cell>
        </row>
        <row r="5">
          <cell r="A5" t="str">
            <v>TM1-3/2</v>
          </cell>
          <cell r="B5">
            <v>6595.9437083608536</v>
          </cell>
          <cell r="C5">
            <v>4678.1954807528291</v>
          </cell>
          <cell r="D5">
            <v>1.6</v>
          </cell>
        </row>
        <row r="6">
          <cell r="A6" t="str">
            <v>B-11</v>
          </cell>
          <cell r="B6">
            <v>5437.4357601664506</v>
          </cell>
          <cell r="C6">
            <v>4415.5475555659141</v>
          </cell>
          <cell r="D6">
            <v>2.23</v>
          </cell>
        </row>
        <row r="7">
          <cell r="A7" t="str">
            <v>TM1-3/1</v>
          </cell>
          <cell r="B7">
            <v>6603.9479279117331</v>
          </cell>
          <cell r="C7">
            <v>4649.2829839844535</v>
          </cell>
          <cell r="D7">
            <v>1.71</v>
          </cell>
        </row>
        <row r="8">
          <cell r="A8" t="str">
            <v>B-12</v>
          </cell>
          <cell r="B8">
            <v>5419.5205211894045</v>
          </cell>
          <cell r="C8">
            <v>4391.4842180501964</v>
          </cell>
          <cell r="D8">
            <v>2.54</v>
          </cell>
        </row>
        <row r="9">
          <cell r="A9" t="str">
            <v>B-13</v>
          </cell>
          <cell r="B9">
            <v>5401.6052822123575</v>
          </cell>
          <cell r="C9">
            <v>4367.4208805344797</v>
          </cell>
          <cell r="D9">
            <v>2.77</v>
          </cell>
        </row>
        <row r="10">
          <cell r="A10" t="str">
            <v>B-13/1</v>
          </cell>
          <cell r="B10">
            <v>5440.1249459012361</v>
          </cell>
          <cell r="C10">
            <v>4361.318789966841</v>
          </cell>
          <cell r="D10">
            <v>2.1</v>
          </cell>
        </row>
        <row r="11">
          <cell r="A11" t="str">
            <v>B-13/1/1</v>
          </cell>
          <cell r="B11">
            <v>5457.7005717776947</v>
          </cell>
          <cell r="C11">
            <v>4384.9259669660996</v>
          </cell>
          <cell r="D11">
            <v>2.0499999999999998</v>
          </cell>
        </row>
        <row r="12">
          <cell r="A12" t="str">
            <v>B-13/1/2</v>
          </cell>
          <cell r="B12">
            <v>5475.6158107547408</v>
          </cell>
          <cell r="C12">
            <v>4408.9893044818164</v>
          </cell>
          <cell r="D12">
            <v>2.0299999999999998</v>
          </cell>
        </row>
        <row r="13">
          <cell r="A13" t="str">
            <v>B-13/1/3</v>
          </cell>
          <cell r="B13">
            <v>5493.5310497317878</v>
          </cell>
          <cell r="C13">
            <v>4433.0526419975331</v>
          </cell>
          <cell r="D13">
            <v>1.98</v>
          </cell>
        </row>
        <row r="14">
          <cell r="A14" t="str">
            <v>B-13/10</v>
          </cell>
          <cell r="B14">
            <v>5704.6491978660579</v>
          </cell>
          <cell r="C14">
            <v>4319.4141940216732</v>
          </cell>
          <cell r="D14">
            <v>2.39</v>
          </cell>
        </row>
        <row r="15">
          <cell r="A15" t="str">
            <v>B-13/11</v>
          </cell>
          <cell r="B15">
            <v>5734.2797083959649</v>
          </cell>
          <cell r="C15">
            <v>4314.7202782004124</v>
          </cell>
          <cell r="D15">
            <v>2.79</v>
          </cell>
        </row>
        <row r="16">
          <cell r="A16" t="str">
            <v>B-13/2</v>
          </cell>
          <cell r="B16">
            <v>5467.6051136268034</v>
          </cell>
          <cell r="C16">
            <v>4356.9655205917561</v>
          </cell>
          <cell r="D16">
            <v>2.02</v>
          </cell>
        </row>
        <row r="17">
          <cell r="A17" t="str">
            <v>B-13/3</v>
          </cell>
          <cell r="B17">
            <v>5497.2356241567104</v>
          </cell>
          <cell r="C17">
            <v>4352.2716047704962</v>
          </cell>
          <cell r="D17">
            <v>2.2599999999999998</v>
          </cell>
        </row>
        <row r="18">
          <cell r="A18" t="str">
            <v>B-13/4</v>
          </cell>
          <cell r="B18">
            <v>5526.8661346866174</v>
          </cell>
          <cell r="C18">
            <v>4347.5776889492354</v>
          </cell>
          <cell r="D18">
            <v>2.19</v>
          </cell>
        </row>
        <row r="19">
          <cell r="A19" t="str">
            <v>B-13/5</v>
          </cell>
          <cell r="B19">
            <v>5556.4966452165236</v>
          </cell>
          <cell r="C19">
            <v>4342.8837731279755</v>
          </cell>
          <cell r="D19">
            <v>2.38</v>
          </cell>
        </row>
        <row r="20">
          <cell r="A20" t="str">
            <v>B-13/6</v>
          </cell>
          <cell r="B20">
            <v>5586.1271557464306</v>
          </cell>
          <cell r="C20">
            <v>4338.1898573067147</v>
          </cell>
          <cell r="D20">
            <v>2.3199999999999998</v>
          </cell>
        </row>
        <row r="21">
          <cell r="A21" t="str">
            <v>B-13/7</v>
          </cell>
          <cell r="B21">
            <v>5615.7576662763377</v>
          </cell>
          <cell r="C21">
            <v>4333.4959414854538</v>
          </cell>
          <cell r="D21">
            <v>2.33</v>
          </cell>
        </row>
        <row r="22">
          <cell r="A22" t="str">
            <v>B-13/8</v>
          </cell>
          <cell r="B22">
            <v>5645.3881768062447</v>
          </cell>
          <cell r="C22">
            <v>4328.8020256641939</v>
          </cell>
          <cell r="D22">
            <v>2.62</v>
          </cell>
        </row>
        <row r="23">
          <cell r="A23" t="str">
            <v>B-13/9</v>
          </cell>
          <cell r="B23">
            <v>5675.0186873361508</v>
          </cell>
          <cell r="C23">
            <v>4324.1081098429331</v>
          </cell>
          <cell r="D23">
            <v>2.13</v>
          </cell>
        </row>
        <row r="24">
          <cell r="A24" t="str">
            <v>B-14</v>
          </cell>
          <cell r="B24">
            <v>5371.1103297278396</v>
          </cell>
          <cell r="C24">
            <v>4326.4607607671205</v>
          </cell>
          <cell r="D24">
            <v>2.64</v>
          </cell>
        </row>
        <row r="25">
          <cell r="A25" t="str">
            <v>B-14/1</v>
          </cell>
          <cell r="B25">
            <v>5392.8477402858953</v>
          </cell>
          <cell r="C25">
            <v>4323.1136993256641</v>
          </cell>
          <cell r="D25">
            <v>2.16</v>
          </cell>
        </row>
        <row r="26">
          <cell r="A26" t="str">
            <v>B-14/10</v>
          </cell>
          <cell r="B26">
            <v>5477.9872553334317</v>
          </cell>
          <cell r="C26">
            <v>4189.9703556098175</v>
          </cell>
          <cell r="D26">
            <v>3</v>
          </cell>
        </row>
        <row r="27">
          <cell r="A27" t="str">
            <v>B-14/10/1</v>
          </cell>
          <cell r="B27">
            <v>5502.3276774231344</v>
          </cell>
          <cell r="C27">
            <v>4195.9758029956429</v>
          </cell>
          <cell r="D27">
            <v>1.49</v>
          </cell>
        </row>
        <row r="28">
          <cell r="A28" t="str">
            <v>B-14/10/2</v>
          </cell>
          <cell r="B28">
            <v>5539.0756902966896</v>
          </cell>
          <cell r="C28">
            <v>4209.3785176037527</v>
          </cell>
          <cell r="D28">
            <v>1.49</v>
          </cell>
        </row>
        <row r="29">
          <cell r="A29" t="str">
            <v>B-14/10/3</v>
          </cell>
          <cell r="B29">
            <v>5572.4487626209975</v>
          </cell>
          <cell r="C29">
            <v>4221.8690203065644</v>
          </cell>
          <cell r="D29">
            <v>1.54</v>
          </cell>
        </row>
        <row r="30">
          <cell r="A30" t="str">
            <v>B-14/11</v>
          </cell>
          <cell r="B30">
            <v>5483.8347405656805</v>
          </cell>
          <cell r="C30">
            <v>4161.7398331080658</v>
          </cell>
          <cell r="D30">
            <v>3.01</v>
          </cell>
        </row>
        <row r="31">
          <cell r="A31" t="str">
            <v>B-14/12</v>
          </cell>
          <cell r="B31">
            <v>5488.7033368372468</v>
          </cell>
          <cell r="C31">
            <v>4138.2351963048077</v>
          </cell>
          <cell r="D31">
            <v>3.01</v>
          </cell>
        </row>
        <row r="32">
          <cell r="A32" t="str">
            <v>B-14/13</v>
          </cell>
          <cell r="B32">
            <v>5480.1360999999997</v>
          </cell>
          <cell r="C32">
            <v>4134.7288200000003</v>
          </cell>
          <cell r="D32">
            <v>2.99</v>
          </cell>
        </row>
        <row r="33">
          <cell r="A33" t="str">
            <v>B-14/14</v>
          </cell>
          <cell r="B33">
            <v>5444.1588196752809</v>
          </cell>
          <cell r="C33">
            <v>4136.0076089460708</v>
          </cell>
          <cell r="D33">
            <v>2.78</v>
          </cell>
        </row>
        <row r="34">
          <cell r="A34" t="str">
            <v>B-14/15</v>
          </cell>
          <cell r="B34">
            <v>5411.1796114337812</v>
          </cell>
          <cell r="C34">
            <v>4138.3501065565815</v>
          </cell>
          <cell r="D34">
            <v>2.97</v>
          </cell>
        </row>
        <row r="35">
          <cell r="A35" t="str">
            <v>B-14/16</v>
          </cell>
          <cell r="B35">
            <v>5378.2004031922816</v>
          </cell>
          <cell r="C35">
            <v>4138.3501065565806</v>
          </cell>
          <cell r="D35">
            <v>2.64</v>
          </cell>
        </row>
        <row r="36">
          <cell r="A36" t="str">
            <v>B-14/17</v>
          </cell>
          <cell r="B36">
            <v>5394.7093380051283</v>
          </cell>
          <cell r="C36">
            <v>4109.9842307318604</v>
          </cell>
          <cell r="D36">
            <v>2.92</v>
          </cell>
        </row>
        <row r="37">
          <cell r="A37" t="str">
            <v>B-14/2</v>
          </cell>
          <cell r="B37">
            <v>5418.6890645773201</v>
          </cell>
          <cell r="C37">
            <v>4319.1347295260648</v>
          </cell>
          <cell r="D37">
            <v>2.0499999999999998</v>
          </cell>
        </row>
        <row r="38">
          <cell r="A38" t="str">
            <v>B-14/3</v>
          </cell>
          <cell r="B38">
            <v>5448.2018054371529</v>
          </cell>
          <cell r="C38">
            <v>4314.590445987792</v>
          </cell>
          <cell r="D38">
            <v>2.09</v>
          </cell>
        </row>
        <row r="39">
          <cell r="A39" t="str">
            <v>B-14/5</v>
          </cell>
          <cell r="B39">
            <v>5482.7941342810755</v>
          </cell>
          <cell r="C39">
            <v>4309.2640226893755</v>
          </cell>
          <cell r="D39">
            <v>1.99</v>
          </cell>
        </row>
        <row r="40">
          <cell r="A40" t="str">
            <v>B-14/5/1</v>
          </cell>
          <cell r="B40">
            <v>5509.4796451035299</v>
          </cell>
          <cell r="C40">
            <v>4305.1550675734507</v>
          </cell>
          <cell r="D40">
            <v>2.04</v>
          </cell>
        </row>
        <row r="41">
          <cell r="A41" t="str">
            <v>B-14/5/2</v>
          </cell>
          <cell r="B41">
            <v>5536.1651559259844</v>
          </cell>
          <cell r="C41">
            <v>4301.0461124575304</v>
          </cell>
          <cell r="D41">
            <v>2.1</v>
          </cell>
        </row>
        <row r="42">
          <cell r="A42" t="str">
            <v>B-14/5/3</v>
          </cell>
          <cell r="B42">
            <v>5563.8390190011223</v>
          </cell>
          <cell r="C42">
            <v>4296.7849738187979</v>
          </cell>
          <cell r="D42">
            <v>2.27</v>
          </cell>
        </row>
        <row r="43">
          <cell r="A43" t="str">
            <v>B-14/5/4</v>
          </cell>
          <cell r="B43">
            <v>5593.4895865816279</v>
          </cell>
          <cell r="C43">
            <v>4292.2194681344417</v>
          </cell>
          <cell r="D43">
            <v>2.34</v>
          </cell>
        </row>
        <row r="44">
          <cell r="A44" t="str">
            <v>B-14/5/4/1</v>
          </cell>
          <cell r="B44">
            <v>5592.0007212987512</v>
          </cell>
          <cell r="C44">
            <v>4268.766679810461</v>
          </cell>
          <cell r="D44">
            <v>2.1800000000000002</v>
          </cell>
        </row>
        <row r="45">
          <cell r="A45" t="str">
            <v>B-14/5/4/2</v>
          </cell>
          <cell r="B45">
            <v>5590.5118560158744</v>
          </cell>
          <cell r="C45">
            <v>4245.3138914864803</v>
          </cell>
          <cell r="D45">
            <v>2.34</v>
          </cell>
        </row>
        <row r="46">
          <cell r="A46" t="str">
            <v>B-14/5/4/3</v>
          </cell>
          <cell r="B46">
            <v>5597.2305196335028</v>
          </cell>
          <cell r="C46">
            <v>4231.1759336787873</v>
          </cell>
          <cell r="D46">
            <v>1.76</v>
          </cell>
        </row>
        <row r="47">
          <cell r="A47" t="str">
            <v>B-14/5/4/4</v>
          </cell>
          <cell r="B47">
            <v>5634.4543478249007</v>
          </cell>
          <cell r="C47">
            <v>4244.7681451540311</v>
          </cell>
          <cell r="D47">
            <v>1.94</v>
          </cell>
        </row>
        <row r="48">
          <cell r="A48" t="str">
            <v>B-14/5/4/5</v>
          </cell>
          <cell r="B48">
            <v>5671.1825618671874</v>
          </cell>
          <cell r="C48">
            <v>4258.3321483968539</v>
          </cell>
          <cell r="D48">
            <v>1.83</v>
          </cell>
        </row>
        <row r="49">
          <cell r="A49" t="str">
            <v>B-14/5/4/6</v>
          </cell>
          <cell r="B49">
            <v>5699.3247547919673</v>
          </cell>
          <cell r="C49">
            <v>4268.7252700349591</v>
          </cell>
          <cell r="D49">
            <v>2.48</v>
          </cell>
        </row>
        <row r="50">
          <cell r="A50" t="str">
            <v>B-14/5/4/7</v>
          </cell>
          <cell r="B50">
            <v>5615.4166804667066</v>
          </cell>
          <cell r="C50">
            <v>4198.1847876464244</v>
          </cell>
          <cell r="D50">
            <v>2.2000000000000002</v>
          </cell>
        </row>
        <row r="51">
          <cell r="A51" t="str">
            <v>B-14/5/5</v>
          </cell>
          <cell r="B51">
            <v>5627.2568237972991</v>
          </cell>
          <cell r="C51">
            <v>4287.0200899763422</v>
          </cell>
          <cell r="D51">
            <v>2.2999999999999998</v>
          </cell>
        </row>
        <row r="52">
          <cell r="A52" t="str">
            <v>B-14/5/6</v>
          </cell>
          <cell r="B52">
            <v>5659.8724481358558</v>
          </cell>
          <cell r="C52">
            <v>4281.9980337235529</v>
          </cell>
          <cell r="D52">
            <v>2.34</v>
          </cell>
        </row>
        <row r="53">
          <cell r="A53" t="str">
            <v>B-14/5/7</v>
          </cell>
          <cell r="B53">
            <v>5692.4880724744116</v>
          </cell>
          <cell r="C53">
            <v>4276.9759774707636</v>
          </cell>
          <cell r="D53">
            <v>2.4</v>
          </cell>
        </row>
        <row r="54">
          <cell r="A54" t="str">
            <v>B-14/5/8</v>
          </cell>
          <cell r="B54">
            <v>5725.1036968129665</v>
          </cell>
          <cell r="C54">
            <v>4271.953921217967</v>
          </cell>
          <cell r="D54">
            <v>2.75</v>
          </cell>
        </row>
        <row r="55">
          <cell r="A55" t="str">
            <v>B-14/5/9</v>
          </cell>
          <cell r="B55">
            <v>5759.6960256568891</v>
          </cell>
          <cell r="C55">
            <v>4266.6274979195514</v>
          </cell>
          <cell r="D55">
            <v>2.94</v>
          </cell>
        </row>
        <row r="56">
          <cell r="A56" t="str">
            <v>B-14/6</v>
          </cell>
          <cell r="B56">
            <v>5476.4755886683924</v>
          </cell>
          <cell r="C56">
            <v>4283.5283279961977</v>
          </cell>
          <cell r="D56">
            <v>1.35</v>
          </cell>
        </row>
        <row r="57">
          <cell r="A57" t="str">
            <v>B-14/7</v>
          </cell>
          <cell r="B57">
            <v>5470.1570430557103</v>
          </cell>
          <cell r="C57">
            <v>4257.79263330302</v>
          </cell>
          <cell r="D57">
            <v>1.49</v>
          </cell>
        </row>
        <row r="58">
          <cell r="A58" t="str">
            <v>B-14/7/1</v>
          </cell>
          <cell r="B58">
            <v>5445.7875826229747</v>
          </cell>
          <cell r="C58">
            <v>4260.7382093143215</v>
          </cell>
          <cell r="D58">
            <v>1.69</v>
          </cell>
        </row>
        <row r="59">
          <cell r="A59" t="str">
            <v>B-14/7/2</v>
          </cell>
          <cell r="B59">
            <v>5415.9335432282514</v>
          </cell>
          <cell r="C59">
            <v>4263.6939379585492</v>
          </cell>
          <cell r="D59">
            <v>1.6</v>
          </cell>
        </row>
        <row r="60">
          <cell r="A60" t="str">
            <v>B-14/7/3</v>
          </cell>
          <cell r="B60">
            <v>5386.0655007099203</v>
          </cell>
          <cell r="C60">
            <v>4266.5114923172832</v>
          </cell>
          <cell r="D60">
            <v>1.52</v>
          </cell>
        </row>
        <row r="61">
          <cell r="A61" t="str">
            <v>B-14/7/4</v>
          </cell>
          <cell r="B61">
            <v>5356.2254644388049</v>
          </cell>
          <cell r="C61">
            <v>4269.6053952470038</v>
          </cell>
          <cell r="D61">
            <v>1.52</v>
          </cell>
        </row>
        <row r="62">
          <cell r="A62" t="str">
            <v>B-14/7/5</v>
          </cell>
          <cell r="B62">
            <v>5503.1054164383995</v>
          </cell>
          <cell r="C62">
            <v>4254.3764488181205</v>
          </cell>
          <cell r="D62">
            <v>1.65</v>
          </cell>
        </row>
        <row r="63">
          <cell r="A63" t="str">
            <v>B-14/7/6</v>
          </cell>
          <cell r="B63">
            <v>5532.9454527095149</v>
          </cell>
          <cell r="C63">
            <v>4251.2825458883999</v>
          </cell>
          <cell r="D63">
            <v>1.85</v>
          </cell>
        </row>
        <row r="64">
          <cell r="A64" t="str">
            <v>B-14/7/7</v>
          </cell>
          <cell r="B64">
            <v>5562.5368220117043</v>
          </cell>
          <cell r="C64">
            <v>4248.2144254830928</v>
          </cell>
          <cell r="D64">
            <v>2.04</v>
          </cell>
        </row>
        <row r="65">
          <cell r="A65" t="str">
            <v>B-14/8</v>
          </cell>
          <cell r="B65">
            <v>5453.5493448494926</v>
          </cell>
          <cell r="C65">
            <v>4215.9693818716551</v>
          </cell>
          <cell r="D65">
            <v>1.96</v>
          </cell>
        </row>
        <row r="66">
          <cell r="A66" t="str">
            <v>B-14/8/1</v>
          </cell>
          <cell r="B66">
            <v>5418.3839984536025</v>
          </cell>
          <cell r="C66">
            <v>4217.3433931483596</v>
          </cell>
          <cell r="D66">
            <v>1.51</v>
          </cell>
        </row>
        <row r="67">
          <cell r="A67" t="str">
            <v>B-14/8/2</v>
          </cell>
          <cell r="B67">
            <v>5385.4091600279762</v>
          </cell>
          <cell r="C67">
            <v>4218.631814975186</v>
          </cell>
          <cell r="D67">
            <v>1.49</v>
          </cell>
        </row>
        <row r="68">
          <cell r="A68" t="str">
            <v>B-14/8/3</v>
          </cell>
          <cell r="B68">
            <v>5352.4343216023499</v>
          </cell>
          <cell r="C68">
            <v>4219.9202368020105</v>
          </cell>
          <cell r="D68">
            <v>1.73</v>
          </cell>
        </row>
        <row r="69">
          <cell r="A69" t="str">
            <v>B-14/8/4</v>
          </cell>
          <cell r="B69">
            <v>5490.4610030706699</v>
          </cell>
          <cell r="C69">
            <v>4213.4140957109621</v>
          </cell>
          <cell r="D69">
            <v>1.54</v>
          </cell>
        </row>
        <row r="70">
          <cell r="A70" t="str">
            <v>B-14/8/5</v>
          </cell>
          <cell r="B70">
            <v>5520.3893746013537</v>
          </cell>
          <cell r="C70">
            <v>4211.3422420671577</v>
          </cell>
          <cell r="D70">
            <v>1.7</v>
          </cell>
        </row>
        <row r="71">
          <cell r="A71" t="str">
            <v>B-14/9</v>
          </cell>
          <cell r="B71">
            <v>5441.9998318394255</v>
          </cell>
          <cell r="C71">
            <v>4186.8841841198664</v>
          </cell>
          <cell r="D71">
            <v>1.99</v>
          </cell>
        </row>
        <row r="72">
          <cell r="A72" t="str">
            <v>B-14/9/1</v>
          </cell>
          <cell r="B72">
            <v>5407.2421185816638</v>
          </cell>
          <cell r="C72">
            <v>4182.7730566478422</v>
          </cell>
          <cell r="D72">
            <v>1.73</v>
          </cell>
        </row>
        <row r="73">
          <cell r="A73" t="str">
            <v>B-14/9/2</v>
          </cell>
          <cell r="B73">
            <v>5374.4705603672028</v>
          </cell>
          <cell r="C73">
            <v>4178.8968507456502</v>
          </cell>
          <cell r="D73">
            <v>1.79</v>
          </cell>
        </row>
        <row r="74">
          <cell r="A74" t="str">
            <v>B-14/9/3</v>
          </cell>
          <cell r="B74">
            <v>5341.6990021527417</v>
          </cell>
          <cell r="C74">
            <v>4175.0206448434574</v>
          </cell>
          <cell r="D74">
            <v>1.8</v>
          </cell>
        </row>
        <row r="75">
          <cell r="A75" t="str">
            <v>B-15</v>
          </cell>
          <cell r="B75">
            <v>5347.8221348686066</v>
          </cell>
          <cell r="C75">
            <v>4295.1805923168158</v>
          </cell>
          <cell r="D75">
            <v>2.2599999999999998</v>
          </cell>
        </row>
        <row r="76">
          <cell r="A76" t="str">
            <v>B-16a</v>
          </cell>
          <cell r="B76">
            <v>5311.9916569145125</v>
          </cell>
          <cell r="C76">
            <v>4247.0539172853823</v>
          </cell>
          <cell r="D76">
            <v>2.2599999999999998</v>
          </cell>
        </row>
        <row r="77">
          <cell r="A77" t="str">
            <v>B-16</v>
          </cell>
          <cell r="B77">
            <v>5329.9068958915605</v>
          </cell>
          <cell r="C77">
            <v>4271.1172548011</v>
          </cell>
          <cell r="D77">
            <v>2.27</v>
          </cell>
        </row>
        <row r="78">
          <cell r="A78" t="str">
            <v>B-17</v>
          </cell>
          <cell r="B78">
            <v>5294.0764179374655</v>
          </cell>
          <cell r="C78">
            <v>4222.9905797696656</v>
          </cell>
          <cell r="D78">
            <v>2.2400000000000002</v>
          </cell>
        </row>
        <row r="79">
          <cell r="A79" t="str">
            <v>B-18</v>
          </cell>
          <cell r="B79">
            <v>5276.1611789604185</v>
          </cell>
          <cell r="C79">
            <v>4198.9272422539489</v>
          </cell>
          <cell r="D79">
            <v>2.17</v>
          </cell>
        </row>
        <row r="80">
          <cell r="A80" t="str">
            <v>B-19</v>
          </cell>
          <cell r="B80">
            <v>5257.0515907182344</v>
          </cell>
          <cell r="C80">
            <v>4173.2596822371843</v>
          </cell>
          <cell r="D80">
            <v>2.2200000000000002</v>
          </cell>
        </row>
        <row r="81">
          <cell r="A81" t="str">
            <v>B-2</v>
          </cell>
          <cell r="B81">
            <v>5598.67291095987</v>
          </cell>
          <cell r="C81">
            <v>4632.1175932073656</v>
          </cell>
          <cell r="D81">
            <v>2.29</v>
          </cell>
        </row>
        <row r="82">
          <cell r="A82" t="str">
            <v>TM1-3/9</v>
          </cell>
          <cell r="B82">
            <v>6539.9141715046981</v>
          </cell>
          <cell r="C82">
            <v>4880.5829581314565</v>
          </cell>
          <cell r="D82">
            <v>1.56</v>
          </cell>
        </row>
        <row r="83">
          <cell r="A83" t="str">
            <v>B-20</v>
          </cell>
          <cell r="B83">
            <v>5237.9420024760511</v>
          </cell>
          <cell r="C83">
            <v>4147.5921222204197</v>
          </cell>
          <cell r="D83">
            <v>2.17</v>
          </cell>
        </row>
        <row r="84">
          <cell r="A84" t="str">
            <v>B-21</v>
          </cell>
          <cell r="B84">
            <v>5218.8324142338679</v>
          </cell>
          <cell r="C84">
            <v>4121.9245622036551</v>
          </cell>
          <cell r="D84">
            <v>2.34</v>
          </cell>
        </row>
        <row r="85">
          <cell r="A85" t="str">
            <v>B-22</v>
          </cell>
          <cell r="B85">
            <v>5199.7228259916837</v>
          </cell>
          <cell r="C85">
            <v>4096.2570021868914</v>
          </cell>
          <cell r="D85">
            <v>2.35</v>
          </cell>
        </row>
        <row r="86">
          <cell r="A86" t="str">
            <v>B-23</v>
          </cell>
          <cell r="B86">
            <v>5180.6132377495005</v>
          </cell>
          <cell r="C86">
            <v>4070.5894421701269</v>
          </cell>
          <cell r="D86">
            <v>2.85</v>
          </cell>
        </row>
        <row r="87">
          <cell r="A87" t="str">
            <v>B-24</v>
          </cell>
          <cell r="B87">
            <v>5165.3136750846006</v>
          </cell>
          <cell r="C87">
            <v>4048.6495646501735</v>
          </cell>
          <cell r="D87">
            <v>2.93</v>
          </cell>
        </row>
        <row r="88">
          <cell r="A88" t="str">
            <v>B-25</v>
          </cell>
          <cell r="B88">
            <v>5189.3441982800978</v>
          </cell>
          <cell r="C88">
            <v>4053.40262698265</v>
          </cell>
          <cell r="D88">
            <v>3.08</v>
          </cell>
        </row>
        <row r="89">
          <cell r="A89" t="str">
            <v>B-26</v>
          </cell>
          <cell r="B89">
            <v>5218.7302724890078</v>
          </cell>
          <cell r="C89">
            <v>4059.440726235593</v>
          </cell>
          <cell r="D89">
            <v>3.06</v>
          </cell>
        </row>
        <row r="90">
          <cell r="A90" t="str">
            <v>B-27</v>
          </cell>
          <cell r="B90">
            <v>5248.1163466979187</v>
          </cell>
          <cell r="C90">
            <v>4065.4788254885366</v>
          </cell>
          <cell r="D90">
            <v>3.05</v>
          </cell>
        </row>
        <row r="91">
          <cell r="A91" t="str">
            <v>B-28</v>
          </cell>
          <cell r="B91">
            <v>5277.5024209068297</v>
          </cell>
          <cell r="C91">
            <v>4071.5169247414801</v>
          </cell>
          <cell r="D91">
            <v>2.98</v>
          </cell>
        </row>
        <row r="92">
          <cell r="A92" t="str">
            <v>B-29</v>
          </cell>
          <cell r="B92">
            <v>5306.8884951157397</v>
          </cell>
          <cell r="C92">
            <v>4077.5550239944232</v>
          </cell>
          <cell r="D92">
            <v>3.02</v>
          </cell>
        </row>
        <row r="93">
          <cell r="A93" t="str">
            <v>B-3</v>
          </cell>
          <cell r="B93">
            <v>5580.7576719828248</v>
          </cell>
          <cell r="C93">
            <v>4608.054255691648</v>
          </cell>
          <cell r="D93">
            <v>2.29</v>
          </cell>
        </row>
        <row r="94">
          <cell r="A94" t="str">
            <v>TM1-3/8</v>
          </cell>
          <cell r="B94">
            <v>6547.9183910555776</v>
          </cell>
          <cell r="C94">
            <v>4851.6704613630809</v>
          </cell>
          <cell r="D94">
            <v>1.65</v>
          </cell>
        </row>
        <row r="95">
          <cell r="A95" t="str">
            <v>B-30</v>
          </cell>
          <cell r="B95">
            <v>5336.2745693246507</v>
          </cell>
          <cell r="C95">
            <v>4083.5931232473667</v>
          </cell>
          <cell r="D95">
            <v>3.06</v>
          </cell>
        </row>
        <row r="96">
          <cell r="A96" t="str">
            <v>B-31</v>
          </cell>
          <cell r="B96">
            <v>5626.3820905020866</v>
          </cell>
          <cell r="C96">
            <v>4669.3359267424112</v>
          </cell>
          <cell r="D96">
            <v>2.2400000000000002</v>
          </cell>
        </row>
        <row r="97">
          <cell r="A97" t="str">
            <v>B-32</v>
          </cell>
          <cell r="B97">
            <v>5642.7993354776363</v>
          </cell>
          <cell r="C97">
            <v>4690.2712055344291</v>
          </cell>
          <cell r="D97">
            <v>2.37</v>
          </cell>
        </row>
        <row r="98">
          <cell r="A98" t="str">
            <v>B-32/1</v>
          </cell>
          <cell r="B98">
            <v>5648.1716376166842</v>
          </cell>
          <cell r="C98">
            <v>4671.5336567406157</v>
          </cell>
          <cell r="D98">
            <v>2.23</v>
          </cell>
        </row>
        <row r="99">
          <cell r="A99" t="str">
            <v>B-32/10</v>
          </cell>
          <cell r="B99">
            <v>5710.6576488033634</v>
          </cell>
          <cell r="C99">
            <v>4453.5945585221662</v>
          </cell>
          <cell r="D99">
            <v>2.2599999999999998</v>
          </cell>
        </row>
        <row r="100">
          <cell r="A100" t="str">
            <v>B-32/10/1</v>
          </cell>
          <cell r="B100">
            <v>5740.142758873626</v>
          </cell>
          <cell r="C100">
            <v>4459.5247083485619</v>
          </cell>
          <cell r="D100">
            <v>1.86</v>
          </cell>
        </row>
        <row r="101">
          <cell r="A101" t="str">
            <v>B-32/10/2</v>
          </cell>
          <cell r="B101">
            <v>5769.2790882667887</v>
          </cell>
          <cell r="C101">
            <v>4466.6713375884983</v>
          </cell>
          <cell r="D101">
            <v>1.99</v>
          </cell>
        </row>
        <row r="102">
          <cell r="A102" t="str">
            <v>B-32/10/3</v>
          </cell>
          <cell r="B102">
            <v>5656.5955758099335</v>
          </cell>
          <cell r="C102">
            <v>4465.6113974155796</v>
          </cell>
          <cell r="D102">
            <v>1.94</v>
          </cell>
        </row>
        <row r="103">
          <cell r="A103" t="str">
            <v>B-32/11</v>
          </cell>
          <cell r="B103">
            <v>5717.3429259531977</v>
          </cell>
          <cell r="C103">
            <v>4430.2776073245241</v>
          </cell>
          <cell r="D103">
            <v>2.2599999999999998</v>
          </cell>
        </row>
        <row r="104">
          <cell r="A104" t="str">
            <v>B-32/12</v>
          </cell>
          <cell r="B104">
            <v>5724.4210704868001</v>
          </cell>
          <cell r="C104">
            <v>4405.5904108237846</v>
          </cell>
          <cell r="D104">
            <v>2.2599999999999998</v>
          </cell>
        </row>
        <row r="105">
          <cell r="A105" t="str">
            <v>B-32/12/1</v>
          </cell>
          <cell r="B105">
            <v>5690.2029351415649</v>
          </cell>
          <cell r="C105">
            <v>4414.074845937409</v>
          </cell>
          <cell r="D105">
            <v>1.91</v>
          </cell>
        </row>
        <row r="106">
          <cell r="A106" t="str">
            <v>B-32/12/2</v>
          </cell>
          <cell r="B106">
            <v>5657.7061883672422</v>
          </cell>
          <cell r="C106">
            <v>4419.8160521770069</v>
          </cell>
          <cell r="D106">
            <v>1.95</v>
          </cell>
        </row>
        <row r="107">
          <cell r="A107" t="str">
            <v>B-32/12/3</v>
          </cell>
          <cell r="B107">
            <v>5625.2094415929205</v>
          </cell>
          <cell r="C107">
            <v>4425.5572584166039</v>
          </cell>
          <cell r="D107">
            <v>1.68</v>
          </cell>
        </row>
        <row r="108">
          <cell r="A108" t="str">
            <v>B-32/12/4</v>
          </cell>
          <cell r="B108">
            <v>5754.783353829238</v>
          </cell>
          <cell r="C108">
            <v>4412.5228517861706</v>
          </cell>
          <cell r="D108">
            <v>2.2000000000000002</v>
          </cell>
        </row>
        <row r="109">
          <cell r="A109" t="str">
            <v>B-32/12/5</v>
          </cell>
          <cell r="B109">
            <v>5787.8746867485197</v>
          </cell>
          <cell r="C109">
            <v>4419.769849518415</v>
          </cell>
          <cell r="D109">
            <v>2.31</v>
          </cell>
        </row>
        <row r="110">
          <cell r="A110" t="str">
            <v>B-32/13</v>
          </cell>
          <cell r="B110">
            <v>5738.0160866346414</v>
          </cell>
          <cell r="C110">
            <v>4358.1736289992277</v>
          </cell>
          <cell r="D110">
            <v>2.52</v>
          </cell>
        </row>
        <row r="111">
          <cell r="A111" t="str">
            <v>B-32/13/1</v>
          </cell>
          <cell r="B111">
            <v>5701.5142736774851</v>
          </cell>
          <cell r="C111">
            <v>4365.7912805526339</v>
          </cell>
          <cell r="D111">
            <v>2.0499999999999998</v>
          </cell>
        </row>
        <row r="112">
          <cell r="A112" t="str">
            <v>B-32/13/2</v>
          </cell>
          <cell r="B112">
            <v>5666.9453447259275</v>
          </cell>
          <cell r="C112">
            <v>4371.2675156774403</v>
          </cell>
          <cell r="D112">
            <v>1.96</v>
          </cell>
        </row>
        <row r="113">
          <cell r="A113" t="str">
            <v>B-32/13/3</v>
          </cell>
          <cell r="B113">
            <v>5632.3764157743699</v>
          </cell>
          <cell r="C113">
            <v>4376.7437508022467</v>
          </cell>
          <cell r="D113">
            <v>1.8</v>
          </cell>
        </row>
        <row r="114">
          <cell r="A114" t="str">
            <v>B-32/13/4</v>
          </cell>
          <cell r="B114">
            <v>5599.7828541914723</v>
          </cell>
          <cell r="C114">
            <v>4381.907058205632</v>
          </cell>
          <cell r="D114">
            <v>2.19</v>
          </cell>
        </row>
        <row r="115">
          <cell r="A115" t="str">
            <v>B-32/13/5</v>
          </cell>
          <cell r="B115">
            <v>5770.2491230178221</v>
          </cell>
          <cell r="C115">
            <v>4365.2469143406088</v>
          </cell>
          <cell r="D115">
            <v>2.9</v>
          </cell>
        </row>
        <row r="116">
          <cell r="A116" t="str">
            <v>B-32/13/6</v>
          </cell>
          <cell r="B116">
            <v>5802.4821594010018</v>
          </cell>
          <cell r="C116">
            <v>4372.3201996819889</v>
          </cell>
          <cell r="D116">
            <v>2.5099999999999998</v>
          </cell>
        </row>
        <row r="117">
          <cell r="A117" t="str">
            <v>B-32/14</v>
          </cell>
          <cell r="B117">
            <v>5751.796523958199</v>
          </cell>
          <cell r="C117">
            <v>4310.1101340454534</v>
          </cell>
          <cell r="D117">
            <v>2.79</v>
          </cell>
        </row>
        <row r="118">
          <cell r="A118" t="str">
            <v>B-32/15</v>
          </cell>
          <cell r="B118">
            <v>5796.3260741590984</v>
          </cell>
          <cell r="C118">
            <v>4321.647861677252</v>
          </cell>
          <cell r="D118">
            <v>2.84</v>
          </cell>
        </row>
        <row r="119">
          <cell r="A119" t="str">
            <v>B-32/2</v>
          </cell>
          <cell r="B119">
            <v>5653.6798102144558</v>
          </cell>
          <cell r="C119">
            <v>4652.3222181163255</v>
          </cell>
          <cell r="D119">
            <v>2.15</v>
          </cell>
        </row>
        <row r="120">
          <cell r="A120" t="str">
            <v>B-32/2/1</v>
          </cell>
          <cell r="B120">
            <v>5689.7522052195482</v>
          </cell>
          <cell r="C120">
            <v>4657.8928840187627</v>
          </cell>
          <cell r="D120">
            <v>1.71</v>
          </cell>
        </row>
        <row r="121">
          <cell r="A121" t="str">
            <v>B-32/2/2</v>
          </cell>
          <cell r="B121">
            <v>5725.0443566105432</v>
          </cell>
          <cell r="C121">
            <v>4663.343056771354</v>
          </cell>
          <cell r="D121">
            <v>1.81</v>
          </cell>
        </row>
        <row r="122">
          <cell r="A122" t="str">
            <v>B-32/3</v>
          </cell>
          <cell r="B122">
            <v>5659.354578209498</v>
          </cell>
          <cell r="C122">
            <v>4632.5297270298979</v>
          </cell>
          <cell r="D122">
            <v>2.13</v>
          </cell>
        </row>
        <row r="123">
          <cell r="A123" t="str">
            <v>B-32/4</v>
          </cell>
          <cell r="B123">
            <v>5666.0822038056576</v>
          </cell>
          <cell r="C123">
            <v>4609.0650726579288</v>
          </cell>
          <cell r="D123">
            <v>2.14</v>
          </cell>
        </row>
        <row r="124">
          <cell r="A124" t="str">
            <v>B-32/4/1</v>
          </cell>
          <cell r="B124">
            <v>5702.2513636322337</v>
          </cell>
          <cell r="C124">
            <v>4616.8619872681875</v>
          </cell>
          <cell r="D124">
            <v>1.81</v>
          </cell>
        </row>
        <row r="125">
          <cell r="A125" t="str">
            <v>B-32/4/2</v>
          </cell>
          <cell r="B125">
            <v>5731.5777094375644</v>
          </cell>
          <cell r="C125">
            <v>4623.1838099251527</v>
          </cell>
          <cell r="D125">
            <v>1.96</v>
          </cell>
        </row>
        <row r="126">
          <cell r="A126" t="str">
            <v>B-32/4/3</v>
          </cell>
          <cell r="B126">
            <v>5760.904055242896</v>
          </cell>
          <cell r="C126">
            <v>4629.5056325821188</v>
          </cell>
          <cell r="D126">
            <v>2</v>
          </cell>
        </row>
        <row r="127">
          <cell r="A127" t="str">
            <v>B-32/4/4</v>
          </cell>
          <cell r="B127">
            <v>5790.2304010482276</v>
          </cell>
          <cell r="C127">
            <v>4635.827455239084</v>
          </cell>
          <cell r="D127">
            <v>2.6</v>
          </cell>
        </row>
        <row r="128">
          <cell r="A128" t="str">
            <v>B-32/5</v>
          </cell>
          <cell r="B128">
            <v>5672.6610101198767</v>
          </cell>
          <cell r="C128">
            <v>4586.1194711025464</v>
          </cell>
          <cell r="D128">
            <v>2.1800000000000002</v>
          </cell>
        </row>
        <row r="129">
          <cell r="A129" t="str">
            <v>B-32/6</v>
          </cell>
          <cell r="B129">
            <v>5680.4138586221607</v>
          </cell>
          <cell r="C129">
            <v>4559.0790379060036</v>
          </cell>
          <cell r="D129">
            <v>2.5299999999999998</v>
          </cell>
        </row>
        <row r="130">
          <cell r="A130" t="str">
            <v>B-32/6/1</v>
          </cell>
          <cell r="B130">
            <v>5708.8389362361777</v>
          </cell>
          <cell r="C130">
            <v>4564.8249027353468</v>
          </cell>
          <cell r="D130">
            <v>1.96</v>
          </cell>
        </row>
        <row r="131">
          <cell r="A131" t="str">
            <v>B-32/6/2</v>
          </cell>
          <cell r="B131">
            <v>5741.1847142107472</v>
          </cell>
          <cell r="C131">
            <v>4571.3633006446116</v>
          </cell>
          <cell r="D131">
            <v>1.95</v>
          </cell>
        </row>
        <row r="132">
          <cell r="A132" t="str">
            <v>B-32/6/3</v>
          </cell>
          <cell r="B132">
            <v>5773.5304921853158</v>
          </cell>
          <cell r="C132">
            <v>4577.9016985538765</v>
          </cell>
          <cell r="D132">
            <v>2.0499999999999998</v>
          </cell>
        </row>
        <row r="133">
          <cell r="A133" t="str">
            <v>B-32/6/4</v>
          </cell>
          <cell r="B133">
            <v>5805.8762701598853</v>
          </cell>
          <cell r="C133">
            <v>4584.4400964631413</v>
          </cell>
          <cell r="D133">
            <v>2.0699999999999998</v>
          </cell>
        </row>
        <row r="134">
          <cell r="A134" t="str">
            <v>B-32/7</v>
          </cell>
          <cell r="B134">
            <v>5687.3733731770417</v>
          </cell>
          <cell r="C134">
            <v>4534.805599782424</v>
          </cell>
          <cell r="D134">
            <v>2.42</v>
          </cell>
        </row>
        <row r="135">
          <cell r="A135" t="str">
            <v>B-32/8</v>
          </cell>
          <cell r="B135">
            <v>5695.5723396780759</v>
          </cell>
          <cell r="C135">
            <v>4506.2091934568525</v>
          </cell>
          <cell r="D135">
            <v>2.42</v>
          </cell>
        </row>
        <row r="136">
          <cell r="A136" t="str">
            <v>B-32/8/1</v>
          </cell>
          <cell r="B136">
            <v>5727.0031076866517</v>
          </cell>
          <cell r="C136">
            <v>4512.2180887289596</v>
          </cell>
          <cell r="D136">
            <v>1.91</v>
          </cell>
        </row>
        <row r="137">
          <cell r="A137" t="str">
            <v>B-32/8/2</v>
          </cell>
          <cell r="B137">
            <v>5758.4338756952275</v>
          </cell>
          <cell r="C137">
            <v>4518.2269840010604</v>
          </cell>
          <cell r="D137">
            <v>1.67</v>
          </cell>
        </row>
        <row r="138">
          <cell r="A138" t="str">
            <v>B-32/8/3</v>
          </cell>
          <cell r="B138">
            <v>5790.8468552040713</v>
          </cell>
          <cell r="C138">
            <v>4524.4236572504151</v>
          </cell>
          <cell r="D138">
            <v>1.56</v>
          </cell>
        </row>
        <row r="139">
          <cell r="A139" t="str">
            <v>B-32/8/4</v>
          </cell>
          <cell r="B139">
            <v>5823.2598347129142</v>
          </cell>
          <cell r="C139">
            <v>4530.6203304997725</v>
          </cell>
          <cell r="D139">
            <v>2.14</v>
          </cell>
        </row>
        <row r="140">
          <cell r="A140" t="str">
            <v>B-32/9</v>
          </cell>
          <cell r="B140">
            <v>5702.5481422697294</v>
          </cell>
          <cell r="C140">
            <v>4481.8789458173751</v>
          </cell>
          <cell r="D140">
            <v>2.33</v>
          </cell>
        </row>
        <row r="141">
          <cell r="A141" t="str">
            <v>B-33</v>
          </cell>
          <cell r="B141">
            <v>5664.7997926241642</v>
          </cell>
          <cell r="C141">
            <v>4691.0622567022347</v>
          </cell>
          <cell r="D141">
            <v>2.0499999999999998</v>
          </cell>
        </row>
        <row r="142">
          <cell r="A142" t="str">
            <v>B-34</v>
          </cell>
          <cell r="B142">
            <v>5689.5114255146109</v>
          </cell>
          <cell r="C142">
            <v>4691.0459678208908</v>
          </cell>
          <cell r="D142">
            <v>2.11</v>
          </cell>
        </row>
        <row r="143">
          <cell r="A143" t="str">
            <v>B-35</v>
          </cell>
          <cell r="B143">
            <v>5719.5114189972655</v>
          </cell>
          <cell r="C143">
            <v>4691.0261930720344</v>
          </cell>
          <cell r="D143">
            <v>2.09</v>
          </cell>
        </row>
        <row r="144">
          <cell r="A144" t="str">
            <v>B-36</v>
          </cell>
          <cell r="B144">
            <v>5749.5114124799202</v>
          </cell>
          <cell r="C144">
            <v>4691.0064183231771</v>
          </cell>
          <cell r="D144">
            <v>1.99</v>
          </cell>
        </row>
        <row r="145">
          <cell r="A145" t="str">
            <v>B-37</v>
          </cell>
          <cell r="B145">
            <v>5779.5114059625739</v>
          </cell>
          <cell r="C145">
            <v>4690.9668688254651</v>
          </cell>
          <cell r="D145">
            <v>1.9</v>
          </cell>
        </row>
        <row r="146">
          <cell r="A146" t="str">
            <v>B-38</v>
          </cell>
          <cell r="B146">
            <v>5809.5113994452286</v>
          </cell>
          <cell r="C146">
            <v>4690.9668688254651</v>
          </cell>
          <cell r="D146">
            <v>1.89</v>
          </cell>
        </row>
        <row r="147">
          <cell r="A147" t="str">
            <v>B-39</v>
          </cell>
          <cell r="B147">
            <v>5839.5113929278832</v>
          </cell>
          <cell r="C147">
            <v>4690.926660169458</v>
          </cell>
          <cell r="D147">
            <v>1.9</v>
          </cell>
        </row>
        <row r="148">
          <cell r="A148" t="str">
            <v>B-4</v>
          </cell>
          <cell r="B148">
            <v>5562.8424330057796</v>
          </cell>
          <cell r="C148">
            <v>4583.9909181759294</v>
          </cell>
          <cell r="D148">
            <v>2.15</v>
          </cell>
        </row>
        <row r="149">
          <cell r="A149" t="str">
            <v>TM1-3/7</v>
          </cell>
          <cell r="B149">
            <v>6555.9226106064571</v>
          </cell>
          <cell r="C149">
            <v>4822.7579645947062</v>
          </cell>
          <cell r="D149">
            <v>2.21</v>
          </cell>
        </row>
        <row r="150">
          <cell r="A150" t="str">
            <v>B-40</v>
          </cell>
          <cell r="B150">
            <v>5870.5113861932932</v>
          </cell>
          <cell r="C150">
            <v>4690.926660169458</v>
          </cell>
          <cell r="D150">
            <v>1.89</v>
          </cell>
        </row>
        <row r="151">
          <cell r="A151" t="str">
            <v>B-41</v>
          </cell>
          <cell r="B151">
            <v>5883.8615241936222</v>
          </cell>
          <cell r="C151">
            <v>4706.2718201994458</v>
          </cell>
          <cell r="D151">
            <v>2.0099999999999998</v>
          </cell>
        </row>
        <row r="152">
          <cell r="A152" t="str">
            <v>B-42</v>
          </cell>
          <cell r="B152">
            <v>5897.2116621939513</v>
          </cell>
          <cell r="C152">
            <v>4721.6169802294335</v>
          </cell>
          <cell r="D152">
            <v>2.36</v>
          </cell>
        </row>
        <row r="153">
          <cell r="A153" t="str">
            <v>B-42/1</v>
          </cell>
          <cell r="B153">
            <v>5889.8814919599417</v>
          </cell>
          <cell r="C153">
            <v>4744.876968670108</v>
          </cell>
          <cell r="D153">
            <v>2.33</v>
          </cell>
        </row>
        <row r="154">
          <cell r="A154" t="str">
            <v>B-42/2</v>
          </cell>
          <cell r="B154">
            <v>5882.4837960845662</v>
          </cell>
          <cell r="C154">
            <v>4768.3512284834069</v>
          </cell>
          <cell r="D154">
            <v>2.4300000000000002</v>
          </cell>
        </row>
        <row r="155">
          <cell r="A155" t="str">
            <v>B-42/2/1</v>
          </cell>
          <cell r="B155">
            <v>5916.6936853591424</v>
          </cell>
          <cell r="C155">
            <v>4782.1395122162357</v>
          </cell>
          <cell r="D155">
            <v>2.68</v>
          </cell>
        </row>
        <row r="156">
          <cell r="A156" t="str">
            <v>B-42/2/2</v>
          </cell>
          <cell r="B156">
            <v>5944.518629268091</v>
          </cell>
          <cell r="C156">
            <v>4793.3543459851271</v>
          </cell>
          <cell r="D156">
            <v>2.74</v>
          </cell>
        </row>
        <row r="157">
          <cell r="A157" t="str">
            <v>B-42/2/3</v>
          </cell>
          <cell r="B157">
            <v>5972.3435731770396</v>
          </cell>
          <cell r="C157">
            <v>4804.5691797540185</v>
          </cell>
          <cell r="D157">
            <v>2.62</v>
          </cell>
        </row>
        <row r="158">
          <cell r="A158" t="str">
            <v>B-42/3</v>
          </cell>
          <cell r="B158">
            <v>5875.2726797002779</v>
          </cell>
          <cell r="C158">
            <v>4791.2334369981145</v>
          </cell>
          <cell r="D158">
            <v>2.17</v>
          </cell>
        </row>
        <row r="159">
          <cell r="A159" t="str">
            <v>B-42/4</v>
          </cell>
          <cell r="B159">
            <v>5867.7559299751811</v>
          </cell>
          <cell r="C159">
            <v>4815.0854767373803</v>
          </cell>
          <cell r="D159">
            <v>1.75</v>
          </cell>
        </row>
        <row r="160">
          <cell r="A160" t="str">
            <v>B-42/4/1</v>
          </cell>
          <cell r="B160">
            <v>5900.4335728196229</v>
          </cell>
          <cell r="C160">
            <v>4828.1095450900357</v>
          </cell>
          <cell r="D160">
            <v>2.13</v>
          </cell>
        </row>
        <row r="161">
          <cell r="A161" t="str">
            <v>B-42/4/2</v>
          </cell>
          <cell r="B161">
            <v>5928.3016703667936</v>
          </cell>
          <cell r="C161">
            <v>4839.2167112048201</v>
          </cell>
          <cell r="D161">
            <v>2.2799999999999998</v>
          </cell>
        </row>
        <row r="162">
          <cell r="A162" t="str">
            <v>B-42/4/3</v>
          </cell>
          <cell r="B162">
            <v>5956.1697679139634</v>
          </cell>
          <cell r="C162">
            <v>4850.3238773196044</v>
          </cell>
          <cell r="D162">
            <v>2.48</v>
          </cell>
        </row>
        <row r="163">
          <cell r="A163" t="str">
            <v>B-42/5</v>
          </cell>
          <cell r="B163">
            <v>5860.3513335210018</v>
          </cell>
          <cell r="C163">
            <v>4838.5816333659104</v>
          </cell>
          <cell r="D163">
            <v>1.74</v>
          </cell>
        </row>
        <row r="164">
          <cell r="A164" t="str">
            <v>B-42/6</v>
          </cell>
          <cell r="B164">
            <v>5853.028063865796</v>
          </cell>
          <cell r="C164">
            <v>4861.8197249913537</v>
          </cell>
          <cell r="D164">
            <v>1.67</v>
          </cell>
        </row>
        <row r="165">
          <cell r="A165" t="str">
            <v>B-42/6/1</v>
          </cell>
          <cell r="B165">
            <v>5844.9127090708289</v>
          </cell>
          <cell r="C165">
            <v>4887.5712495394619</v>
          </cell>
          <cell r="D165">
            <v>1.61</v>
          </cell>
        </row>
        <row r="166">
          <cell r="A166" t="str">
            <v>B-42/7</v>
          </cell>
          <cell r="B166">
            <v>5877.507436704298</v>
          </cell>
          <cell r="C166">
            <v>4871.5628212398005</v>
          </cell>
          <cell r="D166">
            <v>1.76</v>
          </cell>
        </row>
        <row r="167">
          <cell r="A167" t="str">
            <v>B-42/8</v>
          </cell>
          <cell r="B167">
            <v>5908.1681356775953</v>
          </cell>
          <cell r="C167">
            <v>4883.7661625227793</v>
          </cell>
          <cell r="D167">
            <v>1.95</v>
          </cell>
        </row>
        <row r="168">
          <cell r="A168" t="str">
            <v>B-42/9</v>
          </cell>
          <cell r="B168">
            <v>5933.5847955721711</v>
          </cell>
          <cell r="C168">
            <v>4892.9012800033533</v>
          </cell>
          <cell r="D168">
            <v>2.2799999999999998</v>
          </cell>
        </row>
        <row r="169">
          <cell r="A169" t="str">
            <v>B-43</v>
          </cell>
          <cell r="B169">
            <v>5916.4846833524362</v>
          </cell>
          <cell r="C169">
            <v>4731.7215390871124</v>
          </cell>
          <cell r="D169">
            <v>2.15</v>
          </cell>
        </row>
        <row r="170">
          <cell r="A170" t="str">
            <v>B-44</v>
          </cell>
          <cell r="B170">
            <v>5936.789958901546</v>
          </cell>
          <cell r="C170">
            <v>4742.312930651442</v>
          </cell>
          <cell r="D170">
            <v>2.06</v>
          </cell>
        </row>
        <row r="171">
          <cell r="A171" t="str">
            <v>B-44/1</v>
          </cell>
          <cell r="B171">
            <v>5953.7001923225653</v>
          </cell>
          <cell r="C171">
            <v>4728.2581231014028</v>
          </cell>
          <cell r="D171">
            <v>1.97</v>
          </cell>
        </row>
        <row r="172">
          <cell r="A172" t="str">
            <v>B-44/10</v>
          </cell>
          <cell r="B172">
            <v>6195.8284385375537</v>
          </cell>
          <cell r="C172">
            <v>4650.954097408875</v>
          </cell>
          <cell r="D172">
            <v>2.36</v>
          </cell>
        </row>
        <row r="173">
          <cell r="A173" t="str">
            <v>B-44/10/1</v>
          </cell>
          <cell r="B173">
            <v>6198.3854283539367</v>
          </cell>
          <cell r="C173">
            <v>4675.822989685752</v>
          </cell>
          <cell r="D173">
            <v>3.34</v>
          </cell>
        </row>
        <row r="174">
          <cell r="A174" t="str">
            <v>B-44/10/2</v>
          </cell>
          <cell r="B174">
            <v>6201.5560957262514</v>
          </cell>
          <cell r="C174">
            <v>4706.6604161090791</v>
          </cell>
          <cell r="D174">
            <v>3.5</v>
          </cell>
        </row>
        <row r="175">
          <cell r="A175" t="str">
            <v>B-44/10/3</v>
          </cell>
          <cell r="B175">
            <v>6204.5222039132559</v>
          </cell>
          <cell r="C175">
            <v>4735.5083311502567</v>
          </cell>
          <cell r="D175">
            <v>3.54</v>
          </cell>
        </row>
        <row r="176">
          <cell r="A176" t="str">
            <v>B-44/10/4</v>
          </cell>
          <cell r="B176">
            <v>6207.8974304708818</v>
          </cell>
          <cell r="C176">
            <v>4768.3352689557341</v>
          </cell>
          <cell r="D176">
            <v>3.51</v>
          </cell>
        </row>
        <row r="177">
          <cell r="A177" t="str">
            <v>B-44/10/5</v>
          </cell>
          <cell r="B177">
            <v>6246.5160851317796</v>
          </cell>
          <cell r="C177">
            <v>4764.3645449849628</v>
          </cell>
          <cell r="D177">
            <v>3.06</v>
          </cell>
        </row>
        <row r="178">
          <cell r="A178" t="str">
            <v>B-44/11</v>
          </cell>
          <cell r="B178">
            <v>6217.7383868115394</v>
          </cell>
          <cell r="C178">
            <v>4648.9392797946248</v>
          </cell>
          <cell r="D178">
            <v>2.4900000000000002</v>
          </cell>
        </row>
        <row r="179">
          <cell r="A179" t="str">
            <v>B-44/12</v>
          </cell>
          <cell r="B179">
            <v>6242.5819560180826</v>
          </cell>
          <cell r="C179">
            <v>4646.1469565540747</v>
          </cell>
          <cell r="D179">
            <v>2.5499999999999998</v>
          </cell>
        </row>
        <row r="180">
          <cell r="A180" t="str">
            <v>B-44/12/1</v>
          </cell>
          <cell r="B180">
            <v>6245.4457846124333</v>
          </cell>
          <cell r="C180">
            <v>4674.0001159041767</v>
          </cell>
          <cell r="D180">
            <v>3.4</v>
          </cell>
        </row>
        <row r="181">
          <cell r="A181" t="str">
            <v>B-44/12/2</v>
          </cell>
          <cell r="B181">
            <v>6248.5141723920924</v>
          </cell>
          <cell r="C181">
            <v>4703.8427866364291</v>
          </cell>
          <cell r="D181">
            <v>3.19</v>
          </cell>
        </row>
        <row r="182">
          <cell r="A182" t="str">
            <v>B-44/12/3</v>
          </cell>
          <cell r="B182">
            <v>6251.5825601717515</v>
          </cell>
          <cell r="C182">
            <v>4733.6854573686815</v>
          </cell>
          <cell r="D182">
            <v>2.67</v>
          </cell>
        </row>
        <row r="183">
          <cell r="A183" t="str">
            <v>B-44/13</v>
          </cell>
          <cell r="B183">
            <v>6278.4565708484815</v>
          </cell>
          <cell r="C183">
            <v>4643.1060562005332</v>
          </cell>
          <cell r="D183">
            <v>2.98</v>
          </cell>
        </row>
        <row r="184">
          <cell r="A184" t="str">
            <v>B-44/14</v>
          </cell>
          <cell r="B184">
            <v>6314.2952788387638</v>
          </cell>
          <cell r="C184">
            <v>4639.7020865198074</v>
          </cell>
          <cell r="D184">
            <v>3.48</v>
          </cell>
        </row>
        <row r="185">
          <cell r="A185" t="str">
            <v>B-44/15</v>
          </cell>
          <cell r="B185">
            <v>6347.1474278298556</v>
          </cell>
          <cell r="C185">
            <v>4636.5817809791424</v>
          </cell>
          <cell r="D185">
            <v>3.55</v>
          </cell>
        </row>
        <row r="186">
          <cell r="A186" t="str">
            <v>B-44/16</v>
          </cell>
          <cell r="B186">
            <v>6352.7026163078408</v>
          </cell>
          <cell r="C186">
            <v>4604.3224787382042</v>
          </cell>
          <cell r="D186">
            <v>3</v>
          </cell>
        </row>
        <row r="187">
          <cell r="A187" t="str">
            <v>B-44/17</v>
          </cell>
          <cell r="B187">
            <v>6357.7938070135078</v>
          </cell>
          <cell r="C187">
            <v>4574.7576385188067</v>
          </cell>
          <cell r="D187">
            <v>2.56</v>
          </cell>
        </row>
        <row r="188">
          <cell r="A188" t="str">
            <v>B-44/18</v>
          </cell>
          <cell r="B188">
            <v>6362.8849977191749</v>
          </cell>
          <cell r="C188">
            <v>4545.1927982994084</v>
          </cell>
          <cell r="D188">
            <v>2.65</v>
          </cell>
        </row>
        <row r="189">
          <cell r="A189" t="str">
            <v>B-44/19</v>
          </cell>
          <cell r="B189">
            <v>6367.976188424841</v>
          </cell>
          <cell r="C189">
            <v>4515.6279580800101</v>
          </cell>
          <cell r="D189">
            <v>2.7</v>
          </cell>
        </row>
        <row r="190">
          <cell r="A190" t="str">
            <v>B-44/2</v>
          </cell>
          <cell r="B190">
            <v>5972.7092626827798</v>
          </cell>
          <cell r="C190">
            <v>4712.020658889267</v>
          </cell>
          <cell r="D190">
            <v>1.95</v>
          </cell>
        </row>
        <row r="191">
          <cell r="A191" t="str">
            <v>B-44/3</v>
          </cell>
          <cell r="B191">
            <v>5995.5201471150376</v>
          </cell>
          <cell r="C191">
            <v>4692.5357018347031</v>
          </cell>
          <cell r="D191">
            <v>1.44</v>
          </cell>
        </row>
        <row r="192">
          <cell r="A192" t="str">
            <v>B-44/4</v>
          </cell>
          <cell r="B192">
            <v>6025.96420897387</v>
          </cell>
          <cell r="C192">
            <v>4683.6202086932426</v>
          </cell>
          <cell r="D192">
            <v>1.46</v>
          </cell>
        </row>
        <row r="193">
          <cell r="A193" t="str">
            <v>B-44/5</v>
          </cell>
          <cell r="B193">
            <v>6054.7550469218368</v>
          </cell>
          <cell r="C193">
            <v>4675.1888594385919</v>
          </cell>
          <cell r="D193">
            <v>1.43</v>
          </cell>
        </row>
        <row r="194">
          <cell r="A194" t="str">
            <v>B-44/6</v>
          </cell>
          <cell r="B194">
            <v>6083.5458848698036</v>
          </cell>
          <cell r="C194">
            <v>4666.7575101839411</v>
          </cell>
          <cell r="D194">
            <v>1.61</v>
          </cell>
        </row>
        <row r="195">
          <cell r="A195" t="str">
            <v>B-44/6/1</v>
          </cell>
          <cell r="B195">
            <v>6077.4271127811799</v>
          </cell>
          <cell r="C195">
            <v>4696.1268926787689</v>
          </cell>
          <cell r="D195">
            <v>1.86</v>
          </cell>
        </row>
        <row r="196">
          <cell r="A196" t="str">
            <v>B-44/6/2</v>
          </cell>
          <cell r="B196">
            <v>6071.3083406925562</v>
          </cell>
          <cell r="C196">
            <v>4725.4962751735957</v>
          </cell>
          <cell r="D196">
            <v>1.65</v>
          </cell>
        </row>
        <row r="197">
          <cell r="A197" t="str">
            <v>B-44/6/3</v>
          </cell>
          <cell r="B197">
            <v>6065.1895686039315</v>
          </cell>
          <cell r="C197">
            <v>4754.8656576684234</v>
          </cell>
          <cell r="D197">
            <v>1.56</v>
          </cell>
        </row>
        <row r="198">
          <cell r="A198" t="str">
            <v>B-44/7</v>
          </cell>
          <cell r="B198">
            <v>6109.5166568579534</v>
          </cell>
          <cell r="C198">
            <v>4659.1520125794341</v>
          </cell>
          <cell r="D198">
            <v>1.72</v>
          </cell>
        </row>
        <row r="199">
          <cell r="A199" t="str">
            <v>B-44/8</v>
          </cell>
          <cell r="B199">
            <v>6150.451161750947</v>
          </cell>
          <cell r="C199">
            <v>4655.4927236498424</v>
          </cell>
          <cell r="D199">
            <v>2.06</v>
          </cell>
        </row>
        <row r="200">
          <cell r="A200" t="str">
            <v>B-44/8/1</v>
          </cell>
          <cell r="B200">
            <v>6150.4511617509479</v>
          </cell>
          <cell r="C200">
            <v>4680.6543177016565</v>
          </cell>
          <cell r="D200">
            <v>3.3</v>
          </cell>
        </row>
        <row r="201">
          <cell r="A201" t="str">
            <v>B-44/8/2</v>
          </cell>
          <cell r="B201">
            <v>6153.3086580378358</v>
          </cell>
          <cell r="C201">
            <v>4710.5169006874512</v>
          </cell>
          <cell r="D201">
            <v>3.27</v>
          </cell>
        </row>
        <row r="202">
          <cell r="A202" t="str">
            <v>B-44/8/3</v>
          </cell>
          <cell r="B202">
            <v>6156.6572765657957</v>
          </cell>
          <cell r="C202">
            <v>4740.3324890786753</v>
          </cell>
          <cell r="D202">
            <v>3.08</v>
          </cell>
        </row>
        <row r="203">
          <cell r="A203" t="str">
            <v>B-44/8/4</v>
          </cell>
          <cell r="B203">
            <v>6159.0235540036729</v>
          </cell>
          <cell r="C203">
            <v>4770.2410570470365</v>
          </cell>
          <cell r="D203">
            <v>2.8</v>
          </cell>
        </row>
        <row r="204">
          <cell r="A204" t="str">
            <v>B-44/8/5</v>
          </cell>
          <cell r="B204">
            <v>6161.8811468984986</v>
          </cell>
          <cell r="C204">
            <v>4800.104649644838</v>
          </cell>
          <cell r="D204">
            <v>2.68</v>
          </cell>
        </row>
        <row r="205">
          <cell r="A205" t="str">
            <v>B-44/9</v>
          </cell>
          <cell r="B205">
            <v>6170.9404468776356</v>
          </cell>
          <cell r="C205">
            <v>4653.3179652427125</v>
          </cell>
          <cell r="D205">
            <v>2.09</v>
          </cell>
        </row>
        <row r="206">
          <cell r="A206" t="str">
            <v>B-45</v>
          </cell>
          <cell r="B206">
            <v>5968.3759008468596</v>
          </cell>
          <cell r="C206">
            <v>4753.8991562451802</v>
          </cell>
          <cell r="D206">
            <v>2.3199999999999998</v>
          </cell>
        </row>
        <row r="207">
          <cell r="A207" t="str">
            <v>B-46</v>
          </cell>
          <cell r="B207">
            <v>6000.94974439831</v>
          </cell>
          <cell r="C207">
            <v>4765.847759851672</v>
          </cell>
          <cell r="D207">
            <v>2.1</v>
          </cell>
        </row>
        <row r="208">
          <cell r="A208" t="str">
            <v>B-46/1</v>
          </cell>
          <cell r="B208">
            <v>5994.5567776613734</v>
          </cell>
          <cell r="C208">
            <v>4790.4875244183149</v>
          </cell>
          <cell r="D208">
            <v>2.31</v>
          </cell>
        </row>
        <row r="209">
          <cell r="A209" t="str">
            <v>B-46/10</v>
          </cell>
          <cell r="B209">
            <v>6032.2704641778855</v>
          </cell>
          <cell r="C209">
            <v>4728.272421282405</v>
          </cell>
          <cell r="D209">
            <v>1.72</v>
          </cell>
        </row>
        <row r="210">
          <cell r="A210" t="str">
            <v>B-46/11</v>
          </cell>
          <cell r="B210">
            <v>6051.4788689386978</v>
          </cell>
          <cell r="C210">
            <v>4705.2281771736298</v>
          </cell>
          <cell r="D210">
            <v>1.62</v>
          </cell>
        </row>
        <row r="211">
          <cell r="A211" t="str">
            <v>B-46/12</v>
          </cell>
          <cell r="B211">
            <v>6070.6872736995101</v>
          </cell>
          <cell r="C211">
            <v>4682.1839330648554</v>
          </cell>
          <cell r="D211">
            <v>1.61</v>
          </cell>
        </row>
        <row r="212">
          <cell r="A212" t="str">
            <v>B-46/2</v>
          </cell>
          <cell r="B212">
            <v>5989.1460810688668</v>
          </cell>
          <cell r="C212">
            <v>4811.3414245974936</v>
          </cell>
          <cell r="D212">
            <v>2.5099999999999998</v>
          </cell>
        </row>
        <row r="213">
          <cell r="A213" t="str">
            <v>B-46/3</v>
          </cell>
          <cell r="B213">
            <v>5983.1621238858652</v>
          </cell>
          <cell r="C213">
            <v>4834.4047850423649</v>
          </cell>
          <cell r="D213">
            <v>2.37</v>
          </cell>
        </row>
        <row r="214">
          <cell r="A214" t="str">
            <v>B-46/4</v>
          </cell>
          <cell r="B214">
            <v>5976.8892056276109</v>
          </cell>
          <cell r="C214">
            <v>4858.581858909517</v>
          </cell>
          <cell r="D214">
            <v>2.62</v>
          </cell>
        </row>
        <row r="215">
          <cell r="A215" t="str">
            <v>B-46/4/1</v>
          </cell>
          <cell r="B215">
            <v>6000.6701489980469</v>
          </cell>
          <cell r="C215">
            <v>4865.1726092924973</v>
          </cell>
          <cell r="D215">
            <v>2.31</v>
          </cell>
        </row>
        <row r="216">
          <cell r="A216" t="str">
            <v>B-46/4/2</v>
          </cell>
          <cell r="B216">
            <v>6024.4510923684829</v>
          </cell>
          <cell r="C216">
            <v>4871.7633596754777</v>
          </cell>
          <cell r="D216">
            <v>2.3199999999999998</v>
          </cell>
        </row>
        <row r="217">
          <cell r="A217" t="str">
            <v>B-46/5</v>
          </cell>
          <cell r="B217">
            <v>5970.812731642287</v>
          </cell>
          <cell r="C217">
            <v>4882.0017975005776</v>
          </cell>
          <cell r="D217">
            <v>2.6</v>
          </cell>
        </row>
        <row r="218">
          <cell r="A218" t="str">
            <v>B-46/6</v>
          </cell>
          <cell r="B218">
            <v>5964.5341873181142</v>
          </cell>
          <cell r="C218">
            <v>4906.2005553440995</v>
          </cell>
          <cell r="D218">
            <v>2.58</v>
          </cell>
        </row>
        <row r="219">
          <cell r="A219" t="str">
            <v>B-46/7</v>
          </cell>
          <cell r="B219">
            <v>5955.2419417183401</v>
          </cell>
          <cell r="C219">
            <v>4942.0147169525108</v>
          </cell>
          <cell r="D219">
            <v>2.5299999999999998</v>
          </cell>
        </row>
        <row r="220">
          <cell r="A220" t="str">
            <v>B-46/8</v>
          </cell>
          <cell r="B220">
            <v>5946.4519796645</v>
          </cell>
          <cell r="C220">
            <v>4975.8929779334412</v>
          </cell>
          <cell r="D220">
            <v>2.88</v>
          </cell>
        </row>
        <row r="221">
          <cell r="A221" t="str">
            <v>B-46/9</v>
          </cell>
          <cell r="B221">
            <v>6016.2634602105418</v>
          </cell>
          <cell r="C221">
            <v>4747.4759580397167</v>
          </cell>
          <cell r="D221">
            <v>2.75</v>
          </cell>
        </row>
        <row r="222">
          <cell r="A222" t="str">
            <v>B-47</v>
          </cell>
          <cell r="B222">
            <v>6029.5213474131615</v>
          </cell>
          <cell r="C222">
            <v>4776.3282780099698</v>
          </cell>
          <cell r="D222">
            <v>2.27</v>
          </cell>
        </row>
        <row r="223">
          <cell r="A223" t="str">
            <v>B-48</v>
          </cell>
          <cell r="B223">
            <v>6058.9927371784424</v>
          </cell>
          <cell r="C223">
            <v>4784.609715749858</v>
          </cell>
          <cell r="D223">
            <v>2.4</v>
          </cell>
        </row>
        <row r="224">
          <cell r="A224" t="str">
            <v>B-48/1</v>
          </cell>
          <cell r="B224">
            <v>6053.6254309168617</v>
          </cell>
          <cell r="C224">
            <v>4805.8432669014883</v>
          </cell>
          <cell r="D224">
            <v>2.16</v>
          </cell>
        </row>
        <row r="225">
          <cell r="A225" t="str">
            <v>B-48/10</v>
          </cell>
          <cell r="B225">
            <v>6045.792908072317</v>
          </cell>
          <cell r="C225">
            <v>5044.9174715142171</v>
          </cell>
          <cell r="D225">
            <v>2.69</v>
          </cell>
        </row>
        <row r="226">
          <cell r="A226" t="str">
            <v>B-48/11</v>
          </cell>
          <cell r="B226">
            <v>6071.004479038731</v>
          </cell>
          <cell r="C226">
            <v>5054.2685137084636</v>
          </cell>
          <cell r="D226">
            <v>2.12</v>
          </cell>
        </row>
        <row r="227">
          <cell r="A227" t="str">
            <v>B-48/12</v>
          </cell>
          <cell r="B227">
            <v>6099.1320612294712</v>
          </cell>
          <cell r="C227">
            <v>5064.7011126225971</v>
          </cell>
          <cell r="D227">
            <v>1.99</v>
          </cell>
        </row>
        <row r="228">
          <cell r="A228" t="str">
            <v>B-48/13</v>
          </cell>
          <cell r="B228">
            <v>6127.2596434202105</v>
          </cell>
          <cell r="C228">
            <v>5075.1337115367296</v>
          </cell>
          <cell r="D228">
            <v>2.2000000000000002</v>
          </cell>
        </row>
        <row r="229">
          <cell r="A229" t="str">
            <v>B-48/14</v>
          </cell>
          <cell r="B229">
            <v>6155.3872256109507</v>
          </cell>
          <cell r="C229">
            <v>5085.5663104508631</v>
          </cell>
          <cell r="D229">
            <v>2.2999999999999998</v>
          </cell>
        </row>
        <row r="230">
          <cell r="A230" t="str">
            <v>B-48/14/1</v>
          </cell>
          <cell r="B230">
            <v>6161.3024958006717</v>
          </cell>
          <cell r="C230">
            <v>5110.7689603757835</v>
          </cell>
          <cell r="D230">
            <v>2.29</v>
          </cell>
        </row>
        <row r="231">
          <cell r="A231" t="str">
            <v>B-48/14/10</v>
          </cell>
          <cell r="B231">
            <v>6376.3625850684457</v>
          </cell>
          <cell r="C231">
            <v>5273.7162563249231</v>
          </cell>
          <cell r="D231">
            <v>2.5099999999999998</v>
          </cell>
        </row>
        <row r="232">
          <cell r="A232" t="str">
            <v>B-48/14/11</v>
          </cell>
          <cell r="B232">
            <v>6412.1180316505861</v>
          </cell>
          <cell r="C232">
            <v>5286.5828036361363</v>
          </cell>
          <cell r="D232">
            <v>2.42</v>
          </cell>
        </row>
        <row r="233">
          <cell r="A233" t="str">
            <v>B-48/14/12</v>
          </cell>
          <cell r="B233">
            <v>6437.233148502829</v>
          </cell>
          <cell r="C233">
            <v>5315.3296530163725</v>
          </cell>
          <cell r="D233">
            <v>2.48</v>
          </cell>
        </row>
        <row r="234">
          <cell r="A234" t="str">
            <v>B-48/14/13</v>
          </cell>
          <cell r="B234">
            <v>6463.436963613316</v>
          </cell>
          <cell r="C234">
            <v>5345.3226301783106</v>
          </cell>
          <cell r="D234">
            <v>2.63</v>
          </cell>
        </row>
        <row r="235">
          <cell r="A235" t="str">
            <v>B-48/14/14</v>
          </cell>
          <cell r="B235">
            <v>6486.464689494027</v>
          </cell>
          <cell r="C235">
            <v>5371.6802446523643</v>
          </cell>
          <cell r="D235">
            <v>2.37</v>
          </cell>
        </row>
        <row r="236">
          <cell r="A236" t="str">
            <v>B-48/14/15</v>
          </cell>
          <cell r="B236">
            <v>6449.6609222911065</v>
          </cell>
          <cell r="C236">
            <v>5377.3094390696269</v>
          </cell>
          <cell r="D236">
            <v>2.4500000000000002</v>
          </cell>
        </row>
        <row r="237">
          <cell r="A237" t="str">
            <v>B-48/14/16</v>
          </cell>
          <cell r="B237">
            <v>6420.0057957231938</v>
          </cell>
          <cell r="C237">
            <v>5381.8452375926117</v>
          </cell>
          <cell r="D237">
            <v>2.44</v>
          </cell>
        </row>
        <row r="238">
          <cell r="A238" t="str">
            <v>B-48/14/17</v>
          </cell>
          <cell r="B238">
            <v>6390.350669155282</v>
          </cell>
          <cell r="C238">
            <v>5386.3810361155965</v>
          </cell>
          <cell r="D238">
            <v>2.4</v>
          </cell>
        </row>
        <row r="239">
          <cell r="A239" t="str">
            <v>B-48/14/18</v>
          </cell>
          <cell r="B239">
            <v>6360.6955425873703</v>
          </cell>
          <cell r="C239">
            <v>5390.9168346385823</v>
          </cell>
          <cell r="D239">
            <v>2.25</v>
          </cell>
        </row>
        <row r="240">
          <cell r="A240" t="str">
            <v>B-48/14/19</v>
          </cell>
          <cell r="B240">
            <v>6331.0404160194576</v>
          </cell>
          <cell r="C240">
            <v>5395.4526331615662</v>
          </cell>
          <cell r="D240">
            <v>2.02</v>
          </cell>
        </row>
        <row r="241">
          <cell r="A241" t="str">
            <v>B-48/14/2</v>
          </cell>
          <cell r="B241">
            <v>6168.1517371222417</v>
          </cell>
          <cell r="C241">
            <v>5139.9508955608881</v>
          </cell>
          <cell r="D241">
            <v>2.72</v>
          </cell>
        </row>
        <row r="242">
          <cell r="A242" t="str">
            <v>B-48/14/20</v>
          </cell>
          <cell r="B242">
            <v>6301.3852894515458</v>
          </cell>
          <cell r="C242">
            <v>5399.9884316845519</v>
          </cell>
          <cell r="D242">
            <v>1.89</v>
          </cell>
        </row>
        <row r="243">
          <cell r="A243" t="str">
            <v>B-48/14/21</v>
          </cell>
          <cell r="B243">
            <v>6148.1461671311345</v>
          </cell>
          <cell r="C243">
            <v>5155.7963971877243</v>
          </cell>
          <cell r="D243">
            <v>2.74</v>
          </cell>
        </row>
        <row r="244">
          <cell r="A244" t="str">
            <v>B-48/14/22</v>
          </cell>
          <cell r="B244">
            <v>6130.3085325533748</v>
          </cell>
          <cell r="C244">
            <v>5169.5102147696507</v>
          </cell>
          <cell r="D244">
            <v>2.2999999999999998</v>
          </cell>
        </row>
        <row r="245">
          <cell r="A245" t="str">
            <v>B-48/14/23</v>
          </cell>
          <cell r="B245">
            <v>6112.4708979756151</v>
          </cell>
          <cell r="C245">
            <v>5183.2240323515771</v>
          </cell>
          <cell r="D245">
            <v>2.37</v>
          </cell>
        </row>
        <row r="246">
          <cell r="A246" t="str">
            <v>B-48/14/24</v>
          </cell>
          <cell r="B246">
            <v>6116.5018759520444</v>
          </cell>
          <cell r="C246">
            <v>5213.6226723733807</v>
          </cell>
          <cell r="D246">
            <v>2.5</v>
          </cell>
        </row>
        <row r="247">
          <cell r="A247" t="str">
            <v>B-48/14/25</v>
          </cell>
          <cell r="B247">
            <v>6120.4454721119564</v>
          </cell>
          <cell r="C247">
            <v>5243.3623436783491</v>
          </cell>
          <cell r="D247">
            <v>2.2000000000000002</v>
          </cell>
        </row>
        <row r="248">
          <cell r="A248" t="str">
            <v>B-48/14/26</v>
          </cell>
          <cell r="B248">
            <v>6124.3890682718684</v>
          </cell>
          <cell r="C248">
            <v>5273.1020149833166</v>
          </cell>
          <cell r="D248">
            <v>2.15</v>
          </cell>
        </row>
        <row r="249">
          <cell r="A249" t="str">
            <v>B-48/14/3</v>
          </cell>
          <cell r="B249">
            <v>6175.0067030251666</v>
          </cell>
          <cell r="C249">
            <v>5169.1572209454644</v>
          </cell>
          <cell r="D249">
            <v>2.87</v>
          </cell>
        </row>
        <row r="250">
          <cell r="A250" t="str">
            <v>B-48/14/4</v>
          </cell>
          <cell r="B250">
            <v>6193.6105818872338</v>
          </cell>
          <cell r="C250">
            <v>5188.7249415916085</v>
          </cell>
          <cell r="D250">
            <v>2.8</v>
          </cell>
        </row>
        <row r="251">
          <cell r="A251" t="str">
            <v>B-48/14/5</v>
          </cell>
          <cell r="B251">
            <v>6223.6887711335985</v>
          </cell>
          <cell r="C251">
            <v>5204.5774660486104</v>
          </cell>
          <cell r="D251">
            <v>2.77</v>
          </cell>
        </row>
        <row r="252">
          <cell r="A252" t="str">
            <v>B-48/14/6</v>
          </cell>
          <cell r="B252">
            <v>6251.997655130177</v>
          </cell>
          <cell r="C252">
            <v>5219.4974890669655</v>
          </cell>
          <cell r="D252">
            <v>2.77</v>
          </cell>
        </row>
        <row r="253">
          <cell r="A253" t="str">
            <v>B-48/14/7</v>
          </cell>
          <cell r="B253">
            <v>6280.3065391267564</v>
          </cell>
          <cell r="C253">
            <v>5234.4175120853197</v>
          </cell>
          <cell r="D253">
            <v>2.88</v>
          </cell>
        </row>
        <row r="254">
          <cell r="A254" t="str">
            <v>B-48/14/8</v>
          </cell>
          <cell r="B254">
            <v>6308.6154231233349</v>
          </cell>
          <cell r="C254">
            <v>5249.3375351036748</v>
          </cell>
          <cell r="D254">
            <v>2.68</v>
          </cell>
        </row>
        <row r="255">
          <cell r="A255" t="str">
            <v>B-48/14/9</v>
          </cell>
          <cell r="B255">
            <v>6340.6071384863053</v>
          </cell>
          <cell r="C255">
            <v>5260.8497090137089</v>
          </cell>
          <cell r="D255">
            <v>2.58</v>
          </cell>
        </row>
        <row r="256">
          <cell r="A256" t="str">
            <v>B-48/15</v>
          </cell>
          <cell r="B256">
            <v>6181.3119851690608</v>
          </cell>
          <cell r="C256">
            <v>5090.7506347761428</v>
          </cell>
          <cell r="D256">
            <v>2.39</v>
          </cell>
        </row>
        <row r="257">
          <cell r="A257" t="str">
            <v>B-48/16</v>
          </cell>
          <cell r="B257">
            <v>6205.8266161796855</v>
          </cell>
          <cell r="C257">
            <v>5095.6529675283055</v>
          </cell>
          <cell r="D257">
            <v>2.5</v>
          </cell>
        </row>
        <row r="258">
          <cell r="A258" t="str">
            <v>B-48/16/1</v>
          </cell>
          <cell r="B258">
            <v>6212.4409157148684</v>
          </cell>
          <cell r="C258">
            <v>5122.1168347331077</v>
          </cell>
          <cell r="D258">
            <v>2.66</v>
          </cell>
        </row>
        <row r="259">
          <cell r="A259" t="str">
            <v>B-48/16/2</v>
          </cell>
          <cell r="B259">
            <v>6219.7152586714101</v>
          </cell>
          <cell r="C259">
            <v>5151.2215411317402</v>
          </cell>
          <cell r="D259">
            <v>2.71</v>
          </cell>
        </row>
        <row r="260">
          <cell r="A260" t="str">
            <v>B-48/16/3</v>
          </cell>
          <cell r="B260">
            <v>6244.3477813170775</v>
          </cell>
          <cell r="C260">
            <v>5163.6339177000182</v>
          </cell>
          <cell r="D260">
            <v>2.65</v>
          </cell>
        </row>
        <row r="261">
          <cell r="A261" t="str">
            <v>B-48/16/4</v>
          </cell>
          <cell r="B261">
            <v>6269.3525938660423</v>
          </cell>
          <cell r="C261">
            <v>5176.2338918821797</v>
          </cell>
          <cell r="D261">
            <v>2.64</v>
          </cell>
        </row>
        <row r="262">
          <cell r="A262" t="str">
            <v>B-48/16/5</v>
          </cell>
          <cell r="B262">
            <v>6296.1434644542187</v>
          </cell>
          <cell r="C262">
            <v>5189.7338642202103</v>
          </cell>
          <cell r="D262">
            <v>2.6</v>
          </cell>
        </row>
        <row r="263">
          <cell r="A263" t="str">
            <v>B-48/17</v>
          </cell>
          <cell r="B263">
            <v>6236.6029889227166</v>
          </cell>
          <cell r="C263">
            <v>5101.8074970427624</v>
          </cell>
          <cell r="D263">
            <v>2.4300000000000002</v>
          </cell>
        </row>
        <row r="264">
          <cell r="A264" t="str">
            <v>B-48/18</v>
          </cell>
          <cell r="B264">
            <v>6266.0205461354662</v>
          </cell>
          <cell r="C264">
            <v>5107.6902963453567</v>
          </cell>
          <cell r="D264">
            <v>2.5499999999999998</v>
          </cell>
        </row>
        <row r="265">
          <cell r="A265" t="str">
            <v>B-48/18/1</v>
          </cell>
          <cell r="B265">
            <v>6270.8770296689863</v>
          </cell>
          <cell r="C265">
            <v>5079.4884143108129</v>
          </cell>
          <cell r="D265">
            <v>2.82</v>
          </cell>
        </row>
        <row r="266">
          <cell r="A266" t="str">
            <v>B-48/18/2</v>
          </cell>
          <cell r="B266">
            <v>6275.1196885903737</v>
          </cell>
          <cell r="C266">
            <v>5054.8510474613149</v>
          </cell>
          <cell r="D266">
            <v>2.77</v>
          </cell>
        </row>
        <row r="267">
          <cell r="A267" t="str">
            <v>B-48/19</v>
          </cell>
          <cell r="B267">
            <v>6305.7164437632873</v>
          </cell>
          <cell r="C267">
            <v>5123.7645086267912</v>
          </cell>
          <cell r="D267">
            <v>2.61</v>
          </cell>
        </row>
        <row r="268">
          <cell r="A268" t="str">
            <v>B-48/19/1</v>
          </cell>
          <cell r="B268">
            <v>6306.5647657112168</v>
          </cell>
          <cell r="C268">
            <v>5160.5106669114803</v>
          </cell>
          <cell r="D268">
            <v>2.57</v>
          </cell>
        </row>
        <row r="269">
          <cell r="A269" t="str">
            <v>B-48/19/2</v>
          </cell>
          <cell r="B269">
            <v>6307.372560608489</v>
          </cell>
          <cell r="C269">
            <v>5195.5013437755242</v>
          </cell>
          <cell r="D269">
            <v>2.6</v>
          </cell>
        </row>
        <row r="270">
          <cell r="A270" t="str">
            <v>B-48/19/3</v>
          </cell>
          <cell r="B270">
            <v>6328.5898016635037</v>
          </cell>
          <cell r="C270">
            <v>5203.1164466752371</v>
          </cell>
          <cell r="D270">
            <v>2.5099999999999998</v>
          </cell>
        </row>
        <row r="271">
          <cell r="A271" t="str">
            <v>B-48/19/4</v>
          </cell>
          <cell r="B271">
            <v>6352.1201418853689</v>
          </cell>
          <cell r="C271">
            <v>5211.5617464948564</v>
          </cell>
          <cell r="D271">
            <v>2.4300000000000002</v>
          </cell>
        </row>
        <row r="272">
          <cell r="A272" t="str">
            <v>B-48/19/5</v>
          </cell>
          <cell r="B272">
            <v>6308.2244702428734</v>
          </cell>
          <cell r="C272">
            <v>5229.4888300072416</v>
          </cell>
          <cell r="D272">
            <v>2.69</v>
          </cell>
        </row>
        <row r="273">
          <cell r="A273" t="str">
            <v>B-48/2</v>
          </cell>
          <cell r="B273">
            <v>6046.2734292521045</v>
          </cell>
          <cell r="C273">
            <v>4834.9284533633527</v>
          </cell>
          <cell r="D273">
            <v>2.42</v>
          </cell>
        </row>
        <row r="274">
          <cell r="A274" t="str">
            <v>B-48/20</v>
          </cell>
          <cell r="B274">
            <v>6335.2680179383633</v>
          </cell>
          <cell r="C274">
            <v>5135.7309410524886</v>
          </cell>
          <cell r="D274">
            <v>2.54</v>
          </cell>
        </row>
        <row r="275">
          <cell r="A275" t="str">
            <v>B-48/21</v>
          </cell>
          <cell r="B275">
            <v>6363.07475928644</v>
          </cell>
          <cell r="C275">
            <v>5146.990831620391</v>
          </cell>
          <cell r="D275">
            <v>2.4500000000000002</v>
          </cell>
        </row>
        <row r="276">
          <cell r="A276" t="str">
            <v>B-48/22</v>
          </cell>
          <cell r="B276">
            <v>6390.8815006345176</v>
          </cell>
          <cell r="C276">
            <v>5158.2507221882943</v>
          </cell>
          <cell r="D276">
            <v>2.4700000000000002</v>
          </cell>
        </row>
        <row r="277">
          <cell r="A277" t="str">
            <v>B-48/23</v>
          </cell>
          <cell r="B277">
            <v>6418.6882419825943</v>
          </cell>
          <cell r="C277">
            <v>5169.5106127561967</v>
          </cell>
          <cell r="D277">
            <v>2.4300000000000002</v>
          </cell>
        </row>
        <row r="278">
          <cell r="A278" t="str">
            <v>B-48/23/1</v>
          </cell>
          <cell r="B278">
            <v>6416.7415013757709</v>
          </cell>
          <cell r="C278">
            <v>5204.1988763579702</v>
          </cell>
          <cell r="D278">
            <v>1.94</v>
          </cell>
        </row>
        <row r="279">
          <cell r="A279" t="str">
            <v>B-48/23/2</v>
          </cell>
          <cell r="B279">
            <v>6415.0605159951119</v>
          </cell>
          <cell r="C279">
            <v>5234.1517441363649</v>
          </cell>
          <cell r="D279">
            <v>2.0699999999999998</v>
          </cell>
        </row>
        <row r="280">
          <cell r="A280" t="str">
            <v>B-48/23/3</v>
          </cell>
          <cell r="B280">
            <v>6391.5736924518751</v>
          </cell>
          <cell r="C280">
            <v>5225.7220629348658</v>
          </cell>
          <cell r="D280">
            <v>2.2799999999999998</v>
          </cell>
        </row>
        <row r="281">
          <cell r="A281" t="str">
            <v>B-48/23/4</v>
          </cell>
          <cell r="B281">
            <v>6368.04335223001</v>
          </cell>
          <cell r="C281">
            <v>5217.2767631152456</v>
          </cell>
          <cell r="D281">
            <v>2.36</v>
          </cell>
        </row>
        <row r="282">
          <cell r="A282" t="str">
            <v>B-48/23/5</v>
          </cell>
          <cell r="B282">
            <v>6413.0223774406659</v>
          </cell>
          <cell r="C282">
            <v>5270.4685945609999</v>
          </cell>
          <cell r="D282">
            <v>2.16</v>
          </cell>
        </row>
        <row r="283">
          <cell r="A283" t="str">
            <v>B-48/24</v>
          </cell>
          <cell r="B283">
            <v>6455.9808398757377</v>
          </cell>
          <cell r="C283">
            <v>5183.7633199463025</v>
          </cell>
          <cell r="D283">
            <v>2.66</v>
          </cell>
        </row>
        <row r="284">
          <cell r="A284" t="str">
            <v>B-48/25</v>
          </cell>
          <cell r="B284">
            <v>6464.410395483902</v>
          </cell>
          <cell r="C284">
            <v>5153.3144426097133</v>
          </cell>
          <cell r="D284">
            <v>2.0099999999999998</v>
          </cell>
        </row>
        <row r="285">
          <cell r="A285" t="str">
            <v>B-48/25/1</v>
          </cell>
          <cell r="B285">
            <v>6432.8726446878336</v>
          </cell>
          <cell r="C285">
            <v>5143.6000062017138</v>
          </cell>
          <cell r="D285">
            <v>2.2000000000000002</v>
          </cell>
        </row>
        <row r="286">
          <cell r="A286" t="str">
            <v>B-48/25/2</v>
          </cell>
          <cell r="B286">
            <v>6401.3348938917643</v>
          </cell>
          <cell r="C286">
            <v>5133.8855697937142</v>
          </cell>
          <cell r="D286">
            <v>1.97</v>
          </cell>
        </row>
        <row r="287">
          <cell r="A287" t="str">
            <v>B-48/26</v>
          </cell>
          <cell r="B287">
            <v>6472.5381826094072</v>
          </cell>
          <cell r="C287">
            <v>5123.5033948056589</v>
          </cell>
          <cell r="D287">
            <v>1.96</v>
          </cell>
        </row>
        <row r="288">
          <cell r="A288" t="str">
            <v>B-48/3</v>
          </cell>
          <cell r="B288">
            <v>6038.9214275873474</v>
          </cell>
          <cell r="C288">
            <v>4864.0136398252171</v>
          </cell>
          <cell r="D288">
            <v>2.31</v>
          </cell>
        </row>
        <row r="289">
          <cell r="A289" t="str">
            <v>B-48/4</v>
          </cell>
          <cell r="B289">
            <v>6031.569425922592</v>
          </cell>
          <cell r="C289">
            <v>4893.0988262870815</v>
          </cell>
          <cell r="D289">
            <v>2.31</v>
          </cell>
        </row>
        <row r="290">
          <cell r="A290" t="str">
            <v>B-48/5</v>
          </cell>
          <cell r="B290">
            <v>6024.217424257834</v>
          </cell>
          <cell r="C290">
            <v>4922.1840127489459</v>
          </cell>
          <cell r="D290">
            <v>2.2599999999999998</v>
          </cell>
        </row>
        <row r="291">
          <cell r="A291" t="str">
            <v>B-48/6</v>
          </cell>
          <cell r="B291">
            <v>6016.8654225930759</v>
          </cell>
          <cell r="C291">
            <v>4951.2691992108093</v>
          </cell>
          <cell r="D291">
            <v>2.21</v>
          </cell>
        </row>
        <row r="292">
          <cell r="A292" t="str">
            <v>B-48/7</v>
          </cell>
          <cell r="B292">
            <v>6009.5134209283151</v>
          </cell>
          <cell r="C292">
            <v>4980.3543856726728</v>
          </cell>
          <cell r="D292">
            <v>2.12</v>
          </cell>
        </row>
        <row r="293">
          <cell r="A293" t="str">
            <v>B-48/8</v>
          </cell>
          <cell r="B293">
            <v>6011.6977333597169</v>
          </cell>
          <cell r="C293">
            <v>5002.1784636565608</v>
          </cell>
          <cell r="D293">
            <v>2.14</v>
          </cell>
        </row>
        <row r="294">
          <cell r="A294" t="str">
            <v>B-48/9</v>
          </cell>
          <cell r="B294">
            <v>6021.4382967183865</v>
          </cell>
          <cell r="C294">
            <v>5028.0123868652672</v>
          </cell>
          <cell r="D294">
            <v>2.25</v>
          </cell>
        </row>
        <row r="295">
          <cell r="A295" t="str">
            <v>B-49</v>
          </cell>
          <cell r="B295">
            <v>6083.9950715908481</v>
          </cell>
          <cell r="C295">
            <v>4791.6353523905882</v>
          </cell>
          <cell r="D295">
            <v>2.5</v>
          </cell>
        </row>
        <row r="296">
          <cell r="A296" t="str">
            <v>B-5</v>
          </cell>
          <cell r="B296">
            <v>5544.9271940287344</v>
          </cell>
          <cell r="C296">
            <v>4559.9275806602118</v>
          </cell>
          <cell r="D296">
            <v>2.19</v>
          </cell>
        </row>
        <row r="297">
          <cell r="A297" t="str">
            <v>TM1-3/6</v>
          </cell>
          <cell r="B297">
            <v>6563.9268301573366</v>
          </cell>
          <cell r="C297">
            <v>4793.8454678263306</v>
          </cell>
          <cell r="D297">
            <v>2.14</v>
          </cell>
        </row>
        <row r="298">
          <cell r="A298" t="str">
            <v>B-50</v>
          </cell>
          <cell r="B298">
            <v>6108.0629175159229</v>
          </cell>
          <cell r="C298">
            <v>4798.3983984888255</v>
          </cell>
          <cell r="D298">
            <v>2.64</v>
          </cell>
        </row>
        <row r="299">
          <cell r="A299" t="str">
            <v>B-51</v>
          </cell>
          <cell r="B299">
            <v>6143.9461564397006</v>
          </cell>
          <cell r="C299">
            <v>4808.4815608852896</v>
          </cell>
          <cell r="D299">
            <v>2.2999999999999998</v>
          </cell>
        </row>
        <row r="300">
          <cell r="A300" t="str">
            <v>B-51/1</v>
          </cell>
          <cell r="B300">
            <v>6132.4438226466473</v>
          </cell>
          <cell r="C300">
            <v>4836.1888941621164</v>
          </cell>
          <cell r="D300">
            <v>1.8</v>
          </cell>
        </row>
        <row r="301">
          <cell r="A301" t="str">
            <v>B-51/2</v>
          </cell>
          <cell r="B301">
            <v>6120.941488853593</v>
          </cell>
          <cell r="C301">
            <v>4863.8962274389442</v>
          </cell>
          <cell r="D301">
            <v>1.83</v>
          </cell>
        </row>
        <row r="302">
          <cell r="A302" t="str">
            <v>B-51/3</v>
          </cell>
          <cell r="B302">
            <v>6110.2059773134124</v>
          </cell>
          <cell r="C302">
            <v>4889.7564051639829</v>
          </cell>
          <cell r="D302">
            <v>2.48</v>
          </cell>
        </row>
        <row r="303">
          <cell r="A303" t="str">
            <v>B-51/4</v>
          </cell>
          <cell r="B303">
            <v>6098.7036435203599</v>
          </cell>
          <cell r="C303">
            <v>4917.4637384408106</v>
          </cell>
          <cell r="D303">
            <v>2.15</v>
          </cell>
        </row>
        <row r="304">
          <cell r="A304" t="str">
            <v>B-51/5</v>
          </cell>
          <cell r="B304">
            <v>6087.2013097273075</v>
          </cell>
          <cell r="C304">
            <v>4945.1710717176384</v>
          </cell>
          <cell r="D304">
            <v>2.42</v>
          </cell>
        </row>
        <row r="305">
          <cell r="A305" t="str">
            <v>B-51/6</v>
          </cell>
          <cell r="B305">
            <v>6077.9994426928642</v>
          </cell>
          <cell r="C305">
            <v>4967.3369383391</v>
          </cell>
          <cell r="D305">
            <v>2.11</v>
          </cell>
        </row>
        <row r="306">
          <cell r="A306" t="str">
            <v>B-51/6/1</v>
          </cell>
          <cell r="B306">
            <v>6106.7393379841023</v>
          </cell>
          <cell r="C306">
            <v>4975.9403341017423</v>
          </cell>
          <cell r="D306">
            <v>2.2799999999999998</v>
          </cell>
        </row>
        <row r="307">
          <cell r="A307" t="str">
            <v>B-51/6/2</v>
          </cell>
          <cell r="B307">
            <v>6135.4792332753414</v>
          </cell>
          <cell r="C307">
            <v>4984.5437298643847</v>
          </cell>
          <cell r="D307">
            <v>2.62</v>
          </cell>
        </row>
        <row r="308">
          <cell r="A308" t="str">
            <v>B-51/6/3</v>
          </cell>
          <cell r="B308">
            <v>6164.2191285665795</v>
          </cell>
          <cell r="C308">
            <v>4993.147125627027</v>
          </cell>
          <cell r="D308">
            <v>2.61</v>
          </cell>
        </row>
        <row r="309">
          <cell r="A309" t="str">
            <v>B-51/7</v>
          </cell>
          <cell r="B309">
            <v>6067.2956775092071</v>
          </cell>
          <cell r="C309">
            <v>4993.1206440284304</v>
          </cell>
          <cell r="D309">
            <v>2.2999999999999998</v>
          </cell>
        </row>
        <row r="310">
          <cell r="A310" t="str">
            <v>B-51/8</v>
          </cell>
          <cell r="B310">
            <v>6056.6755260577293</v>
          </cell>
          <cell r="C310">
            <v>5018.9125409171102</v>
          </cell>
          <cell r="D310">
            <v>2.48</v>
          </cell>
        </row>
        <row r="311">
          <cell r="A311" t="str">
            <v>B-52</v>
          </cell>
          <cell r="B311">
            <v>6163.7458645809265</v>
          </cell>
          <cell r="C311">
            <v>4814.0111360095289</v>
          </cell>
          <cell r="D311">
            <v>2.1800000000000002</v>
          </cell>
        </row>
        <row r="312">
          <cell r="A312" t="str">
            <v>B-53</v>
          </cell>
          <cell r="B312">
            <v>6192.6131251604966</v>
          </cell>
          <cell r="C312">
            <v>4822.1769958314462</v>
          </cell>
          <cell r="D312">
            <v>2.5</v>
          </cell>
        </row>
        <row r="313">
          <cell r="A313" t="str">
            <v>B-54</v>
          </cell>
          <cell r="B313">
            <v>6221.5393764149603</v>
          </cell>
          <cell r="C313">
            <v>4830.1313649681933</v>
          </cell>
          <cell r="D313">
            <v>2.57</v>
          </cell>
        </row>
        <row r="314">
          <cell r="A314" t="str">
            <v>B-55</v>
          </cell>
          <cell r="B314">
            <v>6251.7701061840316</v>
          </cell>
          <cell r="C314">
            <v>4838.7800074053948</v>
          </cell>
          <cell r="D314">
            <v>2.63</v>
          </cell>
        </row>
        <row r="315">
          <cell r="A315" t="str">
            <v>B-56</v>
          </cell>
          <cell r="B315">
            <v>6280.6515212941213</v>
          </cell>
          <cell r="C315">
            <v>4846.8956627232792</v>
          </cell>
          <cell r="D315">
            <v>2.62</v>
          </cell>
        </row>
        <row r="316">
          <cell r="A316" t="str">
            <v>B-57</v>
          </cell>
          <cell r="B316">
            <v>6309.53293640421</v>
          </cell>
          <cell r="C316">
            <v>4855.0113180411645</v>
          </cell>
          <cell r="D316">
            <v>2.33</v>
          </cell>
        </row>
        <row r="317">
          <cell r="A317" t="str">
            <v>B-57/1</v>
          </cell>
          <cell r="B317">
            <v>6304.1519845070288</v>
          </cell>
          <cell r="C317">
            <v>4886.2588183344369</v>
          </cell>
          <cell r="D317">
            <v>2.17</v>
          </cell>
        </row>
        <row r="318">
          <cell r="A318" t="str">
            <v>B-57/10</v>
          </cell>
          <cell r="B318">
            <v>6330.1767921443015</v>
          </cell>
          <cell r="C318">
            <v>4735.1312483771362</v>
          </cell>
          <cell r="D318">
            <v>3.63</v>
          </cell>
        </row>
        <row r="319">
          <cell r="A319" t="str">
            <v>B-57/10/1</v>
          </cell>
          <cell r="B319">
            <v>6296.9249506265551</v>
          </cell>
          <cell r="C319">
            <v>4740.5096405672739</v>
          </cell>
          <cell r="D319">
            <v>3.59</v>
          </cell>
        </row>
        <row r="320">
          <cell r="A320" t="str">
            <v>B-57/10/2</v>
          </cell>
          <cell r="B320">
            <v>6263.6731091088086</v>
          </cell>
          <cell r="C320">
            <v>4745.8880327574116</v>
          </cell>
          <cell r="D320">
            <v>3.4</v>
          </cell>
        </row>
        <row r="321">
          <cell r="A321" t="str">
            <v>B-57/11</v>
          </cell>
          <cell r="B321">
            <v>6335.956467504524</v>
          </cell>
          <cell r="C321">
            <v>4701.5683377686664</v>
          </cell>
          <cell r="D321">
            <v>3.51</v>
          </cell>
        </row>
        <row r="322">
          <cell r="A322" t="str">
            <v>B-57/12</v>
          </cell>
          <cell r="B322">
            <v>6341.5567772807553</v>
          </cell>
          <cell r="C322">
            <v>4669.0470135273281</v>
          </cell>
          <cell r="D322">
            <v>3.5</v>
          </cell>
        </row>
        <row r="323">
          <cell r="A323" t="str">
            <v>B-57/2</v>
          </cell>
          <cell r="B323">
            <v>6299.0607938013627</v>
          </cell>
          <cell r="C323">
            <v>4915.8236585538352</v>
          </cell>
          <cell r="D323">
            <v>2.17</v>
          </cell>
        </row>
        <row r="324">
          <cell r="A324" t="str">
            <v>B-57/3</v>
          </cell>
          <cell r="B324">
            <v>6293.9696030956975</v>
          </cell>
          <cell r="C324">
            <v>4945.3884987732336</v>
          </cell>
          <cell r="D324">
            <v>2.15</v>
          </cell>
        </row>
        <row r="325">
          <cell r="A325" t="str">
            <v>B-57/3/1</v>
          </cell>
          <cell r="B325">
            <v>6264.1797965723981</v>
          </cell>
          <cell r="C325">
            <v>4936.370014848294</v>
          </cell>
          <cell r="D325">
            <v>2.08</v>
          </cell>
        </row>
        <row r="326">
          <cell r="A326" t="str">
            <v>B-57/3/2</v>
          </cell>
          <cell r="B326">
            <v>6233.552525608683</v>
          </cell>
          <cell r="C326">
            <v>4927.0979992467528</v>
          </cell>
          <cell r="D326">
            <v>2.2599999999999998</v>
          </cell>
        </row>
        <row r="327">
          <cell r="A327" t="str">
            <v>B-57/3/3</v>
          </cell>
          <cell r="B327">
            <v>6201.9681524273528</v>
          </cell>
          <cell r="C327">
            <v>4917.5362331576634</v>
          </cell>
          <cell r="D327">
            <v>2.52</v>
          </cell>
        </row>
        <row r="328">
          <cell r="A328" t="str">
            <v>B-57/3/4</v>
          </cell>
          <cell r="B328">
            <v>6170.3837792460226</v>
          </cell>
          <cell r="C328">
            <v>4907.9744670685741</v>
          </cell>
          <cell r="D328">
            <v>2.63</v>
          </cell>
        </row>
        <row r="329">
          <cell r="A329" t="str">
            <v>B-57/3/5</v>
          </cell>
          <cell r="B329">
            <v>6138.7994060646924</v>
          </cell>
          <cell r="C329">
            <v>4898.4127009794847</v>
          </cell>
          <cell r="D329">
            <v>2.62</v>
          </cell>
        </row>
        <row r="330">
          <cell r="A330" t="str">
            <v>B-57/3/6</v>
          </cell>
          <cell r="B330">
            <v>6325.8929630136572</v>
          </cell>
          <cell r="C330">
            <v>4955.9565173815781</v>
          </cell>
          <cell r="D330">
            <v>2.34</v>
          </cell>
        </row>
        <row r="331">
          <cell r="A331" t="str">
            <v>B-57/4</v>
          </cell>
          <cell r="B331">
            <v>6289.0356098525235</v>
          </cell>
          <cell r="C331">
            <v>4974.0404841949594</v>
          </cell>
          <cell r="D331">
            <v>2.2799999999999998</v>
          </cell>
        </row>
        <row r="332">
          <cell r="A332" t="str">
            <v>B-57/5</v>
          </cell>
          <cell r="B332">
            <v>6283.9444191468583</v>
          </cell>
          <cell r="C332">
            <v>5003.6053244143577</v>
          </cell>
          <cell r="D332">
            <v>2.83</v>
          </cell>
        </row>
        <row r="333">
          <cell r="A333" t="str">
            <v>B-57/6</v>
          </cell>
          <cell r="B333">
            <v>6278.853228441194</v>
          </cell>
          <cell r="C333">
            <v>5033.170164633756</v>
          </cell>
          <cell r="D333">
            <v>2.96</v>
          </cell>
        </row>
        <row r="334">
          <cell r="A334" t="str">
            <v>B-57/7</v>
          </cell>
          <cell r="B334">
            <v>6314.624127109877</v>
          </cell>
          <cell r="C334">
            <v>4825.4464778217662</v>
          </cell>
          <cell r="D334">
            <v>2.4900000000000002</v>
          </cell>
        </row>
        <row r="335">
          <cell r="A335" t="str">
            <v>B-57/8</v>
          </cell>
          <cell r="B335">
            <v>6319.715317815544</v>
          </cell>
          <cell r="C335">
            <v>4795.8816376023688</v>
          </cell>
          <cell r="D335">
            <v>2.95</v>
          </cell>
        </row>
        <row r="336">
          <cell r="A336" t="str">
            <v>B-57/9</v>
          </cell>
          <cell r="B336">
            <v>6324.8065085212111</v>
          </cell>
          <cell r="C336">
            <v>4766.3167973829704</v>
          </cell>
          <cell r="D336">
            <v>3.43</v>
          </cell>
        </row>
        <row r="337">
          <cell r="A337" t="str">
            <v>B-58</v>
          </cell>
          <cell r="B337">
            <v>6338.1479515605533</v>
          </cell>
          <cell r="C337">
            <v>4864.2065637738888</v>
          </cell>
          <cell r="D337">
            <v>2.1800000000000002</v>
          </cell>
        </row>
        <row r="338">
          <cell r="A338" t="str">
            <v>B-59</v>
          </cell>
          <cell r="B338">
            <v>6364.8054127907544</v>
          </cell>
          <cell r="C338">
            <v>4872.772762508469</v>
          </cell>
          <cell r="D338">
            <v>1.95</v>
          </cell>
        </row>
        <row r="339">
          <cell r="A339" t="str">
            <v>B-6</v>
          </cell>
          <cell r="B339">
            <v>5527.011955051682</v>
          </cell>
          <cell r="C339">
            <v>4535.8642431444996</v>
          </cell>
          <cell r="D339">
            <v>2.59</v>
          </cell>
        </row>
        <row r="340">
          <cell r="A340" t="str">
            <v>TM1-3/5</v>
          </cell>
          <cell r="B340">
            <v>6571.9310497082151</v>
          </cell>
          <cell r="C340">
            <v>4764.932971057955</v>
          </cell>
          <cell r="D340">
            <v>2.41</v>
          </cell>
        </row>
        <row r="341">
          <cell r="A341" t="str">
            <v>B-60</v>
          </cell>
          <cell r="B341">
            <v>6391.4628740209555</v>
          </cell>
          <cell r="C341">
            <v>4881.3389612430492</v>
          </cell>
          <cell r="D341">
            <v>2.04</v>
          </cell>
        </row>
        <row r="342">
          <cell r="A342" t="str">
            <v>B-60/1</v>
          </cell>
          <cell r="B342">
            <v>6383.3744592687754</v>
          </cell>
          <cell r="C342">
            <v>4911.9045560195664</v>
          </cell>
          <cell r="D342">
            <v>2.27</v>
          </cell>
        </row>
        <row r="343">
          <cell r="A343" t="str">
            <v>B-60/10</v>
          </cell>
          <cell r="B343">
            <v>6436.5860602808152</v>
          </cell>
          <cell r="C343">
            <v>5093.4930972811289</v>
          </cell>
          <cell r="D343">
            <v>2.4700000000000002</v>
          </cell>
        </row>
        <row r="344">
          <cell r="A344" t="str">
            <v>B-60/2</v>
          </cell>
          <cell r="B344">
            <v>6375.6998797218366</v>
          </cell>
          <cell r="C344">
            <v>4940.9062943946665</v>
          </cell>
          <cell r="D344">
            <v>2.17</v>
          </cell>
        </row>
        <row r="345">
          <cell r="A345" t="str">
            <v>B-60/3</v>
          </cell>
          <cell r="B345">
            <v>6368.0253001748952</v>
          </cell>
          <cell r="C345">
            <v>4969.9080327697648</v>
          </cell>
          <cell r="D345">
            <v>2.3199999999999998</v>
          </cell>
        </row>
        <row r="346">
          <cell r="A346" t="str">
            <v>B-60/3/1</v>
          </cell>
          <cell r="B346">
            <v>6404.0248338554147</v>
          </cell>
          <cell r="C346">
            <v>4981.8215600049898</v>
          </cell>
          <cell r="D346">
            <v>2.4</v>
          </cell>
        </row>
        <row r="347">
          <cell r="A347" t="str">
            <v>B-60/3/2</v>
          </cell>
          <cell r="B347">
            <v>6434.4035040871295</v>
          </cell>
          <cell r="C347">
            <v>4991.8782192391864</v>
          </cell>
          <cell r="D347">
            <v>2.29</v>
          </cell>
        </row>
        <row r="348">
          <cell r="A348" t="str">
            <v>B-60/3/3</v>
          </cell>
          <cell r="B348">
            <v>6464.7821743188433</v>
          </cell>
          <cell r="C348">
            <v>5001.9348784733829</v>
          </cell>
          <cell r="D348">
            <v>2.36</v>
          </cell>
        </row>
        <row r="349">
          <cell r="A349" t="str">
            <v>B-60/4</v>
          </cell>
          <cell r="B349">
            <v>6362.0399962867505</v>
          </cell>
          <cell r="C349">
            <v>4993.1497224107216</v>
          </cell>
          <cell r="D349">
            <v>2.4500000000000002</v>
          </cell>
        </row>
        <row r="350">
          <cell r="A350" t="str">
            <v>B-60/5</v>
          </cell>
          <cell r="B350">
            <v>6355.8053047366002</v>
          </cell>
          <cell r="C350">
            <v>5017.3598157867182</v>
          </cell>
          <cell r="D350">
            <v>2.7</v>
          </cell>
        </row>
        <row r="351">
          <cell r="A351" t="str">
            <v>B-60/5/1</v>
          </cell>
          <cell r="B351">
            <v>6391.7738914206038</v>
          </cell>
          <cell r="C351">
            <v>5028.4390633299818</v>
          </cell>
          <cell r="D351">
            <v>2.41</v>
          </cell>
        </row>
        <row r="352">
          <cell r="A352" t="str">
            <v>B-60/5/2</v>
          </cell>
          <cell r="B352">
            <v>6421.4002633805476</v>
          </cell>
          <cell r="C352">
            <v>5037.5647460162836</v>
          </cell>
          <cell r="D352">
            <v>2.39</v>
          </cell>
        </row>
        <row r="353">
          <cell r="A353" t="str">
            <v>B-60/5/3</v>
          </cell>
          <cell r="B353">
            <v>6451.0266353404904</v>
          </cell>
          <cell r="C353">
            <v>5046.6904287025864</v>
          </cell>
          <cell r="D353">
            <v>2.46</v>
          </cell>
        </row>
        <row r="354">
          <cell r="A354" t="str">
            <v>B-60/6</v>
          </cell>
          <cell r="B354">
            <v>6349.5640066381102</v>
          </cell>
          <cell r="C354">
            <v>5040.6117595668557</v>
          </cell>
          <cell r="D354">
            <v>2.64</v>
          </cell>
        </row>
        <row r="355">
          <cell r="A355" t="str">
            <v>B-60/7</v>
          </cell>
          <cell r="B355">
            <v>6344.1275048573607</v>
          </cell>
          <cell r="C355">
            <v>5065.0134900052471</v>
          </cell>
          <cell r="D355">
            <v>2.6</v>
          </cell>
        </row>
        <row r="356">
          <cell r="A356" t="str">
            <v>B-60/8</v>
          </cell>
          <cell r="B356">
            <v>6379.2446951970542</v>
          </cell>
          <cell r="C356">
            <v>5075.8304856302211</v>
          </cell>
          <cell r="D356">
            <v>2.36</v>
          </cell>
        </row>
        <row r="357">
          <cell r="A357" t="str">
            <v>B-60/9</v>
          </cell>
          <cell r="B357">
            <v>6407.9153777389347</v>
          </cell>
          <cell r="C357">
            <v>5084.6617914556755</v>
          </cell>
          <cell r="D357">
            <v>2.2999999999999998</v>
          </cell>
        </row>
        <row r="358">
          <cell r="A358" t="str">
            <v>B-61</v>
          </cell>
          <cell r="B358">
            <v>6422.8511074011694</v>
          </cell>
          <cell r="C358">
            <v>4891.3951846474592</v>
          </cell>
          <cell r="D358">
            <v>1.88</v>
          </cell>
        </row>
        <row r="359">
          <cell r="A359" t="str">
            <v>B-62</v>
          </cell>
          <cell r="B359">
            <v>6447.2759918669917</v>
          </cell>
          <cell r="C359">
            <v>4900.429661571201</v>
          </cell>
          <cell r="D359">
            <v>1.69</v>
          </cell>
        </row>
        <row r="360">
          <cell r="A360" t="str">
            <v>B-63</v>
          </cell>
          <cell r="B360">
            <v>6474.1139426977406</v>
          </cell>
          <cell r="C360">
            <v>4908.4124176871237</v>
          </cell>
          <cell r="D360">
            <v>1.65</v>
          </cell>
        </row>
        <row r="361">
          <cell r="A361" t="str">
            <v>B-64</v>
          </cell>
          <cell r="B361">
            <v>6500.9518935284896</v>
          </cell>
          <cell r="C361">
            <v>4916.3951738030455</v>
          </cell>
          <cell r="D361">
            <v>1.59</v>
          </cell>
        </row>
        <row r="362">
          <cell r="A362" t="str">
            <v>B-65</v>
          </cell>
          <cell r="B362">
            <v>6527.5943947816813</v>
          </cell>
          <cell r="C362">
            <v>4925.0839244564204</v>
          </cell>
          <cell r="D362">
            <v>1.87</v>
          </cell>
        </row>
        <row r="363">
          <cell r="A363" t="str">
            <v>B-66</v>
          </cell>
          <cell r="B363">
            <v>6519.5487855031015</v>
          </cell>
          <cell r="C363">
            <v>4954.1459274147173</v>
          </cell>
          <cell r="D363">
            <v>2.16</v>
          </cell>
        </row>
        <row r="364">
          <cell r="A364" t="str">
            <v>B-67</v>
          </cell>
          <cell r="B364">
            <v>6511.5445659522175</v>
          </cell>
          <cell r="C364">
            <v>4983.058424183092</v>
          </cell>
          <cell r="D364">
            <v>2.02</v>
          </cell>
        </row>
        <row r="365">
          <cell r="A365" t="str">
            <v>B-68</v>
          </cell>
          <cell r="B365">
            <v>6503.5403464013398</v>
          </cell>
          <cell r="C365">
            <v>5011.9709209514676</v>
          </cell>
          <cell r="D365">
            <v>2.4700000000000002</v>
          </cell>
        </row>
        <row r="366">
          <cell r="A366" t="str">
            <v>B-69</v>
          </cell>
          <cell r="B366">
            <v>6495.5361268504612</v>
          </cell>
          <cell r="C366">
            <v>5040.8834177198432</v>
          </cell>
          <cell r="D366">
            <v>2.3199999999999998</v>
          </cell>
        </row>
        <row r="367">
          <cell r="A367" t="str">
            <v>B-7</v>
          </cell>
          <cell r="B367">
            <v>5509.0967160746359</v>
          </cell>
          <cell r="C367">
            <v>4511.8009056287819</v>
          </cell>
          <cell r="D367">
            <v>2.99</v>
          </cell>
        </row>
        <row r="368">
          <cell r="A368" t="str">
            <v>B-70</v>
          </cell>
          <cell r="B368">
            <v>6487.5319072995826</v>
          </cell>
          <cell r="C368">
            <v>5069.7959144882188</v>
          </cell>
          <cell r="D368">
            <v>2.15</v>
          </cell>
        </row>
        <row r="369">
          <cell r="A369" t="str">
            <v>B-71</v>
          </cell>
          <cell r="B369">
            <v>5629.6147180890448</v>
          </cell>
          <cell r="C369">
            <v>4736.2565960155134</v>
          </cell>
          <cell r="D369">
            <v>2.5</v>
          </cell>
        </row>
        <row r="370">
          <cell r="A370" t="str">
            <v>B-71/1</v>
          </cell>
          <cell r="B370">
            <v>5608.2683705230229</v>
          </cell>
          <cell r="C370">
            <v>4741.5795130344604</v>
          </cell>
          <cell r="D370">
            <v>2.57</v>
          </cell>
        </row>
        <row r="371">
          <cell r="A371" t="str">
            <v>B-71/1/1</v>
          </cell>
          <cell r="B371">
            <v>5596.624908214284</v>
          </cell>
          <cell r="C371">
            <v>4744.482922317522</v>
          </cell>
          <cell r="D371">
            <v>2.6</v>
          </cell>
        </row>
        <row r="372">
          <cell r="A372" t="str">
            <v>B-71/1/10</v>
          </cell>
          <cell r="B372">
            <v>5492.8429518919702</v>
          </cell>
          <cell r="C372">
            <v>4754.0750032776332</v>
          </cell>
          <cell r="D372">
            <v>2.4</v>
          </cell>
        </row>
        <row r="373">
          <cell r="A373" t="str">
            <v>B-71/1/11</v>
          </cell>
          <cell r="B373">
            <v>5570.6584291400513</v>
          </cell>
          <cell r="C373">
            <v>4750.9579135523873</v>
          </cell>
          <cell r="D373">
            <v>2.67</v>
          </cell>
        </row>
        <row r="374">
          <cell r="A374" t="str">
            <v>B-71/1/12</v>
          </cell>
          <cell r="B374">
            <v>5541.3750901845742</v>
          </cell>
          <cell r="C374">
            <v>4758.2599956915265</v>
          </cell>
          <cell r="D374">
            <v>2.06</v>
          </cell>
        </row>
        <row r="375">
          <cell r="A375" t="str">
            <v>B-71/1/2</v>
          </cell>
          <cell r="B375">
            <v>5585.5825992897153</v>
          </cell>
          <cell r="C375">
            <v>4730.2678805091282</v>
          </cell>
          <cell r="D375">
            <v>2.54</v>
          </cell>
        </row>
        <row r="376">
          <cell r="A376" t="str">
            <v>B-71/1/3</v>
          </cell>
          <cell r="B376">
            <v>5570.9758417952653</v>
          </cell>
          <cell r="C376">
            <v>4711.4642344703288</v>
          </cell>
          <cell r="D376">
            <v>2.67</v>
          </cell>
        </row>
        <row r="377">
          <cell r="A377" t="str">
            <v>B-71/1/4</v>
          </cell>
          <cell r="B377">
            <v>5556.7499037644511</v>
          </cell>
          <cell r="C377">
            <v>4693.1508268983225</v>
          </cell>
          <cell r="D377">
            <v>2.5499999999999998</v>
          </cell>
        </row>
        <row r="378">
          <cell r="A378" t="str">
            <v>B-71/1/5</v>
          </cell>
          <cell r="B378">
            <v>5522.9326196995535</v>
          </cell>
          <cell r="C378">
            <v>4703.4635418289508</v>
          </cell>
          <cell r="D378">
            <v>2.4</v>
          </cell>
        </row>
        <row r="379">
          <cell r="A379" t="str">
            <v>B-71/1/6</v>
          </cell>
          <cell r="B379">
            <v>5490.0616146590337</v>
          </cell>
          <cell r="C379">
            <v>4713.4876852171546</v>
          </cell>
          <cell r="D379">
            <v>2.2999999999999998</v>
          </cell>
        </row>
        <row r="380">
          <cell r="A380" t="str">
            <v>B-71/1/7</v>
          </cell>
          <cell r="B380">
            <v>5453.3662475458414</v>
          </cell>
          <cell r="C380">
            <v>4724.3983539564324</v>
          </cell>
          <cell r="D380">
            <v>2.2200000000000002</v>
          </cell>
        </row>
        <row r="381">
          <cell r="A381" t="str">
            <v>B-71/1/8</v>
          </cell>
          <cell r="B381">
            <v>5550.9586013738754</v>
          </cell>
          <cell r="C381">
            <v>4739.1561800902518</v>
          </cell>
          <cell r="D381">
            <v>2.44</v>
          </cell>
        </row>
        <row r="382">
          <cell r="A382" t="str">
            <v>B-71/1/9</v>
          </cell>
          <cell r="B382">
            <v>5521.9007766329232</v>
          </cell>
          <cell r="C382">
            <v>4746.6155916839425</v>
          </cell>
          <cell r="D382">
            <v>2.04</v>
          </cell>
        </row>
        <row r="383">
          <cell r="A383" t="str">
            <v>B-71/10</v>
          </cell>
          <cell r="B383">
            <v>5701.4121492149361</v>
          </cell>
          <cell r="C383">
            <v>4991.8058835292422</v>
          </cell>
          <cell r="D383">
            <v>2.0099999999999998</v>
          </cell>
        </row>
        <row r="384">
          <cell r="A384" t="str">
            <v>B-71/11</v>
          </cell>
          <cell r="B384">
            <v>5736.8665438800654</v>
          </cell>
          <cell r="C384">
            <v>4978.1316047939963</v>
          </cell>
          <cell r="D384">
            <v>2</v>
          </cell>
        </row>
        <row r="385">
          <cell r="A385" t="str">
            <v>B-71/12</v>
          </cell>
          <cell r="B385">
            <v>5764.8568554577987</v>
          </cell>
          <cell r="C385">
            <v>4967.3361215819577</v>
          </cell>
          <cell r="D385">
            <v>2.21</v>
          </cell>
        </row>
        <row r="386">
          <cell r="A386" t="str">
            <v>B-71/13</v>
          </cell>
          <cell r="B386">
            <v>5792.8471670355311</v>
          </cell>
          <cell r="C386">
            <v>4956.5406383699183</v>
          </cell>
          <cell r="D386">
            <v>2.13</v>
          </cell>
        </row>
        <row r="387">
          <cell r="A387" t="str">
            <v>B-71/14</v>
          </cell>
          <cell r="B387">
            <v>5820.8374786132645</v>
          </cell>
          <cell r="C387">
            <v>4945.7451551578788</v>
          </cell>
          <cell r="D387">
            <v>2.02</v>
          </cell>
        </row>
        <row r="388">
          <cell r="A388" t="str">
            <v>B-71/2</v>
          </cell>
          <cell r="B388">
            <v>5617.6874043233211</v>
          </cell>
          <cell r="C388">
            <v>4766.883303309216</v>
          </cell>
          <cell r="D388">
            <v>2.19</v>
          </cell>
        </row>
        <row r="389">
          <cell r="A389" t="str">
            <v>B-71/3</v>
          </cell>
          <cell r="B389">
            <v>5628.1529974347732</v>
          </cell>
          <cell r="C389">
            <v>4794.9986258367198</v>
          </cell>
          <cell r="D389">
            <v>2.34</v>
          </cell>
        </row>
        <row r="390">
          <cell r="A390" t="str">
            <v>B-71/4</v>
          </cell>
          <cell r="B390">
            <v>5638.6185905462253</v>
          </cell>
          <cell r="C390">
            <v>4823.1139483642228</v>
          </cell>
          <cell r="D390">
            <v>2.44</v>
          </cell>
        </row>
        <row r="391">
          <cell r="A391" t="str">
            <v>B-71/5</v>
          </cell>
          <cell r="B391">
            <v>5649.0841836576819</v>
          </cell>
          <cell r="C391">
            <v>4851.2292708917239</v>
          </cell>
          <cell r="D391">
            <v>2.14</v>
          </cell>
        </row>
        <row r="392">
          <cell r="A392" t="str">
            <v>B-71/6</v>
          </cell>
          <cell r="B392">
            <v>5659.5497767691286</v>
          </cell>
          <cell r="C392">
            <v>4879.3445934192296</v>
          </cell>
          <cell r="D392">
            <v>2.1</v>
          </cell>
        </row>
        <row r="393">
          <cell r="A393" t="str">
            <v>B-71/7</v>
          </cell>
          <cell r="B393">
            <v>5670.0153698805807</v>
          </cell>
          <cell r="C393">
            <v>4907.4599159467325</v>
          </cell>
          <cell r="D393">
            <v>2.31</v>
          </cell>
        </row>
        <row r="394">
          <cell r="A394" t="str">
            <v>B-71/8</v>
          </cell>
          <cell r="B394">
            <v>5680.4809629920328</v>
          </cell>
          <cell r="C394">
            <v>4935.5752384742354</v>
          </cell>
          <cell r="D394">
            <v>2.17</v>
          </cell>
        </row>
        <row r="395">
          <cell r="A395" t="str">
            <v>B-71/9</v>
          </cell>
          <cell r="B395">
            <v>5690.946556103484</v>
          </cell>
          <cell r="C395">
            <v>4963.6905610017393</v>
          </cell>
          <cell r="D395">
            <v>1.91</v>
          </cell>
        </row>
        <row r="396">
          <cell r="A396" t="str">
            <v>B-72</v>
          </cell>
          <cell r="B396">
            <v>5612.9545188735456</v>
          </cell>
          <cell r="C396">
            <v>4713.9980668655999</v>
          </cell>
          <cell r="D396">
            <v>2.4</v>
          </cell>
        </row>
        <row r="397">
          <cell r="A397" t="str">
            <v>B-73</v>
          </cell>
          <cell r="B397">
            <v>5594.9637725327784</v>
          </cell>
          <cell r="C397">
            <v>4689.9911294078111</v>
          </cell>
          <cell r="D397">
            <v>2.35</v>
          </cell>
        </row>
        <row r="398">
          <cell r="A398" t="str">
            <v>B-74</v>
          </cell>
          <cell r="B398">
            <v>5576.9730261920113</v>
          </cell>
          <cell r="C398">
            <v>4665.9841919500232</v>
          </cell>
          <cell r="D398">
            <v>2.2999999999999998</v>
          </cell>
        </row>
        <row r="399">
          <cell r="A399" t="str">
            <v>B-75</v>
          </cell>
          <cell r="B399">
            <v>5558.9822798512432</v>
          </cell>
          <cell r="C399">
            <v>4641.9772544922344</v>
          </cell>
          <cell r="D399">
            <v>2.2599999999999998</v>
          </cell>
        </row>
        <row r="400">
          <cell r="A400" t="str">
            <v>B-76</v>
          </cell>
          <cell r="B400">
            <v>5540.9915335104761</v>
          </cell>
          <cell r="C400">
            <v>4617.9703170344455</v>
          </cell>
          <cell r="D400">
            <v>2.2000000000000002</v>
          </cell>
        </row>
        <row r="401">
          <cell r="A401" t="str">
            <v>B-77</v>
          </cell>
          <cell r="B401">
            <v>5523.0007871697089</v>
          </cell>
          <cell r="C401">
            <v>4593.9633795766576</v>
          </cell>
          <cell r="D401">
            <v>2.15</v>
          </cell>
        </row>
        <row r="402">
          <cell r="A402" t="str">
            <v>B-78</v>
          </cell>
          <cell r="B402">
            <v>5505.0100408289418</v>
          </cell>
          <cell r="C402">
            <v>4569.9564421188688</v>
          </cell>
          <cell r="D402">
            <v>2.06</v>
          </cell>
        </row>
        <row r="403">
          <cell r="A403" t="str">
            <v>B-78/1</v>
          </cell>
          <cell r="B403">
            <v>5482.6361647915728</v>
          </cell>
          <cell r="C403">
            <v>4583.3676934345349</v>
          </cell>
          <cell r="D403">
            <v>2.36</v>
          </cell>
        </row>
        <row r="404">
          <cell r="A404" t="str">
            <v>B-78/2</v>
          </cell>
          <cell r="B404">
            <v>5456.9047457312709</v>
          </cell>
          <cell r="C404">
            <v>4598.7915085638442</v>
          </cell>
          <cell r="D404">
            <v>1.95</v>
          </cell>
        </row>
        <row r="405">
          <cell r="A405" t="str">
            <v>B-78/3</v>
          </cell>
          <cell r="B405">
            <v>5431.1733266709689</v>
          </cell>
          <cell r="C405">
            <v>4614.2153236931545</v>
          </cell>
          <cell r="D405">
            <v>1.71</v>
          </cell>
        </row>
        <row r="406">
          <cell r="A406" t="str">
            <v>B-78/4</v>
          </cell>
          <cell r="B406">
            <v>5405.4419076106669</v>
          </cell>
          <cell r="C406">
            <v>4629.6391388224638</v>
          </cell>
          <cell r="D406">
            <v>1.93</v>
          </cell>
        </row>
        <row r="407">
          <cell r="A407" t="str">
            <v>B-78/5</v>
          </cell>
          <cell r="B407">
            <v>5379.7104885503641</v>
          </cell>
          <cell r="C407">
            <v>4645.0629539517731</v>
          </cell>
          <cell r="D407">
            <v>2.0499999999999998</v>
          </cell>
        </row>
        <row r="408">
          <cell r="A408" t="str">
            <v>B-78/6</v>
          </cell>
          <cell r="B408">
            <v>5353.9790694900621</v>
          </cell>
          <cell r="C408">
            <v>4660.4867690810825</v>
          </cell>
          <cell r="D408">
            <v>1.92</v>
          </cell>
        </row>
        <row r="409">
          <cell r="A409" t="str">
            <v>B-79</v>
          </cell>
          <cell r="B409">
            <v>5477.9096904187081</v>
          </cell>
          <cell r="C409">
            <v>4531.5562987904568</v>
          </cell>
          <cell r="D409">
            <v>1.98</v>
          </cell>
        </row>
        <row r="410">
          <cell r="A410" t="str">
            <v>B-79/1</v>
          </cell>
          <cell r="B410">
            <v>5451.7001126847517</v>
          </cell>
          <cell r="C410">
            <v>4547.266729709112</v>
          </cell>
          <cell r="D410">
            <v>1.98</v>
          </cell>
        </row>
        <row r="411">
          <cell r="A411" t="str">
            <v>B-79/2</v>
          </cell>
          <cell r="B411">
            <v>5425.9686936244489</v>
          </cell>
          <cell r="C411">
            <v>4562.6905448384205</v>
          </cell>
          <cell r="D411">
            <v>1.95</v>
          </cell>
        </row>
        <row r="412">
          <cell r="A412" t="str">
            <v>B-79/3</v>
          </cell>
          <cell r="B412">
            <v>5400.2372745641469</v>
          </cell>
          <cell r="C412">
            <v>4578.1143599677298</v>
          </cell>
          <cell r="D412">
            <v>1.88</v>
          </cell>
        </row>
        <row r="413">
          <cell r="A413" t="str">
            <v>B-79/4</v>
          </cell>
          <cell r="B413">
            <v>5374.505855503844</v>
          </cell>
          <cell r="C413">
            <v>4593.5381750970391</v>
          </cell>
          <cell r="D413">
            <v>1.85</v>
          </cell>
        </row>
        <row r="414">
          <cell r="A414" t="str">
            <v>B-79/5</v>
          </cell>
          <cell r="B414">
            <v>5348.7744000000002</v>
          </cell>
          <cell r="C414">
            <v>4608.9620000000004</v>
          </cell>
          <cell r="D414">
            <v>1.9</v>
          </cell>
        </row>
        <row r="415">
          <cell r="A415" t="str">
            <v>B-8</v>
          </cell>
          <cell r="B415">
            <v>5492.0936178163829</v>
          </cell>
          <cell r="C415">
            <v>4488.9627345764411</v>
          </cell>
          <cell r="D415">
            <v>2.57</v>
          </cell>
        </row>
        <row r="416">
          <cell r="A416" t="str">
            <v>TM1-3/3</v>
          </cell>
          <cell r="B416">
            <v>6587.9394888099741</v>
          </cell>
          <cell r="C416">
            <v>4707.1079775212038</v>
          </cell>
          <cell r="D416">
            <v>1.96</v>
          </cell>
        </row>
        <row r="417">
          <cell r="A417" t="str">
            <v>B-80</v>
          </cell>
          <cell r="B417">
            <v>5454.6810313894348</v>
          </cell>
          <cell r="C417">
            <v>4498.6421916830413</v>
          </cell>
          <cell r="D417">
            <v>1.82</v>
          </cell>
        </row>
        <row r="418">
          <cell r="A418" t="str">
            <v>B-80/1</v>
          </cell>
          <cell r="B418">
            <v>5434.8954773531923</v>
          </cell>
          <cell r="C418">
            <v>4470.5567855395921</v>
          </cell>
          <cell r="D418">
            <v>1.75</v>
          </cell>
        </row>
        <row r="419">
          <cell r="A419" t="str">
            <v>B-80/2</v>
          </cell>
          <cell r="B419">
            <v>5417.5855952760639</v>
          </cell>
          <cell r="C419">
            <v>4446.054377852267</v>
          </cell>
          <cell r="D419">
            <v>1.92</v>
          </cell>
        </row>
        <row r="420">
          <cell r="A420" t="str">
            <v>B-80/3</v>
          </cell>
          <cell r="B420">
            <v>5400.2757131989356</v>
          </cell>
          <cell r="C420">
            <v>4421.5519701649409</v>
          </cell>
          <cell r="D420">
            <v>1.66</v>
          </cell>
        </row>
        <row r="421">
          <cell r="A421" t="str">
            <v>B-81</v>
          </cell>
          <cell r="B421">
            <v>5417.6730603186897</v>
          </cell>
          <cell r="C421">
            <v>4520.8253484987736</v>
          </cell>
          <cell r="D421">
            <v>1.92</v>
          </cell>
        </row>
        <row r="422">
          <cell r="A422" t="str">
            <v>B-82</v>
          </cell>
          <cell r="B422">
            <v>5391.9416412583878</v>
          </cell>
          <cell r="C422">
            <v>4536.2491636280829</v>
          </cell>
          <cell r="D422">
            <v>1.98</v>
          </cell>
        </row>
        <row r="423">
          <cell r="A423" t="str">
            <v>B-83</v>
          </cell>
          <cell r="B423">
            <v>5366.2102221980849</v>
          </cell>
          <cell r="C423">
            <v>4551.6729787573922</v>
          </cell>
          <cell r="D423">
            <v>1.94</v>
          </cell>
        </row>
        <row r="424">
          <cell r="A424" t="str">
            <v>B-84</v>
          </cell>
          <cell r="B424">
            <v>5340.478803137783</v>
          </cell>
          <cell r="C424">
            <v>4567.0967938867016</v>
          </cell>
          <cell r="D424">
            <v>2</v>
          </cell>
        </row>
        <row r="425">
          <cell r="A425" t="str">
            <v>B-84/1</v>
          </cell>
          <cell r="B425">
            <v>5340.7243810474947</v>
          </cell>
          <cell r="C425">
            <v>4602.1563508383251</v>
          </cell>
          <cell r="D425">
            <v>2.2799999999999998</v>
          </cell>
        </row>
        <row r="426">
          <cell r="A426" t="str">
            <v>B-84/2</v>
          </cell>
          <cell r="B426">
            <v>5340.9555269295906</v>
          </cell>
          <cell r="C426">
            <v>4635.1555413068982</v>
          </cell>
          <cell r="D426">
            <v>2.02</v>
          </cell>
        </row>
        <row r="427">
          <cell r="A427" t="str">
            <v>B-84/3</v>
          </cell>
          <cell r="B427">
            <v>5341.1866728116838</v>
          </cell>
          <cell r="C427">
            <v>4668.1547317754721</v>
          </cell>
          <cell r="D427">
            <v>1.85</v>
          </cell>
        </row>
        <row r="428">
          <cell r="A428" t="str">
            <v>B-85</v>
          </cell>
          <cell r="B428">
            <v>5340.2826793590366</v>
          </cell>
          <cell r="C428">
            <v>4539.0974807618513</v>
          </cell>
          <cell r="D428">
            <v>2.15</v>
          </cell>
        </row>
        <row r="429">
          <cell r="A429" t="str">
            <v>B-86</v>
          </cell>
          <cell r="B429">
            <v>5340.0879088987995</v>
          </cell>
          <cell r="C429">
            <v>4511.291372096859</v>
          </cell>
          <cell r="D429">
            <v>2.1</v>
          </cell>
        </row>
        <row r="430">
          <cell r="A430" t="str">
            <v>B-87</v>
          </cell>
          <cell r="B430">
            <v>5339.8917851200522</v>
          </cell>
          <cell r="C430">
            <v>4483.2920589720088</v>
          </cell>
          <cell r="D430">
            <v>2.15</v>
          </cell>
        </row>
        <row r="431">
          <cell r="A431" t="str">
            <v>B-88</v>
          </cell>
          <cell r="B431">
            <v>5339.7102199331039</v>
          </cell>
          <cell r="C431">
            <v>4457.3711810732484</v>
          </cell>
          <cell r="D431">
            <v>2.1800000000000002</v>
          </cell>
        </row>
        <row r="432">
          <cell r="A432" t="str">
            <v>B-9</v>
          </cell>
          <cell r="B432">
            <v>5473.2662381205428</v>
          </cell>
          <cell r="C432">
            <v>4463.6742305973485</v>
          </cell>
          <cell r="D432">
            <v>2.5499999999999998</v>
          </cell>
        </row>
        <row r="433">
          <cell r="A433" t="str">
            <v>LS-2</v>
          </cell>
          <cell r="B433">
            <v>5602.2388000000001</v>
          </cell>
          <cell r="C433">
            <v>4650.3389814824204</v>
          </cell>
          <cell r="D433">
            <v>2.5</v>
          </cell>
        </row>
        <row r="434">
          <cell r="A434" t="str">
            <v>TM1-3/4</v>
          </cell>
          <cell r="B434">
            <v>6579.9352692590946</v>
          </cell>
          <cell r="C434">
            <v>4736.0204742895794</v>
          </cell>
          <cell r="D434">
            <v>2.46</v>
          </cell>
        </row>
      </sheetData>
      <sheetData sheetId="3"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Sheet1"/>
      <sheetName val="Z5-DATA"/>
      <sheetName val="co_5"/>
    </sheetNames>
    <sheetDataSet>
      <sheetData sheetId="0"/>
      <sheetData sheetId="1"/>
      <sheetData sheetId="2" refreshError="1">
        <row r="1">
          <cell r="A1" t="str">
            <v>MH-NO</v>
          </cell>
          <cell r="B1" t="str">
            <v>X</v>
          </cell>
          <cell r="C1" t="str">
            <v>Y</v>
          </cell>
          <cell r="D1" t="str">
            <v>GL</v>
          </cell>
        </row>
        <row r="2">
          <cell r="A2" t="str">
            <v>Z5-45</v>
          </cell>
          <cell r="B2">
            <v>6542.4909567054865</v>
          </cell>
          <cell r="C2">
            <v>3598.1941425198561</v>
          </cell>
          <cell r="D2">
            <v>3.02</v>
          </cell>
        </row>
        <row r="3">
          <cell r="A3" t="str">
            <v>Z5-44</v>
          </cell>
          <cell r="B3">
            <v>6547.8973277550622</v>
          </cell>
          <cell r="C3">
            <v>3627.7029742838267</v>
          </cell>
          <cell r="D3">
            <v>2.42</v>
          </cell>
        </row>
        <row r="4">
          <cell r="A4" t="str">
            <v>Z5-43</v>
          </cell>
          <cell r="B4">
            <v>6552.7676701206919</v>
          </cell>
          <cell r="C4">
            <v>3654.2860763651361</v>
          </cell>
          <cell r="D4">
            <v>2.65</v>
          </cell>
        </row>
        <row r="5">
          <cell r="A5" t="str">
            <v>Z5-42</v>
          </cell>
          <cell r="B5">
            <v>6558.1740411702685</v>
          </cell>
          <cell r="C5">
            <v>3683.7949081291063</v>
          </cell>
          <cell r="D5">
            <v>2.21</v>
          </cell>
        </row>
        <row r="6">
          <cell r="A6" t="str">
            <v>Z5-34/2/7</v>
          </cell>
          <cell r="B6">
            <v>6586.0312262085317</v>
          </cell>
          <cell r="C6">
            <v>3624.2973988417339</v>
          </cell>
          <cell r="D6">
            <v>2.25</v>
          </cell>
        </row>
        <row r="7">
          <cell r="A7" t="str">
            <v>Z5-26/8</v>
          </cell>
          <cell r="B7">
            <v>6596.5514753397138</v>
          </cell>
          <cell r="C7">
            <v>3899.1741793031324</v>
          </cell>
          <cell r="D7">
            <v>2.1</v>
          </cell>
        </row>
        <row r="8">
          <cell r="A8" t="str">
            <v>Z5-41</v>
          </cell>
          <cell r="B8">
            <v>6602.1593809918022</v>
          </cell>
          <cell r="C8">
            <v>3681.0059236176612</v>
          </cell>
          <cell r="D8">
            <v>2.76</v>
          </cell>
        </row>
        <row r="9">
          <cell r="A9" t="str">
            <v>Z5-24/8</v>
          </cell>
          <cell r="B9">
            <v>6602.5961352505738</v>
          </cell>
          <cell r="C9">
            <v>3954.7299585052078</v>
          </cell>
          <cell r="D9">
            <v>1.5</v>
          </cell>
        </row>
        <row r="10">
          <cell r="A10" t="str">
            <v>Z5-34/10</v>
          </cell>
          <cell r="B10">
            <v>6605.4463463333232</v>
          </cell>
          <cell r="C10">
            <v>3583.4436057931089</v>
          </cell>
          <cell r="D10">
            <v>2</v>
          </cell>
        </row>
        <row r="11">
          <cell r="A11" t="str">
            <v>Z5-22/8</v>
          </cell>
          <cell r="B11">
            <v>6608.4018540663064</v>
          </cell>
          <cell r="C11">
            <v>4007.8194938050751</v>
          </cell>
          <cell r="D11">
            <v>1.59</v>
          </cell>
        </row>
        <row r="12">
          <cell r="A12" t="str">
            <v>Z5-20/8</v>
          </cell>
          <cell r="B12">
            <v>6614.3626380104715</v>
          </cell>
          <cell r="C12">
            <v>4061.4322831009767</v>
          </cell>
          <cell r="D12">
            <v>1.75</v>
          </cell>
        </row>
        <row r="13">
          <cell r="A13" t="str">
            <v>Z5-34/2/6</v>
          </cell>
          <cell r="B13">
            <v>6615.9123043971031</v>
          </cell>
          <cell r="C13">
            <v>3621.628847495313</v>
          </cell>
          <cell r="D13">
            <v>1.85</v>
          </cell>
        </row>
        <row r="14">
          <cell r="A14" t="str">
            <v>Z5-18/8</v>
          </cell>
          <cell r="B14">
            <v>6620.2448063343727</v>
          </cell>
          <cell r="C14">
            <v>4114.5157015761415</v>
          </cell>
          <cell r="D14">
            <v>1.64</v>
          </cell>
        </row>
        <row r="15">
          <cell r="A15" t="str">
            <v>Z5-26/7</v>
          </cell>
          <cell r="B15">
            <v>6626.5173607255147</v>
          </cell>
          <cell r="C15">
            <v>3897.7438950499031</v>
          </cell>
          <cell r="D15">
            <v>2.33</v>
          </cell>
        </row>
        <row r="16">
          <cell r="A16" t="str">
            <v>Z5-16/8</v>
          </cell>
          <cell r="B16">
            <v>6627.8513831812415</v>
          </cell>
          <cell r="C16">
            <v>4175.9325406703219</v>
          </cell>
          <cell r="D16">
            <v>1.46</v>
          </cell>
        </row>
        <row r="17">
          <cell r="A17" t="str">
            <v>Z5-40</v>
          </cell>
          <cell r="B17">
            <v>6632.099255254042</v>
          </cell>
          <cell r="C17">
            <v>3679.1075218790183</v>
          </cell>
          <cell r="D17">
            <v>2.62</v>
          </cell>
        </row>
        <row r="18">
          <cell r="A18" t="str">
            <v>Z5-24/7</v>
          </cell>
          <cell r="B18">
            <v>6632.5622486865586</v>
          </cell>
          <cell r="C18">
            <v>3953.3044601566639</v>
          </cell>
          <cell r="D18">
            <v>1.6</v>
          </cell>
        </row>
        <row r="19">
          <cell r="A19" t="str">
            <v>Z5-14/8</v>
          </cell>
          <cell r="B19">
            <v>6635.1470894525537</v>
          </cell>
          <cell r="C19">
            <v>4235.380078608574</v>
          </cell>
          <cell r="D19">
            <v>1.26</v>
          </cell>
        </row>
        <row r="20">
          <cell r="A20" t="str">
            <v>Z5-34/9</v>
          </cell>
          <cell r="B20">
            <v>6635.267840708394</v>
          </cell>
          <cell r="C20">
            <v>3580.1758124646331</v>
          </cell>
          <cell r="D20">
            <v>1.9</v>
          </cell>
        </row>
        <row r="21">
          <cell r="A21" t="str">
            <v>Z5-22/7</v>
          </cell>
          <cell r="B21">
            <v>6638.3709213501925</v>
          </cell>
          <cell r="C21">
            <v>4006.4575077060699</v>
          </cell>
          <cell r="D21">
            <v>1.61</v>
          </cell>
        </row>
        <row r="22">
          <cell r="A22" t="str">
            <v>Z5-20/7</v>
          </cell>
          <cell r="B22">
            <v>6644.3416838803441</v>
          </cell>
          <cell r="C22">
            <v>4060.3112082898838</v>
          </cell>
          <cell r="D22">
            <v>1.24</v>
          </cell>
        </row>
        <row r="23">
          <cell r="A23" t="str">
            <v>Z5-12/8</v>
          </cell>
          <cell r="B23">
            <v>6645.0916987064929</v>
          </cell>
          <cell r="C23">
            <v>4287.7423737856561</v>
          </cell>
          <cell r="D23">
            <v>1.375</v>
          </cell>
        </row>
        <row r="24">
          <cell r="A24" t="str">
            <v>Z5-34/2/5</v>
          </cell>
          <cell r="B24">
            <v>6645.7933825856744</v>
          </cell>
          <cell r="C24">
            <v>3618.9602961488931</v>
          </cell>
          <cell r="D24">
            <v>1.76</v>
          </cell>
        </row>
        <row r="25">
          <cell r="A25" t="str">
            <v>Z5-18/7</v>
          </cell>
          <cell r="B25">
            <v>6650.2301258369889</v>
          </cell>
          <cell r="C25">
            <v>4113.5772910444221</v>
          </cell>
          <cell r="D25">
            <v>1.2</v>
          </cell>
        </row>
        <row r="26">
          <cell r="A26" t="str">
            <v>Z5-26/6</v>
          </cell>
          <cell r="B26">
            <v>6656.4832461113156</v>
          </cell>
          <cell r="C26">
            <v>3896.3136107966739</v>
          </cell>
          <cell r="D26">
            <v>2.13</v>
          </cell>
        </row>
        <row r="27">
          <cell r="A27" t="str">
            <v>Z5-16/7</v>
          </cell>
          <cell r="B27">
            <v>6657.8286006836724</v>
          </cell>
          <cell r="C27">
            <v>4174.7635963551593</v>
          </cell>
          <cell r="D27">
            <v>1.53</v>
          </cell>
        </row>
        <row r="28">
          <cell r="A28" t="str">
            <v>Z5-39</v>
          </cell>
          <cell r="B28">
            <v>6662.0391295162817</v>
          </cell>
          <cell r="C28">
            <v>3677.2091201403755</v>
          </cell>
          <cell r="D28">
            <v>2.27</v>
          </cell>
        </row>
        <row r="29">
          <cell r="A29" t="str">
            <v>Z5-24/6</v>
          </cell>
          <cell r="B29">
            <v>6662.5283621225435</v>
          </cell>
          <cell r="C29">
            <v>3951.87896180812</v>
          </cell>
          <cell r="D29">
            <v>1.59</v>
          </cell>
        </row>
        <row r="30">
          <cell r="A30" t="str">
            <v>Z5-34/8</v>
          </cell>
          <cell r="B30">
            <v>6665.0893350834649</v>
          </cell>
          <cell r="C30">
            <v>3576.9080191361577</v>
          </cell>
          <cell r="D30">
            <v>1.87</v>
          </cell>
        </row>
        <row r="31">
          <cell r="A31" t="str">
            <v>Z5-14/7</v>
          </cell>
          <cell r="B31">
            <v>6665.1085016689731</v>
          </cell>
          <cell r="C31">
            <v>4233.8589678309581</v>
          </cell>
          <cell r="D31">
            <v>1.0900000000000001</v>
          </cell>
        </row>
        <row r="32">
          <cell r="A32" t="str">
            <v>Z5-22/6</v>
          </cell>
          <cell r="B32">
            <v>6668.3399886340794</v>
          </cell>
          <cell r="C32">
            <v>4005.0955216070643</v>
          </cell>
          <cell r="D32">
            <v>1.53</v>
          </cell>
        </row>
        <row r="33">
          <cell r="A33" t="str">
            <v>Z5-20/6</v>
          </cell>
          <cell r="B33">
            <v>6674.3207297502167</v>
          </cell>
          <cell r="C33">
            <v>4059.1901334787913</v>
          </cell>
          <cell r="D33">
            <v>1.27</v>
          </cell>
        </row>
        <row r="34">
          <cell r="A34" t="str">
            <v>Z5-12/7</v>
          </cell>
          <cell r="B34">
            <v>6675.0692284672641</v>
          </cell>
          <cell r="C34">
            <v>4286.5814648994929</v>
          </cell>
          <cell r="D34">
            <v>1.29</v>
          </cell>
        </row>
        <row r="35">
          <cell r="A35" t="str">
            <v>Z5-34/2/4</v>
          </cell>
          <cell r="B35">
            <v>6679.2938948600258</v>
          </cell>
          <cell r="C35">
            <v>3616.0354879115816</v>
          </cell>
          <cell r="D35">
            <v>1.63</v>
          </cell>
        </row>
        <row r="36">
          <cell r="A36" t="str">
            <v>Z5-18/6</v>
          </cell>
          <cell r="B36">
            <v>6680.2154453396051</v>
          </cell>
          <cell r="C36">
            <v>4112.6388805127026</v>
          </cell>
          <cell r="D36">
            <v>1.05</v>
          </cell>
        </row>
        <row r="37">
          <cell r="A37" t="str">
            <v>Z5-26/5</v>
          </cell>
          <cell r="B37">
            <v>6686.4491314971165</v>
          </cell>
          <cell r="C37">
            <v>3894.8833265434446</v>
          </cell>
          <cell r="D37">
            <v>1.99</v>
          </cell>
        </row>
        <row r="38">
          <cell r="A38" t="str">
            <v>Z5-16/6</v>
          </cell>
          <cell r="B38">
            <v>6687.8058181861034</v>
          </cell>
          <cell r="C38">
            <v>4173.5946520399966</v>
          </cell>
          <cell r="D38">
            <v>1.4</v>
          </cell>
        </row>
        <row r="39">
          <cell r="A39" t="str">
            <v>Z5-38</v>
          </cell>
          <cell r="B39">
            <v>6691.9790037785215</v>
          </cell>
          <cell r="C39">
            <v>3675.3107184017326</v>
          </cell>
          <cell r="D39">
            <v>2.56</v>
          </cell>
        </row>
        <row r="40">
          <cell r="A40" t="str">
            <v>Z5-24/5</v>
          </cell>
          <cell r="B40">
            <v>6692.4944755585275</v>
          </cell>
          <cell r="C40">
            <v>3950.4534634595761</v>
          </cell>
          <cell r="D40">
            <v>1.65</v>
          </cell>
        </row>
        <row r="41">
          <cell r="A41" t="str">
            <v>Z5-34/7</v>
          </cell>
          <cell r="B41">
            <v>6694.9108294585358</v>
          </cell>
          <cell r="C41">
            <v>3573.6402258076819</v>
          </cell>
          <cell r="D41">
            <v>1.95</v>
          </cell>
        </row>
        <row r="42">
          <cell r="A42" t="str">
            <v>Z5-14/6</v>
          </cell>
          <cell r="B42">
            <v>6695.0699138853925</v>
          </cell>
          <cell r="C42">
            <v>4232.3378570533423</v>
          </cell>
          <cell r="D42">
            <v>1.31</v>
          </cell>
        </row>
        <row r="43">
          <cell r="A43" t="str">
            <v>Z5-22/5</v>
          </cell>
          <cell r="B43">
            <v>6698.3090559179655</v>
          </cell>
          <cell r="C43">
            <v>4003.7335355080586</v>
          </cell>
          <cell r="D43">
            <v>1.65</v>
          </cell>
        </row>
        <row r="44">
          <cell r="A44" t="str">
            <v>Z5-20/5</v>
          </cell>
          <cell r="B44">
            <v>6704.2997756200893</v>
          </cell>
          <cell r="C44">
            <v>4058.0690586676983</v>
          </cell>
          <cell r="D44">
            <v>1.25</v>
          </cell>
        </row>
        <row r="45">
          <cell r="A45" t="str">
            <v>Z5-12/6</v>
          </cell>
          <cell r="B45">
            <v>6705.0467582280389</v>
          </cell>
          <cell r="C45">
            <v>4285.4205560133296</v>
          </cell>
          <cell r="D45">
            <v>1.34</v>
          </cell>
        </row>
        <row r="46">
          <cell r="A46" t="str">
            <v>Z5-18/5</v>
          </cell>
          <cell r="B46">
            <v>6710.2007648422214</v>
          </cell>
          <cell r="C46">
            <v>4111.7004699809831</v>
          </cell>
          <cell r="D46">
            <v>0.99</v>
          </cell>
        </row>
        <row r="47">
          <cell r="A47" t="str">
            <v>Z5-34/2/3</v>
          </cell>
          <cell r="B47">
            <v>6711.242883476345</v>
          </cell>
          <cell r="C47">
            <v>3613.1152810318977</v>
          </cell>
          <cell r="D47">
            <v>1.77</v>
          </cell>
        </row>
        <row r="48">
          <cell r="A48" t="str">
            <v>Z5-26/4</v>
          </cell>
          <cell r="B48">
            <v>6716.4150168829174</v>
          </cell>
          <cell r="C48">
            <v>3893.4530422902153</v>
          </cell>
          <cell r="D48">
            <v>1.87</v>
          </cell>
        </row>
        <row r="49">
          <cell r="A49" t="str">
            <v>Z5-16/5</v>
          </cell>
          <cell r="B49">
            <v>6717.7830356885343</v>
          </cell>
          <cell r="C49">
            <v>4172.425707724834</v>
          </cell>
          <cell r="D49">
            <v>1.27</v>
          </cell>
        </row>
        <row r="50">
          <cell r="A50" t="str">
            <v>Z5-37</v>
          </cell>
          <cell r="B50">
            <v>6721.9188780407612</v>
          </cell>
          <cell r="C50">
            <v>3673.4123166630893</v>
          </cell>
          <cell r="D50">
            <v>2.42</v>
          </cell>
        </row>
        <row r="51">
          <cell r="A51" t="str">
            <v>Z5-24/4</v>
          </cell>
          <cell r="B51">
            <v>6722.4605889945124</v>
          </cell>
          <cell r="C51">
            <v>3949.0279651110322</v>
          </cell>
          <cell r="D51">
            <v>1.65</v>
          </cell>
        </row>
        <row r="52">
          <cell r="A52" t="str">
            <v>Z5-34/6</v>
          </cell>
          <cell r="B52">
            <v>6724.7323238336066</v>
          </cell>
          <cell r="C52">
            <v>3570.3724324792065</v>
          </cell>
          <cell r="D52">
            <v>2.08</v>
          </cell>
        </row>
        <row r="53">
          <cell r="A53" t="str">
            <v>Z5-14/5</v>
          </cell>
          <cell r="B53">
            <v>6725.0313261018118</v>
          </cell>
          <cell r="C53">
            <v>4230.8167462757265</v>
          </cell>
          <cell r="D53">
            <v>1.29</v>
          </cell>
        </row>
        <row r="54">
          <cell r="A54" t="str">
            <v>Z5-22/4</v>
          </cell>
          <cell r="B54">
            <v>6728.2781232018524</v>
          </cell>
          <cell r="C54">
            <v>4002.3715494090534</v>
          </cell>
          <cell r="D54">
            <v>1.36</v>
          </cell>
        </row>
        <row r="55">
          <cell r="A55" t="str">
            <v>Z5-32/3</v>
          </cell>
          <cell r="B55">
            <v>6731.6686837013985</v>
          </cell>
          <cell r="C55">
            <v>3720.7906339007936</v>
          </cell>
          <cell r="D55">
            <v>3.71</v>
          </cell>
        </row>
        <row r="56">
          <cell r="A56" t="str">
            <v>Z5-20/4</v>
          </cell>
          <cell r="B56">
            <v>6734.278821489962</v>
          </cell>
          <cell r="C56">
            <v>4056.9479838566053</v>
          </cell>
          <cell r="D56">
            <v>1.1499999999999999</v>
          </cell>
        </row>
        <row r="57">
          <cell r="A57" t="str">
            <v>Z5-12/5</v>
          </cell>
          <cell r="B57">
            <v>6735.0242879888101</v>
          </cell>
          <cell r="C57">
            <v>4284.2596471271663</v>
          </cell>
          <cell r="D57">
            <v>1.36</v>
          </cell>
        </row>
        <row r="58">
          <cell r="A58" t="str">
            <v>Z5-30/3</v>
          </cell>
          <cell r="B58">
            <v>6735.7700063714483</v>
          </cell>
          <cell r="C58">
            <v>3777.7978240290154</v>
          </cell>
          <cell r="D58">
            <v>2.9</v>
          </cell>
        </row>
        <row r="59">
          <cell r="A59" t="str">
            <v>Z5-28/3</v>
          </cell>
          <cell r="B59">
            <v>6740.1281616364658</v>
          </cell>
          <cell r="C59">
            <v>3834.6371830553121</v>
          </cell>
          <cell r="D59">
            <v>1.9</v>
          </cell>
        </row>
        <row r="60">
          <cell r="A60" t="str">
            <v>Z5-18/4</v>
          </cell>
          <cell r="B60">
            <v>6740.1860843448376</v>
          </cell>
          <cell r="C60">
            <v>4110.7620594492637</v>
          </cell>
          <cell r="D60">
            <v>1.17</v>
          </cell>
        </row>
        <row r="61">
          <cell r="A61" t="str">
            <v>Z5-34/5</v>
          </cell>
          <cell r="B61">
            <v>6740.6371208336432</v>
          </cell>
          <cell r="C61">
            <v>3568.629609370686</v>
          </cell>
          <cell r="D61">
            <v>2.15</v>
          </cell>
        </row>
        <row r="62">
          <cell r="A62" t="str">
            <v>Z5-26/3</v>
          </cell>
          <cell r="B62">
            <v>6746.3809022687192</v>
          </cell>
          <cell r="C62">
            <v>3892.022758036986</v>
          </cell>
          <cell r="D62">
            <v>1.79</v>
          </cell>
        </row>
        <row r="63">
          <cell r="A63" t="str">
            <v>Z5-16/4</v>
          </cell>
          <cell r="B63">
            <v>6747.7602531909652</v>
          </cell>
          <cell r="C63">
            <v>4171.2567634096704</v>
          </cell>
          <cell r="D63">
            <v>1.24</v>
          </cell>
        </row>
        <row r="64">
          <cell r="A64" t="str">
            <v>Z5-34/2/2</v>
          </cell>
          <cell r="B64">
            <v>6749.381120306055</v>
          </cell>
          <cell r="C64">
            <v>3609.7093181479695</v>
          </cell>
          <cell r="D64">
            <v>2.4900000000000002</v>
          </cell>
        </row>
        <row r="65">
          <cell r="A65" t="str">
            <v>Z5-36</v>
          </cell>
          <cell r="B65">
            <v>6751.858752303001</v>
          </cell>
          <cell r="C65">
            <v>3671.5139149244465</v>
          </cell>
          <cell r="D65">
            <v>2.38</v>
          </cell>
        </row>
        <row r="66">
          <cell r="A66" t="str">
            <v>Z5-24/3</v>
          </cell>
          <cell r="B66">
            <v>6752.4267024304972</v>
          </cell>
          <cell r="C66">
            <v>3947.6024667624888</v>
          </cell>
          <cell r="D66">
            <v>1.52</v>
          </cell>
        </row>
        <row r="67">
          <cell r="A67" t="str">
            <v>Z5-14/4</v>
          </cell>
          <cell r="B67">
            <v>6754.9927383182312</v>
          </cell>
          <cell r="C67">
            <v>4229.2956354981106</v>
          </cell>
          <cell r="D67">
            <v>1.4</v>
          </cell>
        </row>
        <row r="68">
          <cell r="A68" t="str">
            <v>Z5-22/3</v>
          </cell>
          <cell r="B68">
            <v>6758.2471904857393</v>
          </cell>
          <cell r="C68">
            <v>4001.0095633100477</v>
          </cell>
          <cell r="D68">
            <v>1.43</v>
          </cell>
        </row>
        <row r="69">
          <cell r="A69" t="str">
            <v>Z5-32/2</v>
          </cell>
          <cell r="B69">
            <v>6761.6392565557589</v>
          </cell>
          <cell r="C69">
            <v>3719.4621901566002</v>
          </cell>
          <cell r="D69">
            <v>3.58</v>
          </cell>
        </row>
        <row r="70">
          <cell r="A70" t="str">
            <v>Z5-20/3</v>
          </cell>
          <cell r="B70">
            <v>6764.2578673598355</v>
          </cell>
          <cell r="C70">
            <v>4055.8269090455124</v>
          </cell>
          <cell r="D70">
            <v>1.1000000000000001</v>
          </cell>
        </row>
        <row r="71">
          <cell r="A71" t="str">
            <v>Z5-12/4</v>
          </cell>
          <cell r="B71">
            <v>6765.001817749584</v>
          </cell>
          <cell r="C71">
            <v>4283.0987382410021</v>
          </cell>
          <cell r="D71">
            <v>1.42</v>
          </cell>
        </row>
        <row r="72">
          <cell r="A72" t="str">
            <v>Z5-30/2</v>
          </cell>
          <cell r="B72">
            <v>6765.7354243135596</v>
          </cell>
          <cell r="C72">
            <v>3776.3577797399234</v>
          </cell>
          <cell r="D72">
            <v>2.79</v>
          </cell>
        </row>
        <row r="73">
          <cell r="A73" t="str">
            <v>Z5-34/4</v>
          </cell>
          <cell r="B73">
            <v>6769.1295133599988</v>
          </cell>
          <cell r="C73">
            <v>3567.9711504698598</v>
          </cell>
          <cell r="D73">
            <v>2.2999999999999998</v>
          </cell>
        </row>
        <row r="74">
          <cell r="A74" t="str">
            <v>Z5-28/2</v>
          </cell>
          <cell r="B74">
            <v>6770.090952814895</v>
          </cell>
          <cell r="C74">
            <v>3833.1434813455212</v>
          </cell>
          <cell r="D74">
            <v>1.88</v>
          </cell>
        </row>
        <row r="75">
          <cell r="A75" t="str">
            <v>Z5-18/3</v>
          </cell>
          <cell r="B75">
            <v>6770.1714038474538</v>
          </cell>
          <cell r="C75">
            <v>4109.8236489175442</v>
          </cell>
          <cell r="D75">
            <v>1.1000000000000001</v>
          </cell>
        </row>
        <row r="76">
          <cell r="A76" t="str">
            <v>Z5-34/2/1</v>
          </cell>
          <cell r="B76">
            <v>6776.2740906757699</v>
          </cell>
          <cell r="C76">
            <v>3607.307621936191</v>
          </cell>
          <cell r="D76">
            <v>3.07</v>
          </cell>
        </row>
        <row r="77">
          <cell r="A77" t="str">
            <v>Z5-26/2</v>
          </cell>
          <cell r="B77">
            <v>6776.3467876545201</v>
          </cell>
          <cell r="C77">
            <v>3890.5924737837568</v>
          </cell>
          <cell r="D77">
            <v>1.78</v>
          </cell>
        </row>
        <row r="78">
          <cell r="A78" t="str">
            <v>Z5-16/3</v>
          </cell>
          <cell r="B78">
            <v>6777.7374706933961</v>
          </cell>
          <cell r="C78">
            <v>4170.0878190945077</v>
          </cell>
          <cell r="D78">
            <v>1.25</v>
          </cell>
        </row>
        <row r="79">
          <cell r="A79" t="str">
            <v>Z5-35</v>
          </cell>
          <cell r="B79">
            <v>6781.7986265652407</v>
          </cell>
          <cell r="C79">
            <v>3669.6155131858036</v>
          </cell>
          <cell r="D79">
            <v>2.4500000000000002</v>
          </cell>
        </row>
        <row r="80">
          <cell r="A80" t="str">
            <v>Z5-24/2</v>
          </cell>
          <cell r="B80">
            <v>6782.3928158664821</v>
          </cell>
          <cell r="C80">
            <v>3946.1769684139449</v>
          </cell>
          <cell r="D80">
            <v>1.5</v>
          </cell>
        </row>
        <row r="81">
          <cell r="A81" t="str">
            <v>Z5-14/3</v>
          </cell>
          <cell r="B81">
            <v>6784.9541505346506</v>
          </cell>
          <cell r="C81">
            <v>4227.7745247204948</v>
          </cell>
          <cell r="D81">
            <v>1.17</v>
          </cell>
        </row>
        <row r="82">
          <cell r="A82" t="str">
            <v>Z5-22/2</v>
          </cell>
          <cell r="B82">
            <v>6788.2162577696254</v>
          </cell>
          <cell r="C82">
            <v>3999.6475772110421</v>
          </cell>
          <cell r="D82">
            <v>1.48</v>
          </cell>
        </row>
        <row r="83">
          <cell r="A83" t="str">
            <v>Z5-32/1</v>
          </cell>
          <cell r="B83">
            <v>6791.6098294101184</v>
          </cell>
          <cell r="C83">
            <v>3718.1337464124063</v>
          </cell>
          <cell r="D83">
            <v>3.12</v>
          </cell>
        </row>
        <row r="84">
          <cell r="A84" t="str">
            <v>Z5-20/2</v>
          </cell>
          <cell r="B84">
            <v>6794.2369132297081</v>
          </cell>
          <cell r="C84">
            <v>4054.7058342344199</v>
          </cell>
          <cell r="D84">
            <v>1.25</v>
          </cell>
        </row>
        <row r="85">
          <cell r="A85" t="str">
            <v>Z5-12/3</v>
          </cell>
          <cell r="B85">
            <v>6794.9793475103579</v>
          </cell>
          <cell r="C85">
            <v>4281.9378293548389</v>
          </cell>
          <cell r="D85">
            <v>1.44</v>
          </cell>
        </row>
        <row r="86">
          <cell r="A86" t="str">
            <v>Z5-30/1</v>
          </cell>
          <cell r="B86">
            <v>6795.7008422556719</v>
          </cell>
          <cell r="C86">
            <v>3774.9177354508315</v>
          </cell>
          <cell r="D86">
            <v>2.58</v>
          </cell>
        </row>
        <row r="87">
          <cell r="A87" t="str">
            <v>Z5-34/3</v>
          </cell>
          <cell r="B87">
            <v>6798.509802346377</v>
          </cell>
          <cell r="C87">
            <v>3567.2648575681942</v>
          </cell>
          <cell r="D87">
            <v>2.25</v>
          </cell>
        </row>
        <row r="88">
          <cell r="A88" t="str">
            <v>Z5-28/1</v>
          </cell>
          <cell r="B88">
            <v>6800.053743993325</v>
          </cell>
          <cell r="C88">
            <v>3831.6497796357303</v>
          </cell>
          <cell r="D88">
            <v>2.1</v>
          </cell>
        </row>
        <row r="89">
          <cell r="A89" t="str">
            <v>Z5-18/2</v>
          </cell>
          <cell r="B89">
            <v>6800.15672335007</v>
          </cell>
          <cell r="C89">
            <v>4108.8852383858248</v>
          </cell>
          <cell r="D89">
            <v>1.29</v>
          </cell>
        </row>
        <row r="90">
          <cell r="A90" t="str">
            <v>Z5-34/2</v>
          </cell>
          <cell r="B90">
            <v>6803.1670610454848</v>
          </cell>
          <cell r="C90">
            <v>3604.905925724413</v>
          </cell>
          <cell r="D90">
            <v>2.92</v>
          </cell>
        </row>
        <row r="91">
          <cell r="A91" t="str">
            <v>Z5-26/1</v>
          </cell>
          <cell r="B91">
            <v>6806.312673040321</v>
          </cell>
          <cell r="C91">
            <v>3889.1621895305275</v>
          </cell>
          <cell r="D91">
            <v>1.95</v>
          </cell>
        </row>
        <row r="92">
          <cell r="A92" t="str">
            <v>Z5-34/1</v>
          </cell>
          <cell r="B92">
            <v>6807.0839843336016</v>
          </cell>
          <cell r="C92">
            <v>3634.6491217859498</v>
          </cell>
          <cell r="D92">
            <v>3.11</v>
          </cell>
        </row>
        <row r="93">
          <cell r="A93" t="str">
            <v>Z5-16/2</v>
          </cell>
          <cell r="B93">
            <v>6807.714688195827</v>
          </cell>
          <cell r="C93">
            <v>4168.9188747793451</v>
          </cell>
          <cell r="D93">
            <v>1.23</v>
          </cell>
        </row>
        <row r="94">
          <cell r="A94" t="str">
            <v>Z5-34</v>
          </cell>
          <cell r="B94">
            <v>6811.7385008274805</v>
          </cell>
          <cell r="C94">
            <v>3667.7171114471607</v>
          </cell>
          <cell r="D94">
            <v>3.09</v>
          </cell>
        </row>
        <row r="95">
          <cell r="A95" t="str">
            <v>Z5-24/1</v>
          </cell>
          <cell r="B95">
            <v>6812.3589293024661</v>
          </cell>
          <cell r="C95">
            <v>3944.751470065401</v>
          </cell>
          <cell r="D95">
            <v>1.6</v>
          </cell>
        </row>
        <row r="96">
          <cell r="A96" t="str">
            <v>Z5-14/2</v>
          </cell>
          <cell r="B96">
            <v>6814.91556275107</v>
          </cell>
          <cell r="C96">
            <v>4226.253413942879</v>
          </cell>
          <cell r="D96">
            <v>1.22</v>
          </cell>
        </row>
        <row r="97">
          <cell r="A97" t="str">
            <v>Z5-33</v>
          </cell>
          <cell r="B97">
            <v>6815.1751489706367</v>
          </cell>
          <cell r="C97">
            <v>3693.8133334044514</v>
          </cell>
          <cell r="D97">
            <v>3.24</v>
          </cell>
        </row>
        <row r="98">
          <cell r="A98" t="str">
            <v>Z5-22/1</v>
          </cell>
          <cell r="B98">
            <v>6818.1853250535114</v>
          </cell>
          <cell r="C98">
            <v>3998.2855911120369</v>
          </cell>
          <cell r="D98">
            <v>1.5</v>
          </cell>
        </row>
        <row r="99">
          <cell r="A99" t="str">
            <v>Z5-32</v>
          </cell>
          <cell r="B99">
            <v>6818.2225939570908</v>
          </cell>
          <cell r="C99">
            <v>3716.9541373088391</v>
          </cell>
          <cell r="D99">
            <v>3.16</v>
          </cell>
        </row>
        <row r="100">
          <cell r="A100" t="str">
            <v>Z5-31</v>
          </cell>
          <cell r="B100">
            <v>6822.1395172452076</v>
          </cell>
          <cell r="C100">
            <v>3746.6973333703759</v>
          </cell>
          <cell r="D100">
            <v>2.76</v>
          </cell>
        </row>
        <row r="101">
          <cell r="A101" t="str">
            <v>Z5-20/1</v>
          </cell>
          <cell r="B101">
            <v>6824.2159590995807</v>
          </cell>
          <cell r="C101">
            <v>4053.5847594233269</v>
          </cell>
          <cell r="D101">
            <v>1.3</v>
          </cell>
        </row>
        <row r="102">
          <cell r="A102" t="str">
            <v>Z5-12/2</v>
          </cell>
          <cell r="B102">
            <v>6824.9568772711318</v>
          </cell>
          <cell r="C102">
            <v>4280.7769204686765</v>
          </cell>
          <cell r="D102">
            <v>1.47</v>
          </cell>
        </row>
        <row r="103">
          <cell r="A103" t="str">
            <v>Z5-30</v>
          </cell>
          <cell r="B103">
            <v>6825.6662601977841</v>
          </cell>
          <cell r="C103">
            <v>3773.4776911617396</v>
          </cell>
          <cell r="D103">
            <v>2.6</v>
          </cell>
        </row>
        <row r="104">
          <cell r="A104" t="str">
            <v>Z5-3/25/8</v>
          </cell>
          <cell r="B104">
            <v>6827.7571148228972</v>
          </cell>
          <cell r="C104">
            <v>3666.4626117354414</v>
          </cell>
          <cell r="D104">
            <v>2.7</v>
          </cell>
        </row>
        <row r="105">
          <cell r="A105" t="str">
            <v>Z5-29</v>
          </cell>
          <cell r="B105">
            <v>6827.9621180451222</v>
          </cell>
          <cell r="C105">
            <v>3803.3897127708656</v>
          </cell>
          <cell r="D105">
            <v>2.6</v>
          </cell>
        </row>
        <row r="106">
          <cell r="A106" t="str">
            <v>Z5-34/3/1</v>
          </cell>
          <cell r="B106">
            <v>6828.4663617353608</v>
          </cell>
          <cell r="C106">
            <v>3565.6509958720553</v>
          </cell>
          <cell r="D106">
            <v>2.52</v>
          </cell>
        </row>
        <row r="107">
          <cell r="A107" t="str">
            <v>Z5-28</v>
          </cell>
          <cell r="B107">
            <v>6830.0165351717542</v>
          </cell>
          <cell r="C107">
            <v>3830.1560779259394</v>
          </cell>
          <cell r="D107">
            <v>2.7</v>
          </cell>
        </row>
        <row r="108">
          <cell r="A108" t="str">
            <v>Z5-18/1</v>
          </cell>
          <cell r="B108">
            <v>6830.1420428526862</v>
          </cell>
          <cell r="C108">
            <v>4107.9468278541053</v>
          </cell>
          <cell r="D108">
            <v>1.24</v>
          </cell>
        </row>
        <row r="109">
          <cell r="A109" t="str">
            <v>Z5-3/35</v>
          </cell>
          <cell r="B109">
            <v>6833.1305145070683</v>
          </cell>
          <cell r="C109">
            <v>3603.4255687892401</v>
          </cell>
          <cell r="D109">
            <v>2.57</v>
          </cell>
        </row>
        <row r="110">
          <cell r="A110" t="str">
            <v>Z5-27</v>
          </cell>
          <cell r="B110">
            <v>6833.2602463435287</v>
          </cell>
          <cell r="C110">
            <v>3859.9802013469907</v>
          </cell>
          <cell r="D110">
            <v>2.67</v>
          </cell>
        </row>
        <row r="111">
          <cell r="A111" t="str">
            <v>Z5-3/23/8</v>
          </cell>
          <cell r="B111">
            <v>6834.3053702641973</v>
          </cell>
          <cell r="C111">
            <v>3715.9273347376034</v>
          </cell>
          <cell r="D111">
            <v>2.62</v>
          </cell>
        </row>
        <row r="112">
          <cell r="A112" t="str">
            <v>Z5-26</v>
          </cell>
          <cell r="B112">
            <v>6836.2785584261219</v>
          </cell>
          <cell r="C112">
            <v>3887.7319052772982</v>
          </cell>
          <cell r="D112">
            <v>2.5099999999999998</v>
          </cell>
        </row>
        <row r="113">
          <cell r="A113" t="str">
            <v>Z5-16/1</v>
          </cell>
          <cell r="B113">
            <v>6837.6919056982579</v>
          </cell>
          <cell r="C113">
            <v>4167.7499304641815</v>
          </cell>
          <cell r="D113">
            <v>1.1499999999999999</v>
          </cell>
        </row>
        <row r="114">
          <cell r="A114" t="str">
            <v>Z5-25</v>
          </cell>
          <cell r="B114">
            <v>6839.5222695978955</v>
          </cell>
          <cell r="C114">
            <v>3917.5560286983496</v>
          </cell>
          <cell r="D114">
            <v>2.2999999999999998</v>
          </cell>
        </row>
        <row r="115">
          <cell r="A115" t="str">
            <v>Z5-3/21/8</v>
          </cell>
          <cell r="B115">
            <v>6841.5508247109447</v>
          </cell>
          <cell r="C115">
            <v>3772.4031891174632</v>
          </cell>
          <cell r="D115">
            <v>2.36</v>
          </cell>
        </row>
        <row r="116">
          <cell r="A116" t="str">
            <v>Z5-24</v>
          </cell>
          <cell r="B116">
            <v>6842.325042738451</v>
          </cell>
          <cell r="C116">
            <v>3943.3259717168571</v>
          </cell>
          <cell r="D116">
            <v>2.21</v>
          </cell>
        </row>
        <row r="117">
          <cell r="A117" t="str">
            <v>Z5-14/1</v>
          </cell>
          <cell r="B117">
            <v>6844.8769749674893</v>
          </cell>
          <cell r="C117">
            <v>4224.7323031652631</v>
          </cell>
          <cell r="D117">
            <v>1.17</v>
          </cell>
        </row>
        <row r="118">
          <cell r="A118" t="str">
            <v>Z5-23</v>
          </cell>
          <cell r="B118">
            <v>6845.5687539102246</v>
          </cell>
          <cell r="C118">
            <v>3973.1500951379085</v>
          </cell>
          <cell r="D118">
            <v>1.98</v>
          </cell>
        </row>
        <row r="119">
          <cell r="A119" t="str">
            <v>Z5-3/19/8</v>
          </cell>
          <cell r="B119">
            <v>6846.8153308184956</v>
          </cell>
          <cell r="C119">
            <v>3828.9885739929655</v>
          </cell>
          <cell r="D119">
            <v>2.54</v>
          </cell>
        </row>
        <row r="120">
          <cell r="A120" t="str">
            <v>Z5-22</v>
          </cell>
          <cell r="B120">
            <v>6848.1543923373983</v>
          </cell>
          <cell r="C120">
            <v>3996.9236050130312</v>
          </cell>
          <cell r="D120">
            <v>1.78</v>
          </cell>
        </row>
        <row r="121">
          <cell r="A121" t="str">
            <v>Z5-21</v>
          </cell>
          <cell r="B121">
            <v>6851.398103509172</v>
          </cell>
          <cell r="C121">
            <v>4026.7477284340825</v>
          </cell>
          <cell r="D121">
            <v>1.64</v>
          </cell>
        </row>
        <row r="122">
          <cell r="A122" t="str">
            <v>Z5-20</v>
          </cell>
          <cell r="B122">
            <v>6854.1950049694533</v>
          </cell>
          <cell r="C122">
            <v>4052.4636846122339</v>
          </cell>
          <cell r="D122">
            <v>1.56</v>
          </cell>
        </row>
        <row r="123">
          <cell r="A123" t="str">
            <v>Z5-12/1</v>
          </cell>
          <cell r="B123">
            <v>6854.9344070319048</v>
          </cell>
          <cell r="C123">
            <v>4279.6160115825123</v>
          </cell>
          <cell r="D123">
            <v>1.6</v>
          </cell>
        </row>
        <row r="124">
          <cell r="A124" t="str">
            <v>Z5-3/17/8</v>
          </cell>
          <cell r="B124">
            <v>6855.5262482688722</v>
          </cell>
          <cell r="C124">
            <v>3886.5209492953591</v>
          </cell>
          <cell r="D124">
            <v>2.2000000000000002</v>
          </cell>
        </row>
        <row r="125">
          <cell r="A125" t="str">
            <v>Z5-19</v>
          </cell>
          <cell r="B125">
            <v>6857.4387161412269</v>
          </cell>
          <cell r="C125">
            <v>4082.2878080332853</v>
          </cell>
          <cell r="D125">
            <v>1.56</v>
          </cell>
        </row>
        <row r="126">
          <cell r="A126" t="str">
            <v>Z5-3/25/7</v>
          </cell>
          <cell r="B126">
            <v>6857.6655369857917</v>
          </cell>
          <cell r="C126">
            <v>3664.1203300004508</v>
          </cell>
          <cell r="D126">
            <v>3.04</v>
          </cell>
        </row>
        <row r="127">
          <cell r="A127" t="str">
            <v>Z5-34/3/2</v>
          </cell>
          <cell r="B127">
            <v>6858.4229211243446</v>
          </cell>
          <cell r="C127">
            <v>3564.0371341759164</v>
          </cell>
          <cell r="D127">
            <v>2.67</v>
          </cell>
        </row>
        <row r="128">
          <cell r="A128" t="str">
            <v>Z5-18</v>
          </cell>
          <cell r="B128">
            <v>6860.1273623553025</v>
          </cell>
          <cell r="C128">
            <v>4107.0084173223859</v>
          </cell>
          <cell r="D128">
            <v>1.43</v>
          </cell>
        </row>
        <row r="129">
          <cell r="A129" t="str">
            <v>Z5-3/15/8</v>
          </cell>
          <cell r="B129">
            <v>6861.0248678299795</v>
          </cell>
          <cell r="C129">
            <v>3942.0672205349583</v>
          </cell>
          <cell r="D129">
            <v>1.81</v>
          </cell>
        </row>
        <row r="130">
          <cell r="A130" t="str">
            <v>Z5-3/34</v>
          </cell>
          <cell r="B130">
            <v>6863.0939679686517</v>
          </cell>
          <cell r="C130">
            <v>3601.9452118540671</v>
          </cell>
          <cell r="D130">
            <v>2.4</v>
          </cell>
        </row>
        <row r="131">
          <cell r="A131" t="str">
            <v>Z5-17</v>
          </cell>
          <cell r="B131">
            <v>6863.8952249274098</v>
          </cell>
          <cell r="C131">
            <v>4136.7708636539246</v>
          </cell>
          <cell r="D131">
            <v>1.39</v>
          </cell>
        </row>
        <row r="132">
          <cell r="A132" t="str">
            <v>Z5-3/23/7</v>
          </cell>
          <cell r="B132">
            <v>6864.2444140631242</v>
          </cell>
          <cell r="C132">
            <v>3714.0158807345101</v>
          </cell>
          <cell r="D132">
            <v>2.5499999999999998</v>
          </cell>
        </row>
        <row r="133">
          <cell r="A133" t="str">
            <v>Z5-3/13/8</v>
          </cell>
          <cell r="B133">
            <v>6866.3540799423736</v>
          </cell>
          <cell r="C133">
            <v>3995.7364230034291</v>
          </cell>
          <cell r="D133">
            <v>1.3</v>
          </cell>
        </row>
        <row r="134">
          <cell r="A134" t="str">
            <v>Z5-16</v>
          </cell>
          <cell r="B134">
            <v>6867.6691232006888</v>
          </cell>
          <cell r="C134">
            <v>4166.5809861490188</v>
          </cell>
          <cell r="D134">
            <v>1.35</v>
          </cell>
        </row>
        <row r="135">
          <cell r="A135" t="str">
            <v>Z5-15</v>
          </cell>
          <cell r="B135">
            <v>6871.4369857727952</v>
          </cell>
          <cell r="C135">
            <v>4196.3434324805576</v>
          </cell>
          <cell r="D135">
            <v>1.36</v>
          </cell>
        </row>
        <row r="136">
          <cell r="A136" t="str">
            <v>Z5-3/21/7</v>
          </cell>
          <cell r="B136">
            <v>6871.4824228653897</v>
          </cell>
          <cell r="C136">
            <v>3770.3784837263424</v>
          </cell>
          <cell r="D136">
            <v>2.31</v>
          </cell>
        </row>
        <row r="137">
          <cell r="A137" t="str">
            <v>Z5-3/11/8</v>
          </cell>
          <cell r="B137">
            <v>6871.9587785689791</v>
          </cell>
          <cell r="C137">
            <v>4051.6094414914019</v>
          </cell>
          <cell r="D137">
            <v>1.34</v>
          </cell>
        </row>
        <row r="138">
          <cell r="A138" t="str">
            <v>Z5-14</v>
          </cell>
          <cell r="B138">
            <v>6874.8383871839087</v>
          </cell>
          <cell r="C138">
            <v>4223.2111923876473</v>
          </cell>
          <cell r="D138">
            <v>1.53</v>
          </cell>
        </row>
        <row r="139">
          <cell r="A139" t="str">
            <v>Z5-3/19/7</v>
          </cell>
          <cell r="B139">
            <v>6876.74314001728</v>
          </cell>
          <cell r="C139">
            <v>3826.908613281515</v>
          </cell>
          <cell r="D139">
            <v>2.29</v>
          </cell>
        </row>
        <row r="140">
          <cell r="A140" t="str">
            <v>Z5-3/9/8</v>
          </cell>
          <cell r="B140">
            <v>6877.4389806683494</v>
          </cell>
          <cell r="C140">
            <v>4106.3102231868061</v>
          </cell>
          <cell r="D140">
            <v>1.43</v>
          </cell>
        </row>
        <row r="141">
          <cell r="A141" t="str">
            <v>Z5-13</v>
          </cell>
          <cell r="B141">
            <v>6880.2212008866827</v>
          </cell>
          <cell r="C141">
            <v>4252.7243304221092</v>
          </cell>
          <cell r="D141">
            <v>1.57</v>
          </cell>
        </row>
        <row r="142">
          <cell r="A142" t="str">
            <v>Z5-3/7/8</v>
          </cell>
          <cell r="B142">
            <v>6883.2519621901856</v>
          </cell>
          <cell r="C142">
            <v>4165.8564783931515</v>
          </cell>
          <cell r="D142">
            <v>1.42</v>
          </cell>
        </row>
        <row r="143">
          <cell r="A143" t="str">
            <v>Z5-12</v>
          </cell>
          <cell r="B143">
            <v>6884.9113374624185</v>
          </cell>
          <cell r="C143">
            <v>4278.4396265113655</v>
          </cell>
          <cell r="D143">
            <v>1.66</v>
          </cell>
        </row>
        <row r="144">
          <cell r="A144" t="str">
            <v>Z5-3/17/7</v>
          </cell>
          <cell r="B144">
            <v>6885.458293246892</v>
          </cell>
          <cell r="C144">
            <v>3884.5028602403836</v>
          </cell>
          <cell r="D144">
            <v>2.11</v>
          </cell>
        </row>
        <row r="145">
          <cell r="A145" t="str">
            <v>Z5-3/25/6</v>
          </cell>
          <cell r="B145">
            <v>6887.5739591486863</v>
          </cell>
          <cell r="C145">
            <v>3661.7780482654603</v>
          </cell>
          <cell r="D145">
            <v>2.5299999999999998</v>
          </cell>
        </row>
        <row r="146">
          <cell r="A146" t="str">
            <v>Z5-3/5/8</v>
          </cell>
          <cell r="B146">
            <v>6888.9448334258095</v>
          </cell>
          <cell r="C146">
            <v>4222.4950222933485</v>
          </cell>
          <cell r="D146">
            <v>1.38</v>
          </cell>
        </row>
        <row r="147">
          <cell r="A147" t="str">
            <v>Z5-11</v>
          </cell>
          <cell r="B147">
            <v>6890.2941511651934</v>
          </cell>
          <cell r="C147">
            <v>4307.9527645458274</v>
          </cell>
          <cell r="D147">
            <v>1.86</v>
          </cell>
        </row>
        <row r="148">
          <cell r="A148" t="str">
            <v>Z5-3/15/7</v>
          </cell>
          <cell r="B148">
            <v>6890.9571312708204</v>
          </cell>
          <cell r="C148">
            <v>3940.0523743105323</v>
          </cell>
          <cell r="D148">
            <v>1.76</v>
          </cell>
        </row>
        <row r="149">
          <cell r="A149" t="str">
            <v>Z5-3/23/6</v>
          </cell>
          <cell r="B149">
            <v>6894.183457862051</v>
          </cell>
          <cell r="C149">
            <v>3712.1044267314169</v>
          </cell>
          <cell r="D149">
            <v>2.4</v>
          </cell>
        </row>
        <row r="150">
          <cell r="A150" t="str">
            <v>Z5-10</v>
          </cell>
          <cell r="B150">
            <v>6895.6769648679683</v>
          </cell>
          <cell r="C150">
            <v>4337.4659025802903</v>
          </cell>
          <cell r="D150">
            <v>1.8</v>
          </cell>
        </row>
        <row r="151">
          <cell r="A151" t="str">
            <v>Z5-3/13/7</v>
          </cell>
          <cell r="B151">
            <v>6896.290456855545</v>
          </cell>
          <cell r="C151">
            <v>3993.783646182454</v>
          </cell>
          <cell r="D151">
            <v>1.27</v>
          </cell>
        </row>
        <row r="152">
          <cell r="A152" t="str">
            <v>Z5-3/33</v>
          </cell>
          <cell r="B152">
            <v>6899.7062746516694</v>
          </cell>
          <cell r="C152">
            <v>3600.1363655480036</v>
          </cell>
          <cell r="D152">
            <v>2.09</v>
          </cell>
        </row>
        <row r="153">
          <cell r="A153" t="str">
            <v>Z5-9</v>
          </cell>
          <cell r="B153">
            <v>6900.6564435382579</v>
          </cell>
          <cell r="C153">
            <v>4364.7676167860373</v>
          </cell>
          <cell r="D153">
            <v>1.91</v>
          </cell>
        </row>
        <row r="154">
          <cell r="A154" t="str">
            <v>Z5-3/21/6</v>
          </cell>
          <cell r="B154">
            <v>6901.4140210198348</v>
          </cell>
          <cell r="C154">
            <v>3768.3537783352217</v>
          </cell>
          <cell r="D154">
            <v>2.2599999999999998</v>
          </cell>
        </row>
        <row r="155">
          <cell r="A155" t="str">
            <v>Z5-3/11/7</v>
          </cell>
          <cell r="B155">
            <v>6901.9098244384722</v>
          </cell>
          <cell r="C155">
            <v>4049.8963007138959</v>
          </cell>
          <cell r="D155">
            <v>1.85</v>
          </cell>
        </row>
        <row r="156">
          <cell r="A156" t="str">
            <v>Z5-9/1</v>
          </cell>
          <cell r="B156">
            <v>6903.4554774035296</v>
          </cell>
          <cell r="C156">
            <v>4394.6367548623366</v>
          </cell>
          <cell r="D156">
            <v>1.95</v>
          </cell>
        </row>
        <row r="157">
          <cell r="A157" t="str">
            <v>Z5-9/2</v>
          </cell>
          <cell r="B157">
            <v>6906.2545112688003</v>
          </cell>
          <cell r="C157">
            <v>4424.5058929386369</v>
          </cell>
          <cell r="D157">
            <v>1.92</v>
          </cell>
        </row>
        <row r="158">
          <cell r="A158" t="str">
            <v>Z5-3/19/6</v>
          </cell>
          <cell r="B158">
            <v>6906.6709492160644</v>
          </cell>
          <cell r="C158">
            <v>3824.8286525700646</v>
          </cell>
          <cell r="D158">
            <v>2.14</v>
          </cell>
        </row>
        <row r="159">
          <cell r="A159" t="str">
            <v>Z5-3/9/7</v>
          </cell>
          <cell r="B159">
            <v>6907.3998521790454</v>
          </cell>
          <cell r="C159">
            <v>4104.7784992170036</v>
          </cell>
          <cell r="D159">
            <v>1.58</v>
          </cell>
        </row>
        <row r="160">
          <cell r="A160" t="str">
            <v>Z5-3/3/9</v>
          </cell>
          <cell r="B160">
            <v>6908.9265416682083</v>
          </cell>
          <cell r="C160">
            <v>4277.0251115575338</v>
          </cell>
          <cell r="D160">
            <v>1.59</v>
          </cell>
        </row>
        <row r="161">
          <cell r="A161" t="str">
            <v>Z5-9/3</v>
          </cell>
          <cell r="B161">
            <v>6909.0535451340711</v>
          </cell>
          <cell r="C161">
            <v>4454.3750310149371</v>
          </cell>
          <cell r="D161">
            <v>1.88</v>
          </cell>
        </row>
        <row r="162">
          <cell r="A162" t="str">
            <v>Z5-46/5/5</v>
          </cell>
          <cell r="B162">
            <v>6910.9103851849868</v>
          </cell>
          <cell r="C162">
            <v>4474.1898008733988</v>
          </cell>
          <cell r="D162">
            <v>1.88</v>
          </cell>
        </row>
        <row r="163">
          <cell r="A163" t="str">
            <v>Z5-3/7/7</v>
          </cell>
          <cell r="B163">
            <v>6913.2000373027695</v>
          </cell>
          <cell r="C163">
            <v>4164.0921663314721</v>
          </cell>
          <cell r="D163">
            <v>1.73</v>
          </cell>
        </row>
        <row r="164">
          <cell r="A164" t="str">
            <v>Z5-3/17/6</v>
          </cell>
          <cell r="B164">
            <v>6915.3903382249118</v>
          </cell>
          <cell r="C164">
            <v>3882.4847711854081</v>
          </cell>
          <cell r="D164">
            <v>1.86</v>
          </cell>
        </row>
        <row r="165">
          <cell r="A165" t="str">
            <v>Z5-3/25/5</v>
          </cell>
          <cell r="B165">
            <v>6917.4823813115809</v>
          </cell>
          <cell r="C165">
            <v>3659.4357665304697</v>
          </cell>
          <cell r="D165">
            <v>2.31</v>
          </cell>
        </row>
        <row r="166">
          <cell r="A166" t="str">
            <v>Z5-46/7/5</v>
          </cell>
          <cell r="B166">
            <v>6917.5638866013478</v>
          </cell>
          <cell r="C166">
            <v>4537.8374977100984</v>
          </cell>
          <cell r="D166">
            <v>1.79</v>
          </cell>
        </row>
        <row r="167">
          <cell r="A167" t="str">
            <v>Z5-3/5/7</v>
          </cell>
          <cell r="B167">
            <v>6918.9062456422271</v>
          </cell>
          <cell r="C167">
            <v>4220.9739115157327</v>
          </cell>
          <cell r="D167">
            <v>1.38</v>
          </cell>
        </row>
        <row r="168">
          <cell r="A168" t="str">
            <v>Z5-3/15/6</v>
          </cell>
          <cell r="B168">
            <v>6920.8893947116612</v>
          </cell>
          <cell r="C168">
            <v>3938.0375280861062</v>
          </cell>
          <cell r="D168">
            <v>1.45</v>
          </cell>
        </row>
        <row r="169">
          <cell r="A169" t="str">
            <v>Z5-46/9/5</v>
          </cell>
          <cell r="B169">
            <v>6924.1145735773871</v>
          </cell>
          <cell r="C169">
            <v>4600.5016669395209</v>
          </cell>
          <cell r="D169">
            <v>1.93</v>
          </cell>
        </row>
        <row r="170">
          <cell r="A170" t="str">
            <v>Z5-3/23/5</v>
          </cell>
          <cell r="B170">
            <v>6924.1225016609778</v>
          </cell>
          <cell r="C170">
            <v>3710.1929727283232</v>
          </cell>
          <cell r="D170">
            <v>2.2999999999999998</v>
          </cell>
        </row>
        <row r="171">
          <cell r="A171" t="str">
            <v>Z5-3/32</v>
          </cell>
          <cell r="B171">
            <v>6924.6758192029893</v>
          </cell>
          <cell r="C171">
            <v>3598.9027347686929</v>
          </cell>
          <cell r="D171">
            <v>2.0699999999999998</v>
          </cell>
        </row>
        <row r="172">
          <cell r="A172" t="str">
            <v>Z5-3/13/6</v>
          </cell>
          <cell r="B172">
            <v>6926.2268337687165</v>
          </cell>
          <cell r="C172">
            <v>3991.830869361479</v>
          </cell>
          <cell r="D172">
            <v>1.21</v>
          </cell>
        </row>
        <row r="173">
          <cell r="A173" t="str">
            <v>Z5-9A</v>
          </cell>
          <cell r="B173">
            <v>6930.6846088017155</v>
          </cell>
          <cell r="C173">
            <v>4362.043364836326</v>
          </cell>
          <cell r="D173">
            <v>1.83</v>
          </cell>
        </row>
        <row r="174">
          <cell r="A174" t="str">
            <v>Z5-46/11/5</v>
          </cell>
          <cell r="B174">
            <v>6931.1846008014654</v>
          </cell>
          <cell r="C174">
            <v>4668.1338685768087</v>
          </cell>
          <cell r="D174">
            <v>2.2400000000000002</v>
          </cell>
        </row>
        <row r="175">
          <cell r="A175" t="str">
            <v>Z5-3/21/5</v>
          </cell>
          <cell r="B175">
            <v>6931.3456191742789</v>
          </cell>
          <cell r="C175">
            <v>3766.3290729441005</v>
          </cell>
          <cell r="D175">
            <v>2.2999999999999998</v>
          </cell>
        </row>
        <row r="176">
          <cell r="A176" t="str">
            <v>Z5-3/11/6</v>
          </cell>
          <cell r="B176">
            <v>6931.8608703079653</v>
          </cell>
          <cell r="C176">
            <v>4048.18315993639</v>
          </cell>
          <cell r="D176">
            <v>1.45</v>
          </cell>
        </row>
        <row r="177">
          <cell r="A177" t="str">
            <v>Z5-46/15/6</v>
          </cell>
          <cell r="B177">
            <v>6934.4158981646569</v>
          </cell>
          <cell r="C177">
            <v>4699.0446059602755</v>
          </cell>
          <cell r="D177">
            <v>2.36</v>
          </cell>
        </row>
        <row r="178">
          <cell r="A178" t="str">
            <v>Z5-3/19/5</v>
          </cell>
          <cell r="B178">
            <v>6936.5987584148488</v>
          </cell>
          <cell r="C178">
            <v>3822.7486918586142</v>
          </cell>
          <cell r="D178">
            <v>2.16</v>
          </cell>
        </row>
        <row r="179">
          <cell r="A179" t="str">
            <v>Z5-3/9/6</v>
          </cell>
          <cell r="B179">
            <v>6937.3607236897415</v>
          </cell>
          <cell r="C179">
            <v>4103.2467752472012</v>
          </cell>
          <cell r="D179">
            <v>1.57</v>
          </cell>
        </row>
        <row r="180">
          <cell r="A180" t="str">
            <v>Z5-3/3/8</v>
          </cell>
          <cell r="B180">
            <v>6938.0640641345435</v>
          </cell>
          <cell r="C180">
            <v>4275.308887914668</v>
          </cell>
          <cell r="D180">
            <v>1.82</v>
          </cell>
        </row>
        <row r="181">
          <cell r="A181" t="str">
            <v>Z5-3/3/8/1</v>
          </cell>
          <cell r="B181">
            <v>6939.1396198908487</v>
          </cell>
          <cell r="C181">
            <v>4305.2896013787449</v>
          </cell>
          <cell r="D181">
            <v>2.04</v>
          </cell>
        </row>
        <row r="182">
          <cell r="A182" t="str">
            <v>Z5-3/31/2</v>
          </cell>
          <cell r="B182">
            <v>6939.8162601847835</v>
          </cell>
          <cell r="C182">
            <v>3543.4718515642344</v>
          </cell>
          <cell r="D182">
            <v>2.09</v>
          </cell>
        </row>
        <row r="183">
          <cell r="A183" t="str">
            <v>Z5-46/5/4</v>
          </cell>
          <cell r="B183">
            <v>6940.6574995809688</v>
          </cell>
          <cell r="C183">
            <v>4470.3027473476086</v>
          </cell>
          <cell r="D183">
            <v>1.71</v>
          </cell>
        </row>
        <row r="184">
          <cell r="A184" t="str">
            <v>Z5-3/7/6</v>
          </cell>
          <cell r="B184">
            <v>6943.1481124153534</v>
          </cell>
          <cell r="C184">
            <v>4162.3278542697926</v>
          </cell>
          <cell r="D184">
            <v>1.6</v>
          </cell>
        </row>
        <row r="185">
          <cell r="A185" t="str">
            <v>Z5-3/31/1</v>
          </cell>
          <cell r="B185">
            <v>6944.4027307049882</v>
          </cell>
          <cell r="C185">
            <v>3570.5866867687359</v>
          </cell>
          <cell r="D185">
            <v>2.0499999999999998</v>
          </cell>
        </row>
        <row r="186">
          <cell r="A186" t="str">
            <v>Z5-3/17/5</v>
          </cell>
          <cell r="B186">
            <v>6945.3223832029307</v>
          </cell>
          <cell r="C186">
            <v>3880.4666821304327</v>
          </cell>
          <cell r="D186">
            <v>1.7749999999999999</v>
          </cell>
        </row>
        <row r="187">
          <cell r="A187" t="str">
            <v>Z5-46/7/4</v>
          </cell>
          <cell r="B187">
            <v>6947.2804468924505</v>
          </cell>
          <cell r="C187">
            <v>4533.7233702855719</v>
          </cell>
          <cell r="D187">
            <v>1.59</v>
          </cell>
        </row>
        <row r="188">
          <cell r="A188" t="str">
            <v>Z5-3/25/4</v>
          </cell>
          <cell r="B188">
            <v>6947.3908034744754</v>
          </cell>
          <cell r="C188">
            <v>3657.0934847954791</v>
          </cell>
          <cell r="D188">
            <v>2.2999999999999998</v>
          </cell>
        </row>
        <row r="189">
          <cell r="A189" t="str">
            <v>Z5-3/5/6</v>
          </cell>
          <cell r="B189">
            <v>6948.8676578586446</v>
          </cell>
          <cell r="C189">
            <v>4219.4528007381168</v>
          </cell>
          <cell r="D189">
            <v>1.4</v>
          </cell>
        </row>
        <row r="190">
          <cell r="A190" t="str">
            <v>Z5-3/31</v>
          </cell>
          <cell r="B190">
            <v>6948.989201225193</v>
          </cell>
          <cell r="C190">
            <v>3597.7015219732375</v>
          </cell>
          <cell r="D190">
            <v>2.13</v>
          </cell>
        </row>
        <row r="191">
          <cell r="A191" t="str">
            <v>Z5-3/15/5</v>
          </cell>
          <cell r="B191">
            <v>6950.8216581525021</v>
          </cell>
          <cell r="C191">
            <v>3936.0226818616802</v>
          </cell>
          <cell r="D191">
            <v>1.8</v>
          </cell>
        </row>
        <row r="192">
          <cell r="A192" t="str">
            <v>Z5-46/9/4</v>
          </cell>
          <cell r="B192">
            <v>6953.8593820698634</v>
          </cell>
          <cell r="C192">
            <v>4596.5970071917418</v>
          </cell>
          <cell r="D192">
            <v>1.87</v>
          </cell>
        </row>
        <row r="193">
          <cell r="A193" t="str">
            <v>Z5-3/23/4</v>
          </cell>
          <cell r="B193">
            <v>6954.0615454599047</v>
          </cell>
          <cell r="C193">
            <v>3708.2815187252299</v>
          </cell>
          <cell r="D193">
            <v>2.21</v>
          </cell>
        </row>
        <row r="194">
          <cell r="A194" t="str">
            <v>Z5-3/13/5</v>
          </cell>
          <cell r="B194">
            <v>6956.1632106818879</v>
          </cell>
          <cell r="C194">
            <v>3989.878092540504</v>
          </cell>
          <cell r="D194">
            <v>1.56</v>
          </cell>
        </row>
        <row r="195">
          <cell r="A195" t="str">
            <v>Z5-46/11/4</v>
          </cell>
          <cell r="B195">
            <v>6960.9176571069038</v>
          </cell>
          <cell r="C195">
            <v>4664.1407040751128</v>
          </cell>
          <cell r="D195">
            <v>2.4300000000000002</v>
          </cell>
        </row>
        <row r="196">
          <cell r="A196" t="str">
            <v>Z5-3/21/4</v>
          </cell>
          <cell r="B196">
            <v>6961.277217328724</v>
          </cell>
          <cell r="C196">
            <v>3764.3043675529798</v>
          </cell>
          <cell r="D196">
            <v>2.4</v>
          </cell>
        </row>
        <row r="197">
          <cell r="A197" t="str">
            <v>Z5-3/11/5</v>
          </cell>
          <cell r="B197">
            <v>6961.8119161774566</v>
          </cell>
          <cell r="C197">
            <v>4046.470019158884</v>
          </cell>
          <cell r="D197">
            <v>1.42</v>
          </cell>
        </row>
        <row r="198">
          <cell r="A198" t="str">
            <v>Z5-46/15/5</v>
          </cell>
          <cell r="B198">
            <v>6961.918757649546</v>
          </cell>
          <cell r="C198">
            <v>4711.0276239505156</v>
          </cell>
          <cell r="D198">
            <v>1.84</v>
          </cell>
        </row>
        <row r="199">
          <cell r="A199" t="str">
            <v>Z5-3/3/7</v>
          </cell>
          <cell r="B199">
            <v>6963.1455381915857</v>
          </cell>
          <cell r="C199">
            <v>4273.831568804083</v>
          </cell>
          <cell r="D199">
            <v>1.85</v>
          </cell>
        </row>
        <row r="200">
          <cell r="A200" t="str">
            <v>Z5-8</v>
          </cell>
          <cell r="B200">
            <v>6963.3899492666305</v>
          </cell>
          <cell r="C200">
            <v>4359.2149181820168</v>
          </cell>
          <cell r="D200">
            <v>1.73</v>
          </cell>
        </row>
        <row r="201">
          <cell r="A201" t="str">
            <v>Z5-46/5/3/3</v>
          </cell>
          <cell r="B201">
            <v>6966.467966269357</v>
          </cell>
          <cell r="C201">
            <v>4389.05659727906</v>
          </cell>
          <cell r="D201">
            <v>1.73</v>
          </cell>
        </row>
        <row r="202">
          <cell r="A202" t="str">
            <v>Z5-3/19/4</v>
          </cell>
          <cell r="B202">
            <v>6966.5265676136332</v>
          </cell>
          <cell r="C202">
            <v>3820.6687311471637</v>
          </cell>
          <cell r="D202">
            <v>2.2799999999999998</v>
          </cell>
        </row>
        <row r="203">
          <cell r="A203" t="str">
            <v>Z5-3/9/5</v>
          </cell>
          <cell r="B203">
            <v>6967.3215952004339</v>
          </cell>
          <cell r="C203">
            <v>4101.7150512773969</v>
          </cell>
          <cell r="D203">
            <v>1.55</v>
          </cell>
        </row>
        <row r="204">
          <cell r="A204" t="str">
            <v>Z5-46/5/3/2</v>
          </cell>
          <cell r="B204">
            <v>6969.5459832720835</v>
          </cell>
          <cell r="C204">
            <v>4418.8982763761032</v>
          </cell>
          <cell r="D204">
            <v>1.38</v>
          </cell>
        </row>
        <row r="205">
          <cell r="A205" t="str">
            <v>Z5-46/5/3/1</v>
          </cell>
          <cell r="B205">
            <v>6971.6150333633905</v>
          </cell>
          <cell r="C205">
            <v>4438.9579215326476</v>
          </cell>
          <cell r="D205">
            <v>1.44</v>
          </cell>
        </row>
        <row r="206">
          <cell r="A206" t="str">
            <v>Z5-3/7/5</v>
          </cell>
          <cell r="B206">
            <v>6973.0961875279381</v>
          </cell>
          <cell r="C206">
            <v>4160.5635422081141</v>
          </cell>
          <cell r="D206">
            <v>1.63</v>
          </cell>
        </row>
        <row r="207">
          <cell r="A207" t="str">
            <v>Z5-46/5/3</v>
          </cell>
          <cell r="B207">
            <v>6974.3934019029803</v>
          </cell>
          <cell r="C207">
            <v>4465.8944791599497</v>
          </cell>
          <cell r="D207">
            <v>1.69</v>
          </cell>
        </row>
        <row r="208">
          <cell r="A208" t="str">
            <v>Z5-3/17/4</v>
          </cell>
          <cell r="B208">
            <v>6975.2544281809505</v>
          </cell>
          <cell r="C208">
            <v>3878.4485930754572</v>
          </cell>
          <cell r="D208">
            <v>2.0699999999999998</v>
          </cell>
        </row>
        <row r="209">
          <cell r="A209" t="str">
            <v>Z5-3/27/5</v>
          </cell>
          <cell r="B209">
            <v>6975.5311152322647</v>
          </cell>
          <cell r="C209">
            <v>3557.3715438332033</v>
          </cell>
          <cell r="D209">
            <v>2.0699999999999998</v>
          </cell>
        </row>
        <row r="210">
          <cell r="A210" t="str">
            <v>Z5-46/7/3</v>
          </cell>
          <cell r="B210">
            <v>6976.9970071835533</v>
          </cell>
          <cell r="C210">
            <v>4529.6092428610436</v>
          </cell>
          <cell r="D210">
            <v>1.8</v>
          </cell>
        </row>
        <row r="211">
          <cell r="A211" t="str">
            <v>Z5-3/25/3</v>
          </cell>
          <cell r="B211">
            <v>6977.2992256373709</v>
          </cell>
          <cell r="C211">
            <v>3654.7512030604885</v>
          </cell>
          <cell r="D211">
            <v>2.0499999999999998</v>
          </cell>
        </row>
        <row r="212">
          <cell r="A212" t="str">
            <v>Z5-3/5/5</v>
          </cell>
          <cell r="B212">
            <v>6978.8290700750649</v>
          </cell>
          <cell r="C212">
            <v>4217.931689960501</v>
          </cell>
          <cell r="D212">
            <v>1.4</v>
          </cell>
        </row>
        <row r="213">
          <cell r="A213" t="str">
            <v>Z5-3/30</v>
          </cell>
          <cell r="B213">
            <v>6978.9526546867764</v>
          </cell>
          <cell r="C213">
            <v>3596.2211650380646</v>
          </cell>
          <cell r="D213">
            <v>2.0699999999999998</v>
          </cell>
        </row>
        <row r="214">
          <cell r="A214" t="str">
            <v>Z5-3/15/4</v>
          </cell>
          <cell r="B214">
            <v>6980.753921593343</v>
          </cell>
          <cell r="C214">
            <v>3934.0078356372542</v>
          </cell>
          <cell r="D214">
            <v>1.95</v>
          </cell>
        </row>
        <row r="215">
          <cell r="A215" t="str">
            <v>Z5-46/9/3</v>
          </cell>
          <cell r="B215">
            <v>6983.6041905623388</v>
          </cell>
          <cell r="C215">
            <v>4592.6923474439618</v>
          </cell>
          <cell r="D215">
            <v>1.93</v>
          </cell>
        </row>
        <row r="216">
          <cell r="A216" t="str">
            <v>Z5-3/23/3</v>
          </cell>
          <cell r="B216">
            <v>6984.0005892588315</v>
          </cell>
          <cell r="C216">
            <v>3706.3700647221367</v>
          </cell>
          <cell r="D216">
            <v>1.56</v>
          </cell>
        </row>
        <row r="217">
          <cell r="A217" t="str">
            <v>Z5-3/3/6</v>
          </cell>
          <cell r="B217">
            <v>6985.9937785289521</v>
          </cell>
          <cell r="C217">
            <v>4272.4857889660689</v>
          </cell>
          <cell r="D217">
            <v>1.86</v>
          </cell>
        </row>
        <row r="218">
          <cell r="A218" t="str">
            <v>Z5-3/13/4</v>
          </cell>
          <cell r="B218">
            <v>6986.0995875950593</v>
          </cell>
          <cell r="C218">
            <v>3987.925315719529</v>
          </cell>
          <cell r="D218">
            <v>1.68</v>
          </cell>
        </row>
        <row r="219">
          <cell r="A219" t="str">
            <v>Z5-3/3/6/1</v>
          </cell>
          <cell r="B219">
            <v>6987.0693342852574</v>
          </cell>
          <cell r="C219">
            <v>4302.4665024301457</v>
          </cell>
          <cell r="D219">
            <v>2</v>
          </cell>
        </row>
        <row r="220">
          <cell r="A220" t="str">
            <v>Z5-46/15/4</v>
          </cell>
          <cell r="B220">
            <v>6989.421617134436</v>
          </cell>
          <cell r="C220">
            <v>4723.0106419407557</v>
          </cell>
          <cell r="D220">
            <v>1.88</v>
          </cell>
        </row>
        <row r="221">
          <cell r="A221" t="str">
            <v>Z5-46/11/3</v>
          </cell>
          <cell r="B221">
            <v>6990.6507134123431</v>
          </cell>
          <cell r="C221">
            <v>4660.1475395734169</v>
          </cell>
          <cell r="D221">
            <v>2.4500000000000002</v>
          </cell>
        </row>
        <row r="222">
          <cell r="A222" t="str">
            <v>Z5-3/21/3</v>
          </cell>
          <cell r="B222">
            <v>6991.208815483169</v>
          </cell>
          <cell r="C222">
            <v>3762.2796621618586</v>
          </cell>
          <cell r="D222">
            <v>2.38</v>
          </cell>
        </row>
        <row r="223">
          <cell r="A223" t="str">
            <v>Z5-3/11/4</v>
          </cell>
          <cell r="B223">
            <v>6991.7629620469488</v>
          </cell>
          <cell r="C223">
            <v>4044.7568783813781</v>
          </cell>
          <cell r="D223">
            <v>1.35</v>
          </cell>
        </row>
        <row r="224">
          <cell r="A224" t="str">
            <v>Z5-3/19/3</v>
          </cell>
          <cell r="B224">
            <v>6996.4543768124176</v>
          </cell>
          <cell r="C224">
            <v>3818.5887704357133</v>
          </cell>
          <cell r="D224">
            <v>2.58</v>
          </cell>
        </row>
        <row r="225">
          <cell r="A225" t="str">
            <v>Z5-3/9/4</v>
          </cell>
          <cell r="B225">
            <v>6997.2824667111299</v>
          </cell>
          <cell r="C225">
            <v>4100.1833273075936</v>
          </cell>
          <cell r="D225">
            <v>1.4</v>
          </cell>
        </row>
        <row r="226">
          <cell r="A226" t="str">
            <v>Z5-8A</v>
          </cell>
          <cell r="B226">
            <v>6997.9728818824105</v>
          </cell>
          <cell r="C226">
            <v>4356.1538968118739</v>
          </cell>
          <cell r="D226">
            <v>1.68</v>
          </cell>
        </row>
        <row r="227">
          <cell r="A227" t="str">
            <v>Z5-3/7/4</v>
          </cell>
          <cell r="B227">
            <v>7003.0442626405229</v>
          </cell>
          <cell r="C227">
            <v>4158.7992301464346</v>
          </cell>
          <cell r="D227">
            <v>1.63</v>
          </cell>
        </row>
        <row r="228">
          <cell r="A228" t="str">
            <v>Z5-3/29</v>
          </cell>
          <cell r="B228">
            <v>7003.9668260849612</v>
          </cell>
          <cell r="C228">
            <v>3594.985329450742</v>
          </cell>
          <cell r="D228">
            <v>2.0350000000000001</v>
          </cell>
        </row>
        <row r="229">
          <cell r="A229" t="str">
            <v>Z5-46/5/2</v>
          </cell>
          <cell r="B229">
            <v>7004.1405162989622</v>
          </cell>
          <cell r="C229">
            <v>4462.0074256341604</v>
          </cell>
          <cell r="D229">
            <v>1.83</v>
          </cell>
        </row>
        <row r="230">
          <cell r="A230" t="str">
            <v>Z5-3/17/3</v>
          </cell>
          <cell r="B230">
            <v>7005.1864731589703</v>
          </cell>
          <cell r="C230">
            <v>3876.4305040204817</v>
          </cell>
          <cell r="D230">
            <v>2.4300000000000002</v>
          </cell>
        </row>
        <row r="231">
          <cell r="A231" t="str">
            <v>Z5-3/27/4</v>
          </cell>
          <cell r="B231">
            <v>7005.4963634362721</v>
          </cell>
          <cell r="C231">
            <v>3555.9279718494681</v>
          </cell>
          <cell r="D231">
            <v>2.4900000000000002</v>
          </cell>
        </row>
        <row r="232">
          <cell r="A232" t="str">
            <v>Z5-46/7/2</v>
          </cell>
          <cell r="B232">
            <v>7006.713567474656</v>
          </cell>
          <cell r="C232">
            <v>4525.4951154365172</v>
          </cell>
          <cell r="D232">
            <v>1.74</v>
          </cell>
        </row>
        <row r="233">
          <cell r="A233" t="str">
            <v>Z5-3/25/2</v>
          </cell>
          <cell r="B233">
            <v>7007.2076478002655</v>
          </cell>
          <cell r="C233">
            <v>3652.4089213254979</v>
          </cell>
          <cell r="D233">
            <v>2.0499999999999998</v>
          </cell>
        </row>
        <row r="234">
          <cell r="A234" t="str">
            <v>Z5-3/5/4</v>
          </cell>
          <cell r="B234">
            <v>7008.7904822914852</v>
          </cell>
          <cell r="C234">
            <v>4216.4105791828861</v>
          </cell>
          <cell r="D234">
            <v>1.5</v>
          </cell>
        </row>
        <row r="235">
          <cell r="A235" t="str">
            <v>Z5-3/15/3</v>
          </cell>
          <cell r="B235">
            <v>7010.6861850341838</v>
          </cell>
          <cell r="C235">
            <v>3931.9929894128281</v>
          </cell>
          <cell r="D235">
            <v>2.08</v>
          </cell>
        </row>
        <row r="236">
          <cell r="A236" t="str">
            <v>Z5-3/3/5</v>
          </cell>
          <cell r="B236">
            <v>7012.215195138624</v>
          </cell>
          <cell r="C236">
            <v>4270.9413263170236</v>
          </cell>
          <cell r="D236">
            <v>1.75</v>
          </cell>
        </row>
        <row r="237">
          <cell r="A237" t="str">
            <v>Z5-46/9/2</v>
          </cell>
          <cell r="B237">
            <v>7013.3489990548151</v>
          </cell>
          <cell r="C237">
            <v>4588.7876876961827</v>
          </cell>
          <cell r="D237">
            <v>1.92</v>
          </cell>
        </row>
        <row r="238">
          <cell r="A238" t="str">
            <v>Z5-3/23/2</v>
          </cell>
          <cell r="B238">
            <v>7013.9396330577583</v>
          </cell>
          <cell r="C238">
            <v>3704.4586107190435</v>
          </cell>
          <cell r="D238">
            <v>1.06</v>
          </cell>
        </row>
        <row r="239">
          <cell r="A239" t="str">
            <v>Z5-3/13/3</v>
          </cell>
          <cell r="B239">
            <v>7016.0359645082308</v>
          </cell>
          <cell r="C239">
            <v>3985.9725388985539</v>
          </cell>
          <cell r="D239">
            <v>1.66</v>
          </cell>
        </row>
        <row r="240">
          <cell r="A240" t="str">
            <v>Z5-46/15/3</v>
          </cell>
          <cell r="B240">
            <v>7016.924476619326</v>
          </cell>
          <cell r="C240">
            <v>4734.9936599309949</v>
          </cell>
          <cell r="D240">
            <v>1.91</v>
          </cell>
        </row>
        <row r="241">
          <cell r="A241" t="str">
            <v>Z5-46/11/2</v>
          </cell>
          <cell r="B241">
            <v>7020.3837697177823</v>
          </cell>
          <cell r="C241">
            <v>4656.1543750717219</v>
          </cell>
          <cell r="D241">
            <v>2.27</v>
          </cell>
        </row>
        <row r="242">
          <cell r="A242" t="str">
            <v>Z5-3/21/2</v>
          </cell>
          <cell r="B242">
            <v>7021.1404136376141</v>
          </cell>
          <cell r="C242">
            <v>3760.2549567707379</v>
          </cell>
          <cell r="D242">
            <v>2.2799999999999998</v>
          </cell>
        </row>
        <row r="243">
          <cell r="A243" t="str">
            <v>Z5-3/11/3</v>
          </cell>
          <cell r="B243">
            <v>7021.714007916441</v>
          </cell>
          <cell r="C243">
            <v>4043.0437376038717</v>
          </cell>
          <cell r="D243">
            <v>1.28</v>
          </cell>
        </row>
        <row r="244">
          <cell r="A244" t="str">
            <v>Z5-3/19/2</v>
          </cell>
          <cell r="B244">
            <v>7026.3821860112021</v>
          </cell>
          <cell r="C244">
            <v>3816.5088097242628</v>
          </cell>
          <cell r="D244">
            <v>2.72</v>
          </cell>
        </row>
        <row r="245">
          <cell r="A245" t="str">
            <v>Z5-3/9/3</v>
          </cell>
          <cell r="B245">
            <v>7027.2433382218242</v>
          </cell>
          <cell r="C245">
            <v>4098.6516033377893</v>
          </cell>
          <cell r="D245">
            <v>1.38</v>
          </cell>
        </row>
        <row r="246">
          <cell r="A246" t="str">
            <v>Z5-3/28</v>
          </cell>
          <cell r="B246">
            <v>7029.9351524183339</v>
          </cell>
          <cell r="C246">
            <v>3593.7023534402588</v>
          </cell>
          <cell r="D246">
            <v>2</v>
          </cell>
        </row>
        <row r="247">
          <cell r="A247" t="str">
            <v>Z5-3/7/3</v>
          </cell>
          <cell r="B247">
            <v>7032.9923377531077</v>
          </cell>
          <cell r="C247">
            <v>4157.0349180847561</v>
          </cell>
          <cell r="D247">
            <v>1.66</v>
          </cell>
        </row>
        <row r="248">
          <cell r="A248" t="str">
            <v>Z5-46/7/1</v>
          </cell>
          <cell r="B248">
            <v>7033.9735072998074</v>
          </cell>
          <cell r="C248">
            <v>4521.6735538542971</v>
          </cell>
          <cell r="D248">
            <v>1.61</v>
          </cell>
        </row>
        <row r="249">
          <cell r="A249" t="str">
            <v>Z5-3/3/4</v>
          </cell>
          <cell r="B249">
            <v>7034.9220006942651</v>
          </cell>
          <cell r="C249">
            <v>4269.6038771020621</v>
          </cell>
          <cell r="D249">
            <v>1.71</v>
          </cell>
        </row>
        <row r="250">
          <cell r="A250" t="str">
            <v>Z5-3/17/2</v>
          </cell>
          <cell r="B250">
            <v>7035.1185181369901</v>
          </cell>
          <cell r="C250">
            <v>3874.4124149655063</v>
          </cell>
          <cell r="D250">
            <v>2.63</v>
          </cell>
        </row>
        <row r="251">
          <cell r="A251" t="str">
            <v>Z5-7</v>
          </cell>
          <cell r="B251">
            <v>7035.146143624761</v>
          </cell>
          <cell r="C251">
            <v>4352.8635989688446</v>
          </cell>
          <cell r="D251">
            <v>1.94</v>
          </cell>
        </row>
        <row r="252">
          <cell r="A252" t="str">
            <v>Z5-3/27/3</v>
          </cell>
          <cell r="B252">
            <v>7035.4616116402794</v>
          </cell>
          <cell r="C252">
            <v>3554.4843998657325</v>
          </cell>
          <cell r="D252">
            <v>2.3199999999999998</v>
          </cell>
        </row>
        <row r="253">
          <cell r="A253" t="str">
            <v>Z5-3/3/4/1</v>
          </cell>
          <cell r="B253">
            <v>7035.9975564505694</v>
          </cell>
          <cell r="C253">
            <v>4299.584590566139</v>
          </cell>
          <cell r="D253">
            <v>2.15</v>
          </cell>
        </row>
        <row r="254">
          <cell r="A254" t="str">
            <v>Z5-46/5/1/1</v>
          </cell>
          <cell r="B254">
            <v>7036.1445359695026</v>
          </cell>
          <cell r="C254">
            <v>4415.0575562668337</v>
          </cell>
          <cell r="D254">
            <v>1.36</v>
          </cell>
        </row>
        <row r="255">
          <cell r="A255" t="str">
            <v>Z5-3/25/1</v>
          </cell>
          <cell r="B255">
            <v>7037.11606996316</v>
          </cell>
          <cell r="C255">
            <v>3650.0666395905073</v>
          </cell>
          <cell r="D255">
            <v>2.21</v>
          </cell>
        </row>
        <row r="256">
          <cell r="A256" t="str">
            <v>Z5-3/5/3</v>
          </cell>
          <cell r="B256">
            <v>7038.7518945079028</v>
          </cell>
          <cell r="C256">
            <v>4214.8894684052702</v>
          </cell>
          <cell r="D256">
            <v>1.45</v>
          </cell>
        </row>
        <row r="257">
          <cell r="A257" t="str">
            <v>Z5-7/1</v>
          </cell>
          <cell r="B257">
            <v>7039.0645829200039</v>
          </cell>
          <cell r="C257">
            <v>4393.2956443969233</v>
          </cell>
          <cell r="D257">
            <v>1.36</v>
          </cell>
        </row>
        <row r="258">
          <cell r="A258" t="str">
            <v>Z5-3/15/2</v>
          </cell>
          <cell r="B258">
            <v>7040.6184484750247</v>
          </cell>
          <cell r="C258">
            <v>3929.9781431884021</v>
          </cell>
          <cell r="D258">
            <v>2.42</v>
          </cell>
        </row>
        <row r="259">
          <cell r="A259" t="str">
            <v>Z5-46/9/1</v>
          </cell>
          <cell r="B259">
            <v>7043.0938075472914</v>
          </cell>
          <cell r="C259">
            <v>4584.8830279484027</v>
          </cell>
          <cell r="D259">
            <v>1.92</v>
          </cell>
        </row>
        <row r="260">
          <cell r="A260" t="str">
            <v>Z5-3/23/1</v>
          </cell>
          <cell r="B260">
            <v>7043.8786768566852</v>
          </cell>
          <cell r="C260">
            <v>3702.5471567159502</v>
          </cell>
          <cell r="D260">
            <v>1.3</v>
          </cell>
        </row>
        <row r="261">
          <cell r="A261" t="str">
            <v>Z5-46/5/1</v>
          </cell>
          <cell r="B261">
            <v>7043.9156453167216</v>
          </cell>
          <cell r="C261">
            <v>4456.8100120824083</v>
          </cell>
          <cell r="D261">
            <v>2.29</v>
          </cell>
        </row>
        <row r="262">
          <cell r="A262" t="str">
            <v>Z5-46/15/2</v>
          </cell>
          <cell r="B262">
            <v>7044.4273361042151</v>
          </cell>
          <cell r="C262">
            <v>4746.9766779212359</v>
          </cell>
          <cell r="D262">
            <v>1.82</v>
          </cell>
        </row>
        <row r="263">
          <cell r="A263" t="str">
            <v>Z5-3/13/2</v>
          </cell>
          <cell r="B263">
            <v>7045.9723414214022</v>
          </cell>
          <cell r="C263">
            <v>3984.0197620775789</v>
          </cell>
          <cell r="D263">
            <v>1.8</v>
          </cell>
        </row>
        <row r="264">
          <cell r="A264" t="str">
            <v>Z5-46/5</v>
          </cell>
          <cell r="B264">
            <v>7048.6962412918201</v>
          </cell>
          <cell r="C264">
            <v>4456.185331913669</v>
          </cell>
          <cell r="D264">
            <v>2.17</v>
          </cell>
        </row>
        <row r="265">
          <cell r="A265" t="str">
            <v>Z5-46/11/1</v>
          </cell>
          <cell r="B265">
            <v>7050.1168260232207</v>
          </cell>
          <cell r="C265">
            <v>4652.161210570026</v>
          </cell>
          <cell r="D265">
            <v>2.0099999999999998</v>
          </cell>
        </row>
        <row r="266">
          <cell r="A266" t="str">
            <v>Z5-3/21/1</v>
          </cell>
          <cell r="B266">
            <v>7051.0720117920582</v>
          </cell>
          <cell r="C266">
            <v>3758.2302513796167</v>
          </cell>
          <cell r="D266">
            <v>2.2400000000000002</v>
          </cell>
        </row>
        <row r="267">
          <cell r="A267" t="str">
            <v>Z5-3/11/2</v>
          </cell>
          <cell r="B267">
            <v>7051.6650537859332</v>
          </cell>
          <cell r="C267">
            <v>4041.3305968263658</v>
          </cell>
          <cell r="D267">
            <v>1.57</v>
          </cell>
        </row>
        <row r="268">
          <cell r="A268" t="str">
            <v>Z5-46/6</v>
          </cell>
          <cell r="B268">
            <v>7052.6777093212022</v>
          </cell>
          <cell r="C268">
            <v>4485.9199567192891</v>
          </cell>
          <cell r="D268">
            <v>2.08</v>
          </cell>
        </row>
        <row r="269">
          <cell r="A269" t="str">
            <v>Z5-3/19/1</v>
          </cell>
          <cell r="B269">
            <v>7056.3099952099865</v>
          </cell>
          <cell r="C269">
            <v>3814.4288490128124</v>
          </cell>
          <cell r="D269">
            <v>2.68</v>
          </cell>
        </row>
        <row r="270">
          <cell r="A270" t="str">
            <v>Z5-46/7</v>
          </cell>
          <cell r="B270">
            <v>7057.0438096432545</v>
          </cell>
          <cell r="C270">
            <v>4518.527114175251</v>
          </cell>
          <cell r="D270">
            <v>1.92</v>
          </cell>
        </row>
        <row r="271">
          <cell r="A271" t="str">
            <v>Z5-3/9/2</v>
          </cell>
          <cell r="B271">
            <v>7057.2042097325175</v>
          </cell>
          <cell r="C271">
            <v>4097.1198793679869</v>
          </cell>
          <cell r="D271">
            <v>1.46</v>
          </cell>
        </row>
        <row r="272">
          <cell r="A272" t="str">
            <v>Z5-3/3/3</v>
          </cell>
          <cell r="B272">
            <v>7058.7895211001232</v>
          </cell>
          <cell r="C272">
            <v>4268.1980608435088</v>
          </cell>
          <cell r="D272">
            <v>1.71</v>
          </cell>
        </row>
        <row r="273">
          <cell r="A273" t="str">
            <v>Z5-3/27</v>
          </cell>
          <cell r="B273">
            <v>7059.8986058799173</v>
          </cell>
          <cell r="C273">
            <v>3592.2219965050858</v>
          </cell>
          <cell r="D273">
            <v>1.98</v>
          </cell>
        </row>
        <row r="274">
          <cell r="A274" t="str">
            <v>Z5-46/8</v>
          </cell>
          <cell r="B274">
            <v>7061.0252776726356</v>
          </cell>
          <cell r="C274">
            <v>4548.2617389808711</v>
          </cell>
          <cell r="D274">
            <v>1.9</v>
          </cell>
        </row>
        <row r="275">
          <cell r="A275" t="str">
            <v>Z5-3/7/2</v>
          </cell>
          <cell r="B275">
            <v>7062.9404128656925</v>
          </cell>
          <cell r="C275">
            <v>4155.2706060230767</v>
          </cell>
          <cell r="D275">
            <v>1.54</v>
          </cell>
        </row>
        <row r="276">
          <cell r="A276" t="str">
            <v>Z5-3/26</v>
          </cell>
          <cell r="B276">
            <v>7063.7189146788933</v>
          </cell>
          <cell r="C276">
            <v>3621.9777562950908</v>
          </cell>
          <cell r="D276">
            <v>2.1800000000000002</v>
          </cell>
        </row>
        <row r="277">
          <cell r="A277" t="str">
            <v>Z5-6</v>
          </cell>
          <cell r="B277">
            <v>7064.858788552141</v>
          </cell>
          <cell r="C277">
            <v>4350.2336588739236</v>
          </cell>
          <cell r="D277">
            <v>1.06</v>
          </cell>
        </row>
        <row r="278">
          <cell r="A278" t="str">
            <v>Z5-3/17/1</v>
          </cell>
          <cell r="B278">
            <v>7065.050563115009</v>
          </cell>
          <cell r="C278">
            <v>3872.3943259105308</v>
          </cell>
          <cell r="D278">
            <v>2.64</v>
          </cell>
        </row>
        <row r="279">
          <cell r="A279" t="str">
            <v>Z5-3/27/2</v>
          </cell>
          <cell r="B279">
            <v>7065.4268598442868</v>
          </cell>
          <cell r="C279">
            <v>3553.0408278819973</v>
          </cell>
          <cell r="D279">
            <v>2.23</v>
          </cell>
        </row>
        <row r="280">
          <cell r="A280" t="str">
            <v>Z5-46/9</v>
          </cell>
          <cell r="B280">
            <v>7065.5344244218822</v>
          </cell>
          <cell r="C280">
            <v>4581.9372038578658</v>
          </cell>
          <cell r="D280">
            <v>1.98</v>
          </cell>
        </row>
        <row r="281">
          <cell r="A281" t="str">
            <v>Z5-3/25</v>
          </cell>
          <cell r="B281">
            <v>7067.0244921260546</v>
          </cell>
          <cell r="C281">
            <v>3647.7243578555167</v>
          </cell>
          <cell r="D281">
            <v>2.16</v>
          </cell>
        </row>
        <row r="282">
          <cell r="A282" t="str">
            <v>Z5-46/4/3</v>
          </cell>
          <cell r="B282">
            <v>7067.5621460308212</v>
          </cell>
          <cell r="C282">
            <v>4371.9124214589201</v>
          </cell>
          <cell r="D282">
            <v>1.51</v>
          </cell>
        </row>
        <row r="283">
          <cell r="A283" t="str">
            <v>Z5-3/5/2</v>
          </cell>
          <cell r="B283">
            <v>7068.713306724324</v>
          </cell>
          <cell r="C283">
            <v>4213.3683576276544</v>
          </cell>
          <cell r="D283">
            <v>1.4</v>
          </cell>
        </row>
        <row r="284">
          <cell r="A284" t="str">
            <v>Z5-46/10</v>
          </cell>
          <cell r="B284">
            <v>7069.5158924512634</v>
          </cell>
          <cell r="C284">
            <v>4611.6718286634859</v>
          </cell>
          <cell r="D284">
            <v>1.87</v>
          </cell>
        </row>
        <row r="285">
          <cell r="A285" t="str">
            <v>Z5-3/15/1</v>
          </cell>
          <cell r="B285">
            <v>7070.5507119158656</v>
          </cell>
          <cell r="C285">
            <v>3927.9632969639761</v>
          </cell>
          <cell r="D285">
            <v>2.76</v>
          </cell>
        </row>
        <row r="286">
          <cell r="A286" t="str">
            <v>Z5-3/24</v>
          </cell>
          <cell r="B286">
            <v>7070.8448009250305</v>
          </cell>
          <cell r="C286">
            <v>3677.4801176455217</v>
          </cell>
          <cell r="D286">
            <v>2.19</v>
          </cell>
        </row>
        <row r="287">
          <cell r="A287" t="str">
            <v>Z5-46/4/2</v>
          </cell>
          <cell r="B287">
            <v>7071.2394441492988</v>
          </cell>
          <cell r="C287">
            <v>4401.6861931136473</v>
          </cell>
          <cell r="D287">
            <v>1.47</v>
          </cell>
        </row>
        <row r="288">
          <cell r="A288" t="str">
            <v>Z5-46/15/1</v>
          </cell>
          <cell r="B288">
            <v>7071.9301955891051</v>
          </cell>
          <cell r="C288">
            <v>4758.9596959114751</v>
          </cell>
          <cell r="D288">
            <v>1.7</v>
          </cell>
        </row>
        <row r="289">
          <cell r="A289" t="str">
            <v>Z5-3/27/1</v>
          </cell>
          <cell r="B289">
            <v>7072.867584551007</v>
          </cell>
          <cell r="C289">
            <v>3591.3244486072995</v>
          </cell>
          <cell r="D289">
            <v>2.16</v>
          </cell>
        </row>
        <row r="290">
          <cell r="A290" t="str">
            <v>Z5-3/23</v>
          </cell>
          <cell r="B290">
            <v>7073.817720655612</v>
          </cell>
          <cell r="C290">
            <v>3700.635702712857</v>
          </cell>
          <cell r="D290">
            <v>2.0099999999999998</v>
          </cell>
        </row>
        <row r="291">
          <cell r="A291" t="str">
            <v>Z5-46/11</v>
          </cell>
          <cell r="B291">
            <v>7074.4989628903959</v>
          </cell>
          <cell r="C291">
            <v>4648.8866772555457</v>
          </cell>
          <cell r="D291">
            <v>2.0099999999999998</v>
          </cell>
        </row>
        <row r="292">
          <cell r="A292" t="str">
            <v>Z5-46/4/1</v>
          </cell>
          <cell r="B292">
            <v>7074.6985683897692</v>
          </cell>
          <cell r="C292">
            <v>4429.8441316325134</v>
          </cell>
          <cell r="D292">
            <v>1.51</v>
          </cell>
        </row>
        <row r="293">
          <cell r="A293" t="str">
            <v>Z5-3/13/1</v>
          </cell>
          <cell r="B293">
            <v>7075.9087183345737</v>
          </cell>
          <cell r="C293">
            <v>3982.0669852566039</v>
          </cell>
          <cell r="D293">
            <v>2.09</v>
          </cell>
        </row>
        <row r="294">
          <cell r="A294" t="str">
            <v>Z5-46/4</v>
          </cell>
          <cell r="B294">
            <v>7077.4801279128924</v>
          </cell>
          <cell r="C294">
            <v>4452.424143299304</v>
          </cell>
          <cell r="D294">
            <v>2.16</v>
          </cell>
        </row>
        <row r="295">
          <cell r="A295" t="str">
            <v>Z5-3/22</v>
          </cell>
          <cell r="B295">
            <v>7077.6380294545879</v>
          </cell>
          <cell r="C295">
            <v>3730.3914625028619</v>
          </cell>
          <cell r="D295">
            <v>2.0699999999999998</v>
          </cell>
        </row>
        <row r="296">
          <cell r="A296" t="str">
            <v>Z5-46/12</v>
          </cell>
          <cell r="B296">
            <v>7078.4804309197771</v>
          </cell>
          <cell r="C296">
            <v>4678.6213020611658</v>
          </cell>
          <cell r="D296">
            <v>2.23</v>
          </cell>
        </row>
        <row r="297">
          <cell r="A297" t="str">
            <v>Z5-3/21</v>
          </cell>
          <cell r="B297">
            <v>7081.0036099465033</v>
          </cell>
          <cell r="C297">
            <v>3756.2055459884959</v>
          </cell>
          <cell r="D297">
            <v>2.1800000000000002</v>
          </cell>
        </row>
        <row r="298">
          <cell r="A298" t="str">
            <v>Z5-3/11/1</v>
          </cell>
          <cell r="B298">
            <v>7081.6160996554254</v>
          </cell>
          <cell r="C298">
            <v>4039.6174560488598</v>
          </cell>
          <cell r="D298">
            <v>1.6</v>
          </cell>
        </row>
        <row r="299">
          <cell r="A299" t="str">
            <v>Z5-46/13</v>
          </cell>
          <cell r="B299">
            <v>7082.461898949161</v>
          </cell>
          <cell r="C299">
            <v>4708.3559268667859</v>
          </cell>
          <cell r="D299">
            <v>2.16</v>
          </cell>
        </row>
        <row r="300">
          <cell r="A300" t="str">
            <v>Z5-3/3/2</v>
          </cell>
          <cell r="B300">
            <v>7082.8516691005661</v>
          </cell>
          <cell r="C300">
            <v>4266.7807808621992</v>
          </cell>
          <cell r="D300">
            <v>1.71</v>
          </cell>
        </row>
        <row r="301">
          <cell r="A301" t="str">
            <v>Z5-3/20</v>
          </cell>
          <cell r="B301">
            <v>7083.7913079240343</v>
          </cell>
          <cell r="C301">
            <v>3786.0757441797714</v>
          </cell>
          <cell r="D301">
            <v>2.57</v>
          </cell>
        </row>
        <row r="302">
          <cell r="A302" t="str">
            <v>Z5-3/3/2/1</v>
          </cell>
          <cell r="B302">
            <v>7083.9272248568714</v>
          </cell>
          <cell r="C302">
            <v>4296.7614943262761</v>
          </cell>
          <cell r="D302">
            <v>2.1</v>
          </cell>
        </row>
        <row r="303">
          <cell r="A303" t="str">
            <v>Z5-3/19</v>
          </cell>
          <cell r="B303">
            <v>7086.2489036950892</v>
          </cell>
          <cell r="C303">
            <v>3812.4088955280031</v>
          </cell>
          <cell r="D303">
            <v>2.78</v>
          </cell>
        </row>
        <row r="304">
          <cell r="A304" t="str">
            <v>Z5-46/14</v>
          </cell>
          <cell r="B304">
            <v>7086.4433669785412</v>
          </cell>
          <cell r="C304">
            <v>4738.090551672406</v>
          </cell>
          <cell r="D304">
            <v>2.31</v>
          </cell>
        </row>
        <row r="305">
          <cell r="A305" t="str">
            <v>Z5-46/7/6</v>
          </cell>
          <cell r="B305">
            <v>7086.7603699343572</v>
          </cell>
          <cell r="C305">
            <v>4514.4129867507236</v>
          </cell>
          <cell r="D305">
            <v>2.14</v>
          </cell>
        </row>
        <row r="306">
          <cell r="A306" t="str">
            <v>Z5-3/9/1</v>
          </cell>
          <cell r="B306">
            <v>7087.1650812432135</v>
          </cell>
          <cell r="C306">
            <v>4095.5881553981826</v>
          </cell>
          <cell r="D306">
            <v>1.55</v>
          </cell>
        </row>
        <row r="307">
          <cell r="A307" t="str">
            <v>Z5-46/15</v>
          </cell>
          <cell r="B307">
            <v>7090.3100330315665</v>
          </cell>
          <cell r="C307">
            <v>4766.9678058627951</v>
          </cell>
          <cell r="D307">
            <v>2.4300000000000002</v>
          </cell>
        </row>
        <row r="308">
          <cell r="A308" t="str">
            <v>Z5-3/18</v>
          </cell>
          <cell r="B308">
            <v>7090.7184370756377</v>
          </cell>
          <cell r="C308">
            <v>3842.0740817124884</v>
          </cell>
          <cell r="D308">
            <v>2.66</v>
          </cell>
        </row>
        <row r="309">
          <cell r="A309" t="str">
            <v>Z5-2/33/8</v>
          </cell>
          <cell r="B309">
            <v>7090.9469462513498</v>
          </cell>
          <cell r="C309">
            <v>3699.5420897352765</v>
          </cell>
          <cell r="D309">
            <v>1.9</v>
          </cell>
        </row>
        <row r="310">
          <cell r="A310" t="str">
            <v>Z5-3/7/1</v>
          </cell>
          <cell r="B310">
            <v>7092.8884879782772</v>
          </cell>
          <cell r="C310">
            <v>4153.5062939613972</v>
          </cell>
          <cell r="D310">
            <v>1.46</v>
          </cell>
        </row>
        <row r="311">
          <cell r="A311" t="str">
            <v>Z5-3/17</v>
          </cell>
          <cell r="B311">
            <v>7094.9826080930288</v>
          </cell>
          <cell r="C311">
            <v>3870.3762368555554</v>
          </cell>
          <cell r="D311">
            <v>2.66</v>
          </cell>
        </row>
        <row r="312">
          <cell r="A312" t="str">
            <v>Z5-3/27/6</v>
          </cell>
          <cell r="B312">
            <v>7095.2663688021421</v>
          </cell>
          <cell r="C312">
            <v>3549.9418433460451</v>
          </cell>
          <cell r="D312">
            <v>2.2799999999999998</v>
          </cell>
        </row>
        <row r="313">
          <cell r="A313" t="str">
            <v>Z5-46/9/6</v>
          </cell>
          <cell r="B313">
            <v>7095.2792329143585</v>
          </cell>
          <cell r="C313">
            <v>4578.0325441100858</v>
          </cell>
          <cell r="D313">
            <v>2.0499999999999998</v>
          </cell>
        </row>
        <row r="314">
          <cell r="A314" t="str">
            <v>Z5-2/31/8</v>
          </cell>
          <cell r="B314">
            <v>7096.8388516716177</v>
          </cell>
          <cell r="C314">
            <v>3755.13438035527</v>
          </cell>
          <cell r="D314">
            <v>2.04</v>
          </cell>
        </row>
        <row r="315">
          <cell r="A315" t="str">
            <v>Z5-3/16</v>
          </cell>
          <cell r="B315">
            <v>7097.9380269065559</v>
          </cell>
          <cell r="C315">
            <v>3900.2303069237496</v>
          </cell>
          <cell r="D315">
            <v>2.9</v>
          </cell>
        </row>
        <row r="316">
          <cell r="A316" t="str">
            <v>Z5-3/5/1</v>
          </cell>
          <cell r="B316">
            <v>7098.6747189407433</v>
          </cell>
          <cell r="C316">
            <v>4211.8472468500386</v>
          </cell>
          <cell r="D316">
            <v>1.53</v>
          </cell>
        </row>
        <row r="317">
          <cell r="A317" t="str">
            <v>Z5-3/15</v>
          </cell>
          <cell r="B317">
            <v>7100.4950258723957</v>
          </cell>
          <cell r="C317">
            <v>3926.0596473018154</v>
          </cell>
          <cell r="D317">
            <v>2.8</v>
          </cell>
        </row>
        <row r="318">
          <cell r="A318" t="str">
            <v>Z5-2/44</v>
          </cell>
          <cell r="B318">
            <v>7102.7959968689065</v>
          </cell>
          <cell r="C318">
            <v>3589.2531842277926</v>
          </cell>
          <cell r="D318">
            <v>2.31</v>
          </cell>
        </row>
        <row r="319">
          <cell r="A319" t="str">
            <v>Z5-2/29/8</v>
          </cell>
          <cell r="B319">
            <v>7102.807660852578</v>
          </cell>
          <cell r="C319">
            <v>3811.2580740933549</v>
          </cell>
          <cell r="D319">
            <v>2.52</v>
          </cell>
        </row>
        <row r="320">
          <cell r="A320" t="str">
            <v>Z5-3/14</v>
          </cell>
          <cell r="B320">
            <v>7103.4504446859228</v>
          </cell>
          <cell r="C320">
            <v>3955.9137173700096</v>
          </cell>
          <cell r="D320">
            <v>2.54</v>
          </cell>
        </row>
        <row r="321">
          <cell r="A321" t="str">
            <v>Z5-5</v>
          </cell>
          <cell r="B321">
            <v>7103.6639044323729</v>
          </cell>
          <cell r="C321">
            <v>4346.7989215628922</v>
          </cell>
          <cell r="D321">
            <v>2.25</v>
          </cell>
        </row>
        <row r="322">
          <cell r="A322" t="str">
            <v>Z5-46/11/6</v>
          </cell>
          <cell r="B322">
            <v>7104.2320191958343</v>
          </cell>
          <cell r="C322">
            <v>4644.8935127538489</v>
          </cell>
          <cell r="D322">
            <v>2.08</v>
          </cell>
        </row>
        <row r="323">
          <cell r="A323" t="str">
            <v>Z5-3/13</v>
          </cell>
          <cell r="B323">
            <v>7105.8595982490287</v>
          </cell>
          <cell r="C323">
            <v>3980.2497062149127</v>
          </cell>
          <cell r="D323">
            <v>2.04</v>
          </cell>
        </row>
        <row r="324">
          <cell r="A324" t="str">
            <v>Z5-46/3/3</v>
          </cell>
          <cell r="B324">
            <v>7106.6588280689393</v>
          </cell>
          <cell r="C324">
            <v>4370.0275708089948</v>
          </cell>
          <cell r="D324">
            <v>2.2200000000000002</v>
          </cell>
        </row>
        <row r="325">
          <cell r="A325" t="str">
            <v>Z5-3/12</v>
          </cell>
          <cell r="B325">
            <v>7108.8150170625549</v>
          </cell>
          <cell r="C325">
            <v>4010.103776283107</v>
          </cell>
          <cell r="D325">
            <v>1.92</v>
          </cell>
        </row>
        <row r="326">
          <cell r="A326" t="str">
            <v>Z5-2/27/8</v>
          </cell>
          <cell r="B326">
            <v>7109.0305545755073</v>
          </cell>
          <cell r="C326">
            <v>3869.4290911773369</v>
          </cell>
          <cell r="D326">
            <v>2.5299999999999998</v>
          </cell>
        </row>
        <row r="327">
          <cell r="A327" t="str">
            <v>Z5-46/3/2</v>
          </cell>
          <cell r="B327">
            <v>7110.3536253927878</v>
          </cell>
          <cell r="C327">
            <v>4399.7991759510705</v>
          </cell>
          <cell r="D327">
            <v>2.13</v>
          </cell>
        </row>
        <row r="328">
          <cell r="A328" t="str">
            <v>Z5-3/11</v>
          </cell>
          <cell r="B328">
            <v>7111.5671455249176</v>
          </cell>
          <cell r="C328">
            <v>4037.9043152713539</v>
          </cell>
          <cell r="D328">
            <v>1.78</v>
          </cell>
        </row>
        <row r="329">
          <cell r="A329" t="str">
            <v>Z5-3/3/1</v>
          </cell>
          <cell r="B329">
            <v>7112.7997645368196</v>
          </cell>
          <cell r="C329">
            <v>4265.016813815726</v>
          </cell>
          <cell r="D329">
            <v>1.71</v>
          </cell>
        </row>
        <row r="330">
          <cell r="A330" t="str">
            <v>Z5-46/3/1</v>
          </cell>
          <cell r="B330">
            <v>7113.5754610988888</v>
          </cell>
          <cell r="C330">
            <v>4426.4185840549007</v>
          </cell>
          <cell r="D330">
            <v>1.94</v>
          </cell>
        </row>
        <row r="331">
          <cell r="A331" t="str">
            <v>Z5-3/10</v>
          </cell>
          <cell r="B331">
            <v>7114.5225643384447</v>
          </cell>
          <cell r="C331">
            <v>4067.7583853395481</v>
          </cell>
          <cell r="D331">
            <v>1.68</v>
          </cell>
        </row>
        <row r="332">
          <cell r="A332" t="str">
            <v>Z5-2/25/8</v>
          </cell>
          <cell r="B332">
            <v>7114.9673750886195</v>
          </cell>
          <cell r="C332">
            <v>3925.0854624315493</v>
          </cell>
          <cell r="D332">
            <v>2.04</v>
          </cell>
        </row>
        <row r="333">
          <cell r="A333" t="str">
            <v>Z5-46/3</v>
          </cell>
          <cell r="B333">
            <v>7116.1454686523484</v>
          </cell>
          <cell r="C333">
            <v>4447.3717457105331</v>
          </cell>
          <cell r="D333">
            <v>1.9</v>
          </cell>
        </row>
        <row r="334">
          <cell r="A334" t="str">
            <v>Z5-46/7/7</v>
          </cell>
          <cell r="B334">
            <v>7116.4769302254599</v>
          </cell>
          <cell r="C334">
            <v>4510.2988593261971</v>
          </cell>
          <cell r="D334">
            <v>2.12</v>
          </cell>
        </row>
        <row r="335">
          <cell r="A335" t="str">
            <v>Z5-3/9</v>
          </cell>
          <cell r="B335">
            <v>7117.1259527539069</v>
          </cell>
          <cell r="C335">
            <v>4094.0564314283802</v>
          </cell>
          <cell r="D335">
            <v>1.64</v>
          </cell>
        </row>
        <row r="336">
          <cell r="A336" t="str">
            <v>Z5-46/16</v>
          </cell>
          <cell r="B336">
            <v>7117.8128925164556</v>
          </cell>
          <cell r="C336">
            <v>4778.9508238530352</v>
          </cell>
          <cell r="D336">
            <v>1.87</v>
          </cell>
        </row>
        <row r="337">
          <cell r="A337" t="str">
            <v>Z5-3/8</v>
          </cell>
          <cell r="B337">
            <v>7120.0813715674331</v>
          </cell>
          <cell r="C337">
            <v>4123.9105014965744</v>
          </cell>
          <cell r="D337">
            <v>1.55</v>
          </cell>
        </row>
        <row r="338">
          <cell r="A338" t="str">
            <v>Z5-2/23/8</v>
          </cell>
          <cell r="B338">
            <v>7120.7670309268251</v>
          </cell>
          <cell r="C338">
            <v>3979.2772809585804</v>
          </cell>
          <cell r="D338">
            <v>2.42</v>
          </cell>
        </row>
        <row r="339">
          <cell r="A339" t="str">
            <v>Z5-2/33/7</v>
          </cell>
          <cell r="B339">
            <v>7120.8859900502766</v>
          </cell>
          <cell r="C339">
            <v>3697.6306357321832</v>
          </cell>
          <cell r="D339">
            <v>2.39</v>
          </cell>
        </row>
        <row r="340">
          <cell r="A340" t="str">
            <v>Z5-3/7</v>
          </cell>
          <cell r="B340">
            <v>7122.8365630908629</v>
          </cell>
          <cell r="C340">
            <v>4151.7419818997187</v>
          </cell>
          <cell r="D340">
            <v>1.46</v>
          </cell>
        </row>
        <row r="341">
          <cell r="A341" t="str">
            <v>Z5-46/9/7</v>
          </cell>
          <cell r="B341">
            <v>7125.0240414068339</v>
          </cell>
          <cell r="C341">
            <v>4574.1278843623058</v>
          </cell>
          <cell r="D341">
            <v>2.09</v>
          </cell>
        </row>
        <row r="342">
          <cell r="A342" t="str">
            <v>Z5-3/27/7</v>
          </cell>
          <cell r="B342">
            <v>7125.1058777599974</v>
          </cell>
          <cell r="C342">
            <v>3546.8428588100933</v>
          </cell>
          <cell r="D342">
            <v>2.09</v>
          </cell>
        </row>
        <row r="343">
          <cell r="A343" t="str">
            <v>Z5-3/6</v>
          </cell>
          <cell r="B343">
            <v>7125.7919819043891</v>
          </cell>
          <cell r="C343">
            <v>4181.5960519679129</v>
          </cell>
          <cell r="D343">
            <v>1.47</v>
          </cell>
        </row>
        <row r="344">
          <cell r="A344" t="str">
            <v>Z5-2/21/8</v>
          </cell>
          <cell r="B344">
            <v>7126.2625433799167</v>
          </cell>
          <cell r="C344">
            <v>4037.0208689634856</v>
          </cell>
          <cell r="D344">
            <v>1.9</v>
          </cell>
        </row>
        <row r="345">
          <cell r="A345" t="str">
            <v>Z5-2/31/7</v>
          </cell>
          <cell r="B345">
            <v>7126.7704498260628</v>
          </cell>
          <cell r="C345">
            <v>3753.1096749641492</v>
          </cell>
          <cell r="D345">
            <v>2.11</v>
          </cell>
        </row>
        <row r="346">
          <cell r="A346" t="str">
            <v>Z5-3/5</v>
          </cell>
          <cell r="B346">
            <v>7128.6361311571618</v>
          </cell>
          <cell r="C346">
            <v>4210.3261360724237</v>
          </cell>
          <cell r="D346">
            <v>1.58</v>
          </cell>
        </row>
        <row r="347">
          <cell r="A347" t="str">
            <v>Z5-4</v>
          </cell>
          <cell r="B347">
            <v>7132.2900483911781</v>
          </cell>
          <cell r="C347">
            <v>4344.2651503707202</v>
          </cell>
          <cell r="D347">
            <v>2.0830000000000002</v>
          </cell>
        </row>
        <row r="348">
          <cell r="A348" t="str">
            <v>Z5-2/43</v>
          </cell>
          <cell r="B348">
            <v>7132.724409186806</v>
          </cell>
          <cell r="C348">
            <v>3587.1819198482863</v>
          </cell>
          <cell r="D348">
            <v>2.38</v>
          </cell>
        </row>
        <row r="349">
          <cell r="A349" t="str">
            <v>Z5-2/29/7</v>
          </cell>
          <cell r="B349">
            <v>7132.7354700513615</v>
          </cell>
          <cell r="C349">
            <v>3809.178113381905</v>
          </cell>
          <cell r="D349">
            <v>2.4</v>
          </cell>
        </row>
        <row r="350">
          <cell r="A350" t="str">
            <v>Z5-2/19/8</v>
          </cell>
          <cell r="B350">
            <v>7132.9852062756127</v>
          </cell>
          <cell r="C350">
            <v>4093.2456406356719</v>
          </cell>
          <cell r="D350">
            <v>1.39</v>
          </cell>
        </row>
        <row r="351">
          <cell r="A351" t="str">
            <v>Z5-46/11/7</v>
          </cell>
          <cell r="B351">
            <v>7133.9650755012735</v>
          </cell>
          <cell r="C351">
            <v>4640.900348252153</v>
          </cell>
          <cell r="D351">
            <v>2.02</v>
          </cell>
        </row>
        <row r="352">
          <cell r="A352" t="str">
            <v>Z5-3/4</v>
          </cell>
          <cell r="B352">
            <v>7136.5292104167584</v>
          </cell>
          <cell r="C352">
            <v>4239.2691715006877</v>
          </cell>
          <cell r="D352">
            <v>1.56</v>
          </cell>
        </row>
        <row r="353">
          <cell r="A353" t="str">
            <v>Z5-2/27/7</v>
          </cell>
          <cell r="B353">
            <v>7138.9625995535271</v>
          </cell>
          <cell r="C353">
            <v>3867.4110021223614</v>
          </cell>
          <cell r="D353">
            <v>2.23</v>
          </cell>
        </row>
        <row r="354">
          <cell r="A354" t="str">
            <v>Z5-2/16/8</v>
          </cell>
          <cell r="B354">
            <v>7139.1254145099092</v>
          </cell>
          <cell r="C354">
            <v>4150.7823670689986</v>
          </cell>
          <cell r="D354">
            <v>1.48</v>
          </cell>
        </row>
        <row r="355">
          <cell r="A355" t="str">
            <v>Z5-3/3</v>
          </cell>
          <cell r="B355">
            <v>7143.0659600893669</v>
          </cell>
          <cell r="C355">
            <v>4263.2341104150883</v>
          </cell>
          <cell r="D355">
            <v>1.61</v>
          </cell>
        </row>
        <row r="356">
          <cell r="A356" t="str">
            <v>Z5-2/25/7</v>
          </cell>
          <cell r="B356">
            <v>7144.8996385294613</v>
          </cell>
          <cell r="C356">
            <v>3923.0706162071233</v>
          </cell>
          <cell r="D356">
            <v>2.19</v>
          </cell>
        </row>
        <row r="357">
          <cell r="A357" t="str">
            <v>Z5-2/14/8</v>
          </cell>
          <cell r="B357">
            <v>7145.310143249706</v>
          </cell>
          <cell r="C357">
            <v>4209.3936302724669</v>
          </cell>
          <cell r="D357">
            <v>1.61</v>
          </cell>
        </row>
        <row r="358">
          <cell r="A358" t="str">
            <v>Z5-46/17</v>
          </cell>
          <cell r="B358">
            <v>7145.3157520013456</v>
          </cell>
          <cell r="C358">
            <v>4790.9338418432753</v>
          </cell>
          <cell r="D358">
            <v>1.55</v>
          </cell>
        </row>
        <row r="359">
          <cell r="A359" t="str">
            <v>Z5-46/2</v>
          </cell>
          <cell r="B359">
            <v>7145.8925830483304</v>
          </cell>
          <cell r="C359">
            <v>4443.4846921847438</v>
          </cell>
          <cell r="D359">
            <v>1.71</v>
          </cell>
        </row>
        <row r="360">
          <cell r="A360" t="str">
            <v>Z5-46/7/8</v>
          </cell>
          <cell r="B360">
            <v>7146.1934905165626</v>
          </cell>
          <cell r="C360">
            <v>4506.1847319016688</v>
          </cell>
          <cell r="D360">
            <v>1.98</v>
          </cell>
        </row>
        <row r="361">
          <cell r="A361" t="str">
            <v>Z5-2/23/7</v>
          </cell>
          <cell r="B361">
            <v>7150.7034078399965</v>
          </cell>
          <cell r="C361">
            <v>3977.3245041376049</v>
          </cell>
          <cell r="D361">
            <v>2.52</v>
          </cell>
        </row>
        <row r="362">
          <cell r="A362" t="str">
            <v>Z5-2/33/6</v>
          </cell>
          <cell r="B362">
            <v>7150.8250338492035</v>
          </cell>
          <cell r="C362">
            <v>3695.71918172909</v>
          </cell>
          <cell r="D362">
            <v>2.61</v>
          </cell>
        </row>
        <row r="363">
          <cell r="A363" t="str">
            <v>Z5-3/2</v>
          </cell>
          <cell r="B363">
            <v>7150.9607004159679</v>
          </cell>
          <cell r="C363">
            <v>4292.1766928011766</v>
          </cell>
          <cell r="D363">
            <v>1.6</v>
          </cell>
        </row>
        <row r="364">
          <cell r="A364" t="str">
            <v>Z5-46/9/8</v>
          </cell>
          <cell r="B364">
            <v>7154.7688498993102</v>
          </cell>
          <cell r="C364">
            <v>4570.2232246145277</v>
          </cell>
          <cell r="D364">
            <v>2.14</v>
          </cell>
        </row>
        <row r="365">
          <cell r="A365" t="str">
            <v>Z5-3/27/8</v>
          </cell>
          <cell r="B365">
            <v>7154.9453867178527</v>
          </cell>
          <cell r="C365">
            <v>3543.743874274141</v>
          </cell>
          <cell r="D365">
            <v>1.94</v>
          </cell>
        </row>
        <row r="366">
          <cell r="A366" t="str">
            <v>LS-5</v>
          </cell>
          <cell r="B366">
            <v>7155.4465384978212</v>
          </cell>
          <cell r="C366">
            <v>4423.6202856812579</v>
          </cell>
          <cell r="D366">
            <v>1.6</v>
          </cell>
        </row>
        <row r="367">
          <cell r="A367" t="str">
            <v>Z5-2/21/7</v>
          </cell>
          <cell r="B367">
            <v>7156.2135892494098</v>
          </cell>
          <cell r="C367">
            <v>4035.3077281859796</v>
          </cell>
          <cell r="D367">
            <v>1.93</v>
          </cell>
        </row>
        <row r="368">
          <cell r="A368" t="str">
            <v>Z5-2/31/6</v>
          </cell>
          <cell r="B368">
            <v>7156.7020479805078</v>
          </cell>
          <cell r="C368">
            <v>3751.0849695730285</v>
          </cell>
          <cell r="D368">
            <v>2.0699999999999998</v>
          </cell>
        </row>
        <row r="369">
          <cell r="A369" t="str">
            <v>Z5-3/1</v>
          </cell>
          <cell r="B369">
            <v>7158.9318293787264</v>
          </cell>
          <cell r="C369">
            <v>4321.3993204204035</v>
          </cell>
          <cell r="D369">
            <v>1.83</v>
          </cell>
        </row>
        <row r="370">
          <cell r="A370" t="str">
            <v>Z5-2/42</v>
          </cell>
          <cell r="B370">
            <v>7162.6528215047056</v>
          </cell>
          <cell r="C370">
            <v>3585.1106554687794</v>
          </cell>
          <cell r="D370">
            <v>2.395</v>
          </cell>
        </row>
        <row r="371">
          <cell r="A371" t="str">
            <v>Z5-2/29/6</v>
          </cell>
          <cell r="B371">
            <v>7162.663279250145</v>
          </cell>
          <cell r="C371">
            <v>3807.098152670455</v>
          </cell>
          <cell r="D371">
            <v>2.4500000000000002</v>
          </cell>
        </row>
        <row r="372">
          <cell r="A372" t="str">
            <v>Z5-3</v>
          </cell>
          <cell r="B372">
            <v>7162.9339119256629</v>
          </cell>
          <cell r="C372">
            <v>4341.5527858010355</v>
          </cell>
          <cell r="D372">
            <v>1.83</v>
          </cell>
        </row>
        <row r="373">
          <cell r="A373" t="str">
            <v>Z5-2/19/7</v>
          </cell>
          <cell r="B373">
            <v>7162.9460777863069</v>
          </cell>
          <cell r="C373">
            <v>4091.7139166658685</v>
          </cell>
          <cell r="D373">
            <v>1.32</v>
          </cell>
        </row>
        <row r="374">
          <cell r="A374" t="str">
            <v>Z5-46/11/8</v>
          </cell>
          <cell r="B374">
            <v>7163.6981318067128</v>
          </cell>
          <cell r="C374">
            <v>4636.907183750458</v>
          </cell>
          <cell r="D374">
            <v>2.1800000000000002</v>
          </cell>
        </row>
        <row r="375">
          <cell r="A375" t="str">
            <v>Z5-2/27/6</v>
          </cell>
          <cell r="B375">
            <v>7168.8946445315469</v>
          </cell>
          <cell r="C375">
            <v>3865.392913067386</v>
          </cell>
          <cell r="D375">
            <v>2.06</v>
          </cell>
        </row>
        <row r="376">
          <cell r="A376" t="str">
            <v>Z5-2/16/7</v>
          </cell>
          <cell r="B376">
            <v>7169.073489622494</v>
          </cell>
          <cell r="C376">
            <v>4149.0180550073201</v>
          </cell>
          <cell r="D376">
            <v>1.36</v>
          </cell>
        </row>
        <row r="377">
          <cell r="A377" t="str">
            <v>Z5-2</v>
          </cell>
          <cell r="B377">
            <v>7170.1818539800015</v>
          </cell>
          <cell r="C377">
            <v>4378.051570511203</v>
          </cell>
          <cell r="D377">
            <v>1.85</v>
          </cell>
        </row>
        <row r="378">
          <cell r="A378" t="str">
            <v>Z5-46/18</v>
          </cell>
          <cell r="B378">
            <v>7172.8186114862356</v>
          </cell>
          <cell r="C378">
            <v>4802.9168598335145</v>
          </cell>
          <cell r="D378">
            <v>1.48</v>
          </cell>
        </row>
        <row r="379">
          <cell r="A379" t="str">
            <v>Z5-2/25/6</v>
          </cell>
          <cell r="B379">
            <v>7174.8319019703031</v>
          </cell>
          <cell r="C379">
            <v>3921.0557699826973</v>
          </cell>
          <cell r="D379">
            <v>2.27</v>
          </cell>
        </row>
        <row r="380">
          <cell r="A380" t="str">
            <v>Z5-2/14/7</v>
          </cell>
          <cell r="B380">
            <v>7175.2467165024273</v>
          </cell>
          <cell r="C380">
            <v>4207.4438657009232</v>
          </cell>
          <cell r="D380">
            <v>1.72</v>
          </cell>
        </row>
        <row r="381">
          <cell r="A381" t="str">
            <v>Z5-46/7/9</v>
          </cell>
          <cell r="B381">
            <v>7175.9100508076663</v>
          </cell>
          <cell r="C381">
            <v>4502.0706044771441</v>
          </cell>
          <cell r="D381">
            <v>1.93</v>
          </cell>
        </row>
        <row r="382">
          <cell r="A382" t="str">
            <v>Z5-1</v>
          </cell>
          <cell r="B382">
            <v>7177.830219999857</v>
          </cell>
          <cell r="C382">
            <v>4416.5667880240335</v>
          </cell>
          <cell r="D382">
            <v>1.78</v>
          </cell>
        </row>
        <row r="383">
          <cell r="A383" t="str">
            <v>Z5-2/23/6</v>
          </cell>
          <cell r="B383">
            <v>7180.639784753168</v>
          </cell>
          <cell r="C383">
            <v>3975.3717273166294</v>
          </cell>
          <cell r="D383">
            <v>2.4900000000000002</v>
          </cell>
        </row>
        <row r="384">
          <cell r="A384" t="str">
            <v>Z5-2/33/5</v>
          </cell>
          <cell r="B384">
            <v>7180.7640776481303</v>
          </cell>
          <cell r="C384">
            <v>3693.8077277259968</v>
          </cell>
          <cell r="D384">
            <v>2.52</v>
          </cell>
        </row>
        <row r="385">
          <cell r="A385" t="str">
            <v>Z5-46</v>
          </cell>
          <cell r="B385">
            <v>7181.282027823695</v>
          </cell>
          <cell r="C385">
            <v>4433.9492104659603</v>
          </cell>
          <cell r="D385">
            <v>1.78</v>
          </cell>
        </row>
        <row r="386">
          <cell r="A386" t="str">
            <v>Z5-46/1</v>
          </cell>
          <cell r="B386">
            <v>7182.2326184619687</v>
          </cell>
          <cell r="C386">
            <v>4438.7361420934121</v>
          </cell>
          <cell r="D386">
            <v>1.86</v>
          </cell>
        </row>
        <row r="387">
          <cell r="A387" t="str">
            <v>Z5-2/41</v>
          </cell>
          <cell r="B387">
            <v>7182.605096383304</v>
          </cell>
          <cell r="C387">
            <v>3583.7298125491084</v>
          </cell>
          <cell r="D387">
            <v>2.4300000000000002</v>
          </cell>
        </row>
        <row r="388">
          <cell r="A388" t="str">
            <v>Z5-46/9/9</v>
          </cell>
          <cell r="B388">
            <v>7184.5136583917865</v>
          </cell>
          <cell r="C388">
            <v>4566.3185648667477</v>
          </cell>
          <cell r="D388">
            <v>2.15</v>
          </cell>
        </row>
        <row r="389">
          <cell r="A389" t="str">
            <v>Z5-2/21/6</v>
          </cell>
          <cell r="B389">
            <v>7186.1646351189029</v>
          </cell>
          <cell r="C389">
            <v>4033.5945874084737</v>
          </cell>
          <cell r="D389">
            <v>1.69</v>
          </cell>
        </row>
        <row r="390">
          <cell r="A390" t="str">
            <v>Z5-2/31/5</v>
          </cell>
          <cell r="B390">
            <v>7186.633646134952</v>
          </cell>
          <cell r="C390">
            <v>3749.0602641819073</v>
          </cell>
          <cell r="D390">
            <v>2.0499999999999998</v>
          </cell>
        </row>
        <row r="391">
          <cell r="A391" t="str">
            <v>Z5-2/10/7</v>
          </cell>
          <cell r="B391">
            <v>7188.8125940566479</v>
          </cell>
          <cell r="C391">
            <v>4318.7272608659259</v>
          </cell>
          <cell r="D391">
            <v>1.91</v>
          </cell>
        </row>
        <row r="392">
          <cell r="A392" t="str">
            <v>Z5-2/37/5</v>
          </cell>
          <cell r="B392">
            <v>7191.3810577933327</v>
          </cell>
          <cell r="C392">
            <v>3559.3758119889862</v>
          </cell>
          <cell r="D392">
            <v>1.84</v>
          </cell>
        </row>
        <row r="393">
          <cell r="A393" t="str">
            <v>Z5-2/29/5</v>
          </cell>
          <cell r="B393">
            <v>7192.5910884489294</v>
          </cell>
          <cell r="C393">
            <v>3805.018191959005</v>
          </cell>
          <cell r="D393">
            <v>2.27</v>
          </cell>
        </row>
        <row r="394">
          <cell r="A394" t="str">
            <v>Z5-2/19/6</v>
          </cell>
          <cell r="B394">
            <v>7192.9069492970011</v>
          </cell>
          <cell r="C394">
            <v>4090.1821926960652</v>
          </cell>
          <cell r="D394">
            <v>1.22</v>
          </cell>
        </row>
        <row r="395">
          <cell r="A395" t="str">
            <v>Z5-46/11/9</v>
          </cell>
          <cell r="B395">
            <v>7193.4311881121512</v>
          </cell>
          <cell r="C395">
            <v>4632.914019248763</v>
          </cell>
          <cell r="D395">
            <v>2.27</v>
          </cell>
        </row>
        <row r="396">
          <cell r="A396" t="str">
            <v>Z5-2/27/5</v>
          </cell>
          <cell r="B396">
            <v>7198.8266895095658</v>
          </cell>
          <cell r="C396">
            <v>3863.37482401241</v>
          </cell>
          <cell r="D396">
            <v>2.17</v>
          </cell>
        </row>
        <row r="397">
          <cell r="A397" t="str">
            <v>Z5-2/16/6</v>
          </cell>
          <cell r="B397">
            <v>7199.0215647350788</v>
          </cell>
          <cell r="C397">
            <v>4147.2537429456415</v>
          </cell>
          <cell r="D397">
            <v>1.35</v>
          </cell>
        </row>
        <row r="398">
          <cell r="A398" t="str">
            <v>Z5-2/1</v>
          </cell>
          <cell r="B398">
            <v>7200.0771246736185</v>
          </cell>
          <cell r="C398">
            <v>4375.5470166277055</v>
          </cell>
          <cell r="D398">
            <v>1.86</v>
          </cell>
        </row>
        <row r="399">
          <cell r="A399" t="str">
            <v>Z5-46/19</v>
          </cell>
          <cell r="B399">
            <v>7200.3214709711256</v>
          </cell>
          <cell r="C399">
            <v>4814.8998778237547</v>
          </cell>
          <cell r="D399">
            <v>1.38</v>
          </cell>
        </row>
        <row r="400">
          <cell r="A400" t="str">
            <v>Z5-2/25/5</v>
          </cell>
          <cell r="B400">
            <v>7204.7641654111439</v>
          </cell>
          <cell r="C400">
            <v>3919.0409237582712</v>
          </cell>
          <cell r="D400">
            <v>2.19</v>
          </cell>
        </row>
        <row r="401">
          <cell r="A401" t="str">
            <v>Z5-2/14/6</v>
          </cell>
          <cell r="B401">
            <v>7205.1832897551485</v>
          </cell>
          <cell r="C401">
            <v>4205.4941011293795</v>
          </cell>
          <cell r="D401">
            <v>1.67</v>
          </cell>
        </row>
        <row r="402">
          <cell r="A402" t="str">
            <v>Z5-2/23/5</v>
          </cell>
          <cell r="B402">
            <v>7210.5761616663394</v>
          </cell>
          <cell r="C402">
            <v>3973.4189504956544</v>
          </cell>
          <cell r="D402">
            <v>2.1800000000000002</v>
          </cell>
        </row>
        <row r="403">
          <cell r="A403" t="str">
            <v>Z5-2/33/4</v>
          </cell>
          <cell r="B403">
            <v>7210.7031214470571</v>
          </cell>
          <cell r="C403">
            <v>3691.8962737229035</v>
          </cell>
          <cell r="D403">
            <v>2.08</v>
          </cell>
        </row>
        <row r="404">
          <cell r="A404" t="str">
            <v>Z5-47</v>
          </cell>
          <cell r="B404">
            <v>7211.247533064934</v>
          </cell>
          <cell r="C404">
            <v>4432.5109839061624</v>
          </cell>
          <cell r="D404">
            <v>1.59</v>
          </cell>
        </row>
        <row r="405">
          <cell r="A405" t="str">
            <v>Z5-2/21/5</v>
          </cell>
          <cell r="B405">
            <v>7216.1156809883951</v>
          </cell>
          <cell r="C405">
            <v>4031.8814466309673</v>
          </cell>
          <cell r="D405">
            <v>1.57</v>
          </cell>
        </row>
        <row r="406">
          <cell r="A406" t="str">
            <v>Z5-2/31/4</v>
          </cell>
          <cell r="B406">
            <v>7216.565244289397</v>
          </cell>
          <cell r="C406">
            <v>3747.0355587907866</v>
          </cell>
          <cell r="D406">
            <v>2.12</v>
          </cell>
        </row>
        <row r="407">
          <cell r="A407" t="str">
            <v>Z5-2/10/6</v>
          </cell>
          <cell r="B407">
            <v>7218.6933587345693</v>
          </cell>
          <cell r="C407">
            <v>4316.0552013114475</v>
          </cell>
          <cell r="D407">
            <v>1.86</v>
          </cell>
        </row>
        <row r="408">
          <cell r="A408" t="str">
            <v>Z5-2/29/4</v>
          </cell>
          <cell r="B408">
            <v>7222.5188976477129</v>
          </cell>
          <cell r="C408">
            <v>3802.938231247555</v>
          </cell>
          <cell r="D408">
            <v>2.04</v>
          </cell>
        </row>
        <row r="409">
          <cell r="A409" t="str">
            <v>Z5-2/19/5</v>
          </cell>
          <cell r="B409">
            <v>7222.8678208076954</v>
          </cell>
          <cell r="C409">
            <v>4088.6504687262618</v>
          </cell>
          <cell r="D409">
            <v>1.07</v>
          </cell>
        </row>
        <row r="410">
          <cell r="A410" t="str">
            <v>Z5-53/13</v>
          </cell>
          <cell r="B410">
            <v>7223.8756158609467</v>
          </cell>
          <cell r="C410">
            <v>4474.7604791042022</v>
          </cell>
          <cell r="D410">
            <v>2.42</v>
          </cell>
        </row>
        <row r="411">
          <cell r="A411" t="str">
            <v>Z5-46/20</v>
          </cell>
          <cell r="B411">
            <v>7227.8243304560156</v>
          </cell>
          <cell r="C411">
            <v>4826.8828958139939</v>
          </cell>
          <cell r="D411">
            <v>1.43</v>
          </cell>
        </row>
        <row r="412">
          <cell r="A412" t="str">
            <v>Z5-2/27/4</v>
          </cell>
          <cell r="B412">
            <v>7228.7587344875856</v>
          </cell>
          <cell r="C412">
            <v>3861.3567349574346</v>
          </cell>
          <cell r="D412">
            <v>2.2799999999999998</v>
          </cell>
        </row>
        <row r="413">
          <cell r="A413" t="str">
            <v>Z5-2/40</v>
          </cell>
          <cell r="B413">
            <v>7228.9486742419313</v>
          </cell>
          <cell r="C413">
            <v>3580.52249900979</v>
          </cell>
          <cell r="D413">
            <v>1.97</v>
          </cell>
        </row>
        <row r="414">
          <cell r="A414" t="str">
            <v>Z5-2/16/5</v>
          </cell>
          <cell r="B414">
            <v>7228.9696398476635</v>
          </cell>
          <cell r="C414">
            <v>4145.4894308839621</v>
          </cell>
          <cell r="D414">
            <v>1.26</v>
          </cell>
        </row>
        <row r="415">
          <cell r="A415" t="str">
            <v>Z5-55/12</v>
          </cell>
          <cell r="B415">
            <v>7229.2783165968831</v>
          </cell>
          <cell r="C415">
            <v>4526.0117828942648</v>
          </cell>
          <cell r="D415">
            <v>2.21</v>
          </cell>
        </row>
        <row r="416">
          <cell r="A416" t="str">
            <v>Z5-2/37/4</v>
          </cell>
          <cell r="B416">
            <v>7229.887968050467</v>
          </cell>
          <cell r="C416">
            <v>3556.6595642259686</v>
          </cell>
          <cell r="D416">
            <v>2.11</v>
          </cell>
        </row>
        <row r="417">
          <cell r="A417" t="str">
            <v>Z5-2/2</v>
          </cell>
          <cell r="B417">
            <v>7229.9723953672365</v>
          </cell>
          <cell r="C417">
            <v>4373.042462744208</v>
          </cell>
          <cell r="D417">
            <v>1.94</v>
          </cell>
        </row>
        <row r="418">
          <cell r="A418" t="str">
            <v>Z5-2/25/4</v>
          </cell>
          <cell r="B418">
            <v>7234.6964288519848</v>
          </cell>
          <cell r="C418">
            <v>3917.0260775338456</v>
          </cell>
          <cell r="D418">
            <v>2.29</v>
          </cell>
        </row>
        <row r="419">
          <cell r="A419" t="str">
            <v>Z5-2/14/5</v>
          </cell>
          <cell r="B419">
            <v>7235.1198630078707</v>
          </cell>
          <cell r="C419">
            <v>4203.5443365578367</v>
          </cell>
          <cell r="D419">
            <v>1.84</v>
          </cell>
        </row>
        <row r="420">
          <cell r="A420" t="str">
            <v>Z5-2/10/2/4</v>
          </cell>
          <cell r="B420">
            <v>7239.3207533950763</v>
          </cell>
          <cell r="C420">
            <v>4278.3011990009136</v>
          </cell>
          <cell r="D420">
            <v>1.46</v>
          </cell>
        </row>
        <row r="421">
          <cell r="A421" t="str">
            <v>Z5-2/23/4</v>
          </cell>
          <cell r="B421">
            <v>7240.5125385795109</v>
          </cell>
          <cell r="C421">
            <v>3971.4661736746789</v>
          </cell>
          <cell r="D421">
            <v>2.0099999999999998</v>
          </cell>
        </row>
        <row r="422">
          <cell r="A422" t="str">
            <v>Z5-2/33/3</v>
          </cell>
          <cell r="B422">
            <v>7240.642165245984</v>
          </cell>
          <cell r="C422">
            <v>3689.9848197198103</v>
          </cell>
          <cell r="D422">
            <v>2.0499999999999998</v>
          </cell>
        </row>
        <row r="423">
          <cell r="A423" t="str">
            <v>Z5-57/12</v>
          </cell>
          <cell r="B423">
            <v>7240.6540245878023</v>
          </cell>
          <cell r="C423">
            <v>4576.7466437673647</v>
          </cell>
          <cell r="D423">
            <v>2</v>
          </cell>
        </row>
        <row r="424">
          <cell r="A424" t="str">
            <v>Z5-48</v>
          </cell>
          <cell r="B424">
            <v>7241.2130383061713</v>
          </cell>
          <cell r="C424">
            <v>4431.0727573463646</v>
          </cell>
          <cell r="D424">
            <v>1.53</v>
          </cell>
        </row>
        <row r="425">
          <cell r="A425" t="str">
            <v>Z5-2/21/4</v>
          </cell>
          <cell r="B425">
            <v>7246.0667268578882</v>
          </cell>
          <cell r="C425">
            <v>4030.1683058534613</v>
          </cell>
          <cell r="D425">
            <v>1.69</v>
          </cell>
        </row>
        <row r="426">
          <cell r="A426" t="str">
            <v>Z5-2/31/3</v>
          </cell>
          <cell r="B426">
            <v>7246.4968424438421</v>
          </cell>
          <cell r="C426">
            <v>3745.0108533996654</v>
          </cell>
          <cell r="D426">
            <v>2.13</v>
          </cell>
        </row>
        <row r="427">
          <cell r="A427" t="str">
            <v>Z5-2/10/5</v>
          </cell>
          <cell r="B427">
            <v>7246.5820724339628</v>
          </cell>
          <cell r="C427">
            <v>4313.561279060601</v>
          </cell>
          <cell r="D427">
            <v>1.85</v>
          </cell>
        </row>
        <row r="428">
          <cell r="A428" t="str">
            <v>Z5-59/4</v>
          </cell>
          <cell r="B428">
            <v>7250.9962816744628</v>
          </cell>
          <cell r="C428">
            <v>4626.7939164921618</v>
          </cell>
          <cell r="D428">
            <v>1.73</v>
          </cell>
        </row>
        <row r="429">
          <cell r="A429" t="str">
            <v>Z5-2/29/3</v>
          </cell>
          <cell r="B429">
            <v>7252.4467068464974</v>
          </cell>
          <cell r="C429">
            <v>3800.858270536105</v>
          </cell>
          <cell r="D429">
            <v>1.95</v>
          </cell>
        </row>
        <row r="430">
          <cell r="A430" t="str">
            <v>Z5-2/19/4</v>
          </cell>
          <cell r="B430">
            <v>7252.8286923183896</v>
          </cell>
          <cell r="C430">
            <v>4087.118744756458</v>
          </cell>
          <cell r="D430">
            <v>1.33</v>
          </cell>
        </row>
        <row r="431">
          <cell r="A431" t="str">
            <v>Z5-53/12</v>
          </cell>
          <cell r="B431">
            <v>7253.7992274307007</v>
          </cell>
          <cell r="C431">
            <v>4472.6209766801676</v>
          </cell>
          <cell r="D431">
            <v>2.25</v>
          </cell>
        </row>
        <row r="432">
          <cell r="A432" t="str">
            <v>Z5-2/27/3</v>
          </cell>
          <cell r="B432">
            <v>7258.6907794656054</v>
          </cell>
          <cell r="C432">
            <v>3859.3386459024591</v>
          </cell>
          <cell r="D432">
            <v>2.36</v>
          </cell>
        </row>
        <row r="433">
          <cell r="A433" t="str">
            <v>Z5-2/39</v>
          </cell>
          <cell r="B433">
            <v>7258.8770865598308</v>
          </cell>
          <cell r="C433">
            <v>3578.4512346302836</v>
          </cell>
          <cell r="D433">
            <v>1.99</v>
          </cell>
        </row>
        <row r="434">
          <cell r="A434" t="str">
            <v>Z5-2/16/4</v>
          </cell>
          <cell r="B434">
            <v>7258.9177149602483</v>
          </cell>
          <cell r="C434">
            <v>4143.7251188222835</v>
          </cell>
          <cell r="D434">
            <v>1.1000000000000001</v>
          </cell>
        </row>
        <row r="435">
          <cell r="A435" t="str">
            <v>Z5-2/37/3</v>
          </cell>
          <cell r="B435">
            <v>7259.813608690165</v>
          </cell>
          <cell r="C435">
            <v>3554.54863260612</v>
          </cell>
          <cell r="D435">
            <v>2.19</v>
          </cell>
        </row>
        <row r="436">
          <cell r="A436" t="str">
            <v>Z5-2/3</v>
          </cell>
          <cell r="B436">
            <v>7259.8676660608535</v>
          </cell>
          <cell r="C436">
            <v>4370.5379088607106</v>
          </cell>
          <cell r="D436">
            <v>1.91</v>
          </cell>
        </row>
        <row r="437">
          <cell r="A437" t="str">
            <v>Z5-55/11</v>
          </cell>
          <cell r="B437">
            <v>7261.7897268560046</v>
          </cell>
          <cell r="C437">
            <v>4523.5175545822649</v>
          </cell>
          <cell r="D437">
            <v>1.97</v>
          </cell>
        </row>
        <row r="438">
          <cell r="A438" t="str">
            <v>Z5-2/35/2</v>
          </cell>
          <cell r="B438">
            <v>7264.5971237162876</v>
          </cell>
          <cell r="C438">
            <v>3632.2514164635959</v>
          </cell>
          <cell r="D438">
            <v>2.31</v>
          </cell>
        </row>
        <row r="439">
          <cell r="A439" t="str">
            <v>Z5-2/25/3</v>
          </cell>
          <cell r="B439">
            <v>7264.6286922928266</v>
          </cell>
          <cell r="C439">
            <v>3915.0112313094196</v>
          </cell>
          <cell r="D439">
            <v>2.2799999999999998</v>
          </cell>
        </row>
        <row r="440">
          <cell r="A440" t="str">
            <v>Z5-2/14/4</v>
          </cell>
          <cell r="B440">
            <v>7265.0564362605919</v>
          </cell>
          <cell r="C440">
            <v>4201.5945719862939</v>
          </cell>
          <cell r="D440">
            <v>1.63</v>
          </cell>
        </row>
        <row r="441">
          <cell r="A441" t="str">
            <v>Z5-2/10/2/3</v>
          </cell>
          <cell r="B441">
            <v>7269.2505377657226</v>
          </cell>
          <cell r="C441">
            <v>4276.2498561415659</v>
          </cell>
          <cell r="D441">
            <v>1.43</v>
          </cell>
        </row>
        <row r="442">
          <cell r="A442" t="str">
            <v>Z5-2/23/3</v>
          </cell>
          <cell r="B442">
            <v>7270.4489154926823</v>
          </cell>
          <cell r="C442">
            <v>3969.5133968537034</v>
          </cell>
          <cell r="D442">
            <v>1.92</v>
          </cell>
        </row>
        <row r="443">
          <cell r="A443" t="str">
            <v>Z5-57/11</v>
          </cell>
          <cell r="B443">
            <v>7270.5727857357006</v>
          </cell>
          <cell r="C443">
            <v>4574.5403501842211</v>
          </cell>
          <cell r="D443">
            <v>1.87</v>
          </cell>
        </row>
        <row r="444">
          <cell r="A444" t="str">
            <v>Z5-2/33/2</v>
          </cell>
          <cell r="B444">
            <v>7270.5812090449108</v>
          </cell>
          <cell r="C444">
            <v>3688.073365716717</v>
          </cell>
          <cell r="D444">
            <v>2.0499999999999998</v>
          </cell>
        </row>
        <row r="445">
          <cell r="A445" t="str">
            <v>Z5-49</v>
          </cell>
          <cell r="B445">
            <v>7271.1785435474103</v>
          </cell>
          <cell r="C445">
            <v>4429.6345307865677</v>
          </cell>
          <cell r="D445">
            <v>1.47</v>
          </cell>
        </row>
        <row r="446">
          <cell r="A446" t="str">
            <v>Z5-2/21/3</v>
          </cell>
          <cell r="B446">
            <v>7276.0177727273804</v>
          </cell>
          <cell r="C446">
            <v>4028.4551650759554</v>
          </cell>
          <cell r="D446">
            <v>1.82</v>
          </cell>
        </row>
        <row r="447">
          <cell r="A447" t="str">
            <v>Z5-2/31/2</v>
          </cell>
          <cell r="B447">
            <v>7276.4284405982871</v>
          </cell>
          <cell r="C447">
            <v>3742.9861480085442</v>
          </cell>
          <cell r="D447">
            <v>1.99</v>
          </cell>
        </row>
        <row r="448">
          <cell r="A448" t="str">
            <v>Z5-2/10/4</v>
          </cell>
          <cell r="B448">
            <v>7276.4628371118843</v>
          </cell>
          <cell r="C448">
            <v>4310.8892195061217</v>
          </cell>
          <cell r="D448">
            <v>1.91</v>
          </cell>
        </row>
        <row r="449">
          <cell r="A449" t="str">
            <v>Z5-59/3</v>
          </cell>
          <cell r="B449">
            <v>7280.8997155894895</v>
          </cell>
          <cell r="C449">
            <v>4624.3887886182911</v>
          </cell>
          <cell r="D449">
            <v>1.64</v>
          </cell>
        </row>
        <row r="450">
          <cell r="A450" t="str">
            <v>Z5-2/29/2</v>
          </cell>
          <cell r="B450">
            <v>7282.3745160452818</v>
          </cell>
          <cell r="C450">
            <v>3798.778309824655</v>
          </cell>
          <cell r="D450">
            <v>1.79</v>
          </cell>
        </row>
        <row r="451">
          <cell r="A451" t="str">
            <v>Z5-2/19/3</v>
          </cell>
          <cell r="B451">
            <v>7282.7895638290838</v>
          </cell>
          <cell r="C451">
            <v>4085.5870207866546</v>
          </cell>
          <cell r="D451">
            <v>1.32</v>
          </cell>
        </row>
        <row r="452">
          <cell r="A452" t="str">
            <v>Z5-53/11</v>
          </cell>
          <cell r="B452">
            <v>7286.2790360051013</v>
          </cell>
          <cell r="C452">
            <v>4470.2987092287576</v>
          </cell>
          <cell r="D452">
            <v>2.04</v>
          </cell>
        </row>
        <row r="453">
          <cell r="A453" t="str">
            <v>Z5-2/27/2</v>
          </cell>
          <cell r="B453">
            <v>7288.6228244436252</v>
          </cell>
          <cell r="C453">
            <v>3857.3205568474837</v>
          </cell>
          <cell r="D453">
            <v>2.1</v>
          </cell>
        </row>
        <row r="454">
          <cell r="A454" t="str">
            <v>Z5-2/38</v>
          </cell>
          <cell r="B454">
            <v>7288.8054988777303</v>
          </cell>
          <cell r="C454">
            <v>3576.3799702507772</v>
          </cell>
          <cell r="D454">
            <v>2.04</v>
          </cell>
        </row>
        <row r="455">
          <cell r="A455" t="str">
            <v>Z5-2/16/3</v>
          </cell>
          <cell r="B455">
            <v>7288.8657900728331</v>
          </cell>
          <cell r="C455">
            <v>4141.9608067606041</v>
          </cell>
          <cell r="D455">
            <v>1.39</v>
          </cell>
        </row>
        <row r="456">
          <cell r="A456" t="str">
            <v>Z5-2/37/2</v>
          </cell>
          <cell r="B456">
            <v>7289.739249329863</v>
          </cell>
          <cell r="C456">
            <v>3552.4377009862715</v>
          </cell>
          <cell r="D456">
            <v>2.41</v>
          </cell>
        </row>
        <row r="457">
          <cell r="A457" t="str">
            <v>Z5-2/4</v>
          </cell>
          <cell r="B457">
            <v>7289.7629367544705</v>
          </cell>
          <cell r="C457">
            <v>4368.0333549772122</v>
          </cell>
          <cell r="D457">
            <v>2.0099999999999998</v>
          </cell>
        </row>
        <row r="458">
          <cell r="A458" t="str">
            <v>Z5-55/10</v>
          </cell>
          <cell r="B458">
            <v>7294.2198600067013</v>
          </cell>
          <cell r="C458">
            <v>4521.0295617323172</v>
          </cell>
          <cell r="D458">
            <v>1.89</v>
          </cell>
        </row>
        <row r="459">
          <cell r="A459" t="str">
            <v>Z5-2/35/1</v>
          </cell>
          <cell r="B459">
            <v>7294.50555464029</v>
          </cell>
          <cell r="C459">
            <v>3629.9092466012348</v>
          </cell>
          <cell r="D459">
            <v>2.15</v>
          </cell>
        </row>
        <row r="460">
          <cell r="A460" t="str">
            <v>Z5-2/25/2</v>
          </cell>
          <cell r="B460">
            <v>7294.5609557336675</v>
          </cell>
          <cell r="C460">
            <v>3912.9963850849936</v>
          </cell>
          <cell r="D460">
            <v>2.38</v>
          </cell>
        </row>
        <row r="461">
          <cell r="A461" t="str">
            <v>Z5-2/14/3</v>
          </cell>
          <cell r="B461">
            <v>7294.9930095133132</v>
          </cell>
          <cell r="C461">
            <v>4199.6448074147502</v>
          </cell>
          <cell r="D461">
            <v>1.58</v>
          </cell>
        </row>
        <row r="462">
          <cell r="A462" t="str">
            <v>Z5-2/10/2/2</v>
          </cell>
          <cell r="B462">
            <v>7299.1803221363689</v>
          </cell>
          <cell r="C462">
            <v>4274.1985132822201</v>
          </cell>
          <cell r="D462">
            <v>1.39</v>
          </cell>
        </row>
        <row r="463">
          <cell r="A463" t="str">
            <v>Z5-2/23/2</v>
          </cell>
          <cell r="B463">
            <v>7300.3852924058538</v>
          </cell>
          <cell r="C463">
            <v>3967.5606200327279</v>
          </cell>
          <cell r="D463">
            <v>2</v>
          </cell>
        </row>
        <row r="464">
          <cell r="A464" t="str">
            <v>Z5-2/33/1</v>
          </cell>
          <cell r="B464">
            <v>7300.5202528438376</v>
          </cell>
          <cell r="C464">
            <v>3686.1619117136238</v>
          </cell>
          <cell r="D464">
            <v>1.97</v>
          </cell>
        </row>
        <row r="465">
          <cell r="A465" t="str">
            <v>Z5-50</v>
          </cell>
          <cell r="B465">
            <v>7301.1440487886475</v>
          </cell>
          <cell r="C465">
            <v>4428.1963042267698</v>
          </cell>
          <cell r="D465">
            <v>1.53</v>
          </cell>
        </row>
        <row r="466">
          <cell r="A466" t="str">
            <v>Z5-57/10</v>
          </cell>
          <cell r="B466">
            <v>7303.9965974423776</v>
          </cell>
          <cell r="C466">
            <v>4572.0755843161378</v>
          </cell>
          <cell r="D466">
            <v>1.77</v>
          </cell>
        </row>
        <row r="467">
          <cell r="A467" t="str">
            <v>Z5-2/21/2</v>
          </cell>
          <cell r="B467">
            <v>7305.9688185968726</v>
          </cell>
          <cell r="C467">
            <v>4026.7420242984495</v>
          </cell>
          <cell r="D467">
            <v>2.06</v>
          </cell>
        </row>
        <row r="468">
          <cell r="A468" t="str">
            <v>Z5-2/10/3</v>
          </cell>
          <cell r="B468">
            <v>7306.3436017898057</v>
          </cell>
          <cell r="C468">
            <v>4308.217159951645</v>
          </cell>
          <cell r="D468">
            <v>1.88</v>
          </cell>
        </row>
        <row r="469">
          <cell r="A469" t="str">
            <v>Z5-2/31/1</v>
          </cell>
          <cell r="B469">
            <v>7306.3600387527313</v>
          </cell>
          <cell r="C469">
            <v>3740.9614426174235</v>
          </cell>
          <cell r="D469">
            <v>2</v>
          </cell>
        </row>
        <row r="470">
          <cell r="A470" t="str">
            <v>Z5-59/2</v>
          </cell>
          <cell r="B470">
            <v>7310.8031495045152</v>
          </cell>
          <cell r="C470">
            <v>4621.9836607444195</v>
          </cell>
          <cell r="D470">
            <v>1.57</v>
          </cell>
        </row>
        <row r="471">
          <cell r="A471" t="str">
            <v>Z5-2/29/1</v>
          </cell>
          <cell r="B471">
            <v>7312.3023252440653</v>
          </cell>
          <cell r="C471">
            <v>3796.698349113205</v>
          </cell>
          <cell r="D471">
            <v>1.75</v>
          </cell>
        </row>
        <row r="472">
          <cell r="A472" t="str">
            <v>Z5-2/19/2</v>
          </cell>
          <cell r="B472">
            <v>7312.7504353397781</v>
          </cell>
          <cell r="C472">
            <v>4084.0552968168513</v>
          </cell>
          <cell r="D472">
            <v>1.76</v>
          </cell>
        </row>
        <row r="473">
          <cell r="A473" t="str">
            <v>Z5-53/10</v>
          </cell>
          <cell r="B473">
            <v>7318.4966078095667</v>
          </cell>
          <cell r="C473">
            <v>4467.9951913926343</v>
          </cell>
          <cell r="D473">
            <v>2.02</v>
          </cell>
        </row>
        <row r="474">
          <cell r="A474" t="str">
            <v>Z5-2/27/1</v>
          </cell>
          <cell r="B474">
            <v>7318.5548694216441</v>
          </cell>
          <cell r="C474">
            <v>3855.3024677925082</v>
          </cell>
          <cell r="D474">
            <v>2.11</v>
          </cell>
        </row>
        <row r="475">
          <cell r="A475" t="str">
            <v>Z5-2/37</v>
          </cell>
          <cell r="B475">
            <v>7318.7339111956298</v>
          </cell>
          <cell r="C475">
            <v>3574.3087058712708</v>
          </cell>
          <cell r="D475">
            <v>2.2999999999999998</v>
          </cell>
        </row>
        <row r="476">
          <cell r="A476" t="str">
            <v>Z5-2/16/2</v>
          </cell>
          <cell r="B476">
            <v>7318.8138651854169</v>
          </cell>
          <cell r="C476">
            <v>4140.1964946989256</v>
          </cell>
          <cell r="D476">
            <v>1.58</v>
          </cell>
        </row>
        <row r="477">
          <cell r="A477" t="str">
            <v>Z5-2/5</v>
          </cell>
          <cell r="B477">
            <v>7319.6582074480884</v>
          </cell>
          <cell r="C477">
            <v>4365.5288010937147</v>
          </cell>
          <cell r="D477">
            <v>1.86</v>
          </cell>
        </row>
        <row r="478">
          <cell r="A478" t="str">
            <v>Z5-2/37/1</v>
          </cell>
          <cell r="B478">
            <v>7319.6648899695601</v>
          </cell>
          <cell r="C478">
            <v>3550.3267693664229</v>
          </cell>
          <cell r="D478">
            <v>2.91</v>
          </cell>
        </row>
        <row r="479">
          <cell r="A479" t="str">
            <v>Z5-2/36</v>
          </cell>
          <cell r="B479">
            <v>7321.91539523755</v>
          </cell>
          <cell r="C479">
            <v>3604.1395315268073</v>
          </cell>
          <cell r="D479">
            <v>2.17</v>
          </cell>
        </row>
        <row r="480">
          <cell r="A480" t="str">
            <v>Z5-2/35</v>
          </cell>
          <cell r="B480">
            <v>7324.4140458484317</v>
          </cell>
          <cell r="C480">
            <v>3627.567846666901</v>
          </cell>
          <cell r="D480">
            <v>2.19</v>
          </cell>
        </row>
        <row r="481">
          <cell r="A481" t="str">
            <v>Z5-2/25/1</v>
          </cell>
          <cell r="B481">
            <v>7324.4932191745083</v>
          </cell>
          <cell r="C481">
            <v>3910.9815388605675</v>
          </cell>
          <cell r="D481">
            <v>2.1800000000000002</v>
          </cell>
        </row>
        <row r="482">
          <cell r="A482" t="str">
            <v>Z5-2/14/2</v>
          </cell>
          <cell r="B482">
            <v>7324.9295827660344</v>
          </cell>
          <cell r="C482">
            <v>4197.6950428432074</v>
          </cell>
          <cell r="D482">
            <v>1.51</v>
          </cell>
        </row>
        <row r="483">
          <cell r="A483" t="str">
            <v>Z5-2/10/2/1</v>
          </cell>
          <cell r="B483">
            <v>7325.1194685909304</v>
          </cell>
          <cell r="C483">
            <v>4272.4206828041188</v>
          </cell>
          <cell r="D483">
            <v>1.28</v>
          </cell>
        </row>
        <row r="484">
          <cell r="A484" t="str">
            <v>Z5-55/9</v>
          </cell>
          <cell r="B484">
            <v>7325.5221140076719</v>
          </cell>
          <cell r="C484">
            <v>4518.6280981373402</v>
          </cell>
          <cell r="D484">
            <v>1.74</v>
          </cell>
        </row>
        <row r="485">
          <cell r="A485" t="str">
            <v>Z5-2/34</v>
          </cell>
          <cell r="B485">
            <v>7327.5955298903536</v>
          </cell>
          <cell r="C485">
            <v>3657.3986723224371</v>
          </cell>
          <cell r="D485">
            <v>2.13</v>
          </cell>
        </row>
        <row r="486">
          <cell r="A486" t="str">
            <v>Z5-2/10/2</v>
          </cell>
          <cell r="B486">
            <v>7329.2521880428794</v>
          </cell>
          <cell r="C486">
            <v>4306.1685809598775</v>
          </cell>
          <cell r="D486">
            <v>1.78</v>
          </cell>
        </row>
        <row r="487">
          <cell r="A487" t="str">
            <v>Z5-2/23/1</v>
          </cell>
          <cell r="B487">
            <v>7330.3216693190252</v>
          </cell>
          <cell r="C487">
            <v>3965.6078432117529</v>
          </cell>
          <cell r="D487">
            <v>2.12</v>
          </cell>
        </row>
        <row r="488">
          <cell r="A488" t="str">
            <v>Z5-2/33</v>
          </cell>
          <cell r="B488">
            <v>7330.4592966427645</v>
          </cell>
          <cell r="C488">
            <v>3684.2504577105306</v>
          </cell>
          <cell r="D488">
            <v>2.98</v>
          </cell>
        </row>
        <row r="489">
          <cell r="A489" t="str">
            <v>Z5-51</v>
          </cell>
          <cell r="B489">
            <v>7331.1095540298875</v>
          </cell>
          <cell r="C489">
            <v>4426.758077666972</v>
          </cell>
          <cell r="D489">
            <v>1.53</v>
          </cell>
        </row>
        <row r="490">
          <cell r="A490" t="str">
            <v>Z5-2/32</v>
          </cell>
          <cell r="B490">
            <v>7333.6407806846846</v>
          </cell>
          <cell r="C490">
            <v>3714.0812833660671</v>
          </cell>
          <cell r="D490">
            <v>1.95</v>
          </cell>
        </row>
        <row r="491">
          <cell r="A491" t="str">
            <v>Z5-57/9</v>
          </cell>
          <cell r="B491">
            <v>7334.6124448650371</v>
          </cell>
          <cell r="C491">
            <v>4569.8178856307804</v>
          </cell>
          <cell r="D491">
            <v>1.63</v>
          </cell>
        </row>
        <row r="492">
          <cell r="A492" t="str">
            <v>Z5-2/21/1</v>
          </cell>
          <cell r="B492">
            <v>7335.9198644663657</v>
          </cell>
          <cell r="C492">
            <v>4025.0288835209435</v>
          </cell>
          <cell r="D492">
            <v>2.2200000000000002</v>
          </cell>
        </row>
        <row r="493">
          <cell r="A493" t="str">
            <v>Z5-2/31</v>
          </cell>
          <cell r="B493">
            <v>7336.2916369071763</v>
          </cell>
          <cell r="C493">
            <v>3738.9367372263023</v>
          </cell>
          <cell r="D493">
            <v>1.89</v>
          </cell>
        </row>
        <row r="494">
          <cell r="A494" t="str">
            <v>Z5-2/30</v>
          </cell>
          <cell r="B494">
            <v>7339.4731209490974</v>
          </cell>
          <cell r="C494">
            <v>3768.7675628818383</v>
          </cell>
          <cell r="D494">
            <v>1.75</v>
          </cell>
        </row>
        <row r="495">
          <cell r="A495" t="str">
            <v>Z5-59/1</v>
          </cell>
          <cell r="B495">
            <v>7340.7065834195409</v>
          </cell>
          <cell r="C495">
            <v>4619.5785328705497</v>
          </cell>
          <cell r="D495">
            <v>1.48</v>
          </cell>
        </row>
        <row r="496">
          <cell r="A496" t="str">
            <v>Z5-2/29</v>
          </cell>
          <cell r="B496">
            <v>7342.2301344428497</v>
          </cell>
          <cell r="C496">
            <v>3794.6183884017551</v>
          </cell>
          <cell r="D496">
            <v>1.73</v>
          </cell>
        </row>
        <row r="497">
          <cell r="A497" t="str">
            <v>Z5-2/19/1</v>
          </cell>
          <cell r="B497">
            <v>7342.7113068504723</v>
          </cell>
          <cell r="C497">
            <v>4082.5235728470479</v>
          </cell>
          <cell r="D497">
            <v>1.78</v>
          </cell>
        </row>
        <row r="498">
          <cell r="A498" t="str">
            <v>Z5-2/28</v>
          </cell>
          <cell r="B498">
            <v>7345.4116184847708</v>
          </cell>
          <cell r="C498">
            <v>3824.4492140572916</v>
          </cell>
          <cell r="D498">
            <v>1.8</v>
          </cell>
        </row>
        <row r="499">
          <cell r="A499" t="str">
            <v>Z5-52</v>
          </cell>
          <cell r="B499">
            <v>7347.0734434305941</v>
          </cell>
          <cell r="C499">
            <v>4425.9918736751179</v>
          </cell>
          <cell r="D499">
            <v>1.6</v>
          </cell>
        </row>
        <row r="500">
          <cell r="A500" t="str">
            <v>Z5-2/27</v>
          </cell>
          <cell r="B500">
            <v>7348.4869143996639</v>
          </cell>
          <cell r="C500">
            <v>3853.2843787375327</v>
          </cell>
          <cell r="D500">
            <v>1.91</v>
          </cell>
        </row>
        <row r="501">
          <cell r="A501" t="str">
            <v>Z5-2/16/1</v>
          </cell>
          <cell r="B501">
            <v>7348.7619402980017</v>
          </cell>
          <cell r="C501">
            <v>4138.4321826372461</v>
          </cell>
          <cell r="D501">
            <v>1.89</v>
          </cell>
        </row>
        <row r="502">
          <cell r="A502" t="str">
            <v>Z5-2/6</v>
          </cell>
          <cell r="B502">
            <v>7349.5534781417055</v>
          </cell>
          <cell r="C502">
            <v>4363.0242472102173</v>
          </cell>
          <cell r="D502">
            <v>1.85</v>
          </cell>
        </row>
        <row r="503">
          <cell r="A503" t="str">
            <v>Z5-2/26</v>
          </cell>
          <cell r="B503">
            <v>7351.668398441584</v>
          </cell>
          <cell r="C503">
            <v>3883.1152043930692</v>
          </cell>
          <cell r="D503">
            <v>2</v>
          </cell>
        </row>
        <row r="504">
          <cell r="A504" t="str">
            <v>Z5-53</v>
          </cell>
          <cell r="B504">
            <v>7353.2706695617735</v>
          </cell>
          <cell r="C504">
            <v>4465.5088875840538</v>
          </cell>
          <cell r="D504">
            <v>1.64</v>
          </cell>
        </row>
        <row r="505">
          <cell r="A505" t="str">
            <v>Z5-2/25</v>
          </cell>
          <cell r="B505">
            <v>7354.4254826153501</v>
          </cell>
          <cell r="C505">
            <v>3908.9666926361415</v>
          </cell>
          <cell r="D505">
            <v>2.15</v>
          </cell>
        </row>
        <row r="506">
          <cell r="A506" t="str">
            <v>Z5-2/14/1</v>
          </cell>
          <cell r="B506">
            <v>7354.8661560187556</v>
          </cell>
          <cell r="C506">
            <v>4195.7452782716646</v>
          </cell>
          <cell r="D506">
            <v>1.57</v>
          </cell>
        </row>
        <row r="507">
          <cell r="A507" t="str">
            <v>Z5-54</v>
          </cell>
          <cell r="B507">
            <v>7357.2120482896189</v>
          </cell>
          <cell r="C507">
            <v>4490.6413443819474</v>
          </cell>
          <cell r="D507">
            <v>1.55</v>
          </cell>
        </row>
        <row r="508">
          <cell r="A508" t="str">
            <v>Z5-2/24</v>
          </cell>
          <cell r="B508">
            <v>7357.6069666572712</v>
          </cell>
          <cell r="C508">
            <v>3938.797518291678</v>
          </cell>
          <cell r="D508">
            <v>2.38</v>
          </cell>
        </row>
        <row r="509">
          <cell r="A509" t="str">
            <v>Z5-2/23</v>
          </cell>
          <cell r="B509">
            <v>7360.2580462321966</v>
          </cell>
          <cell r="C509">
            <v>3963.6550663907774</v>
          </cell>
          <cell r="D509">
            <v>2.37</v>
          </cell>
        </row>
        <row r="510">
          <cell r="A510" t="str">
            <v>Z5-55</v>
          </cell>
          <cell r="B510">
            <v>7361.1721328790272</v>
          </cell>
          <cell r="C510">
            <v>4515.8930803179474</v>
          </cell>
          <cell r="D510">
            <v>1.61</v>
          </cell>
        </row>
        <row r="511">
          <cell r="A511" t="str">
            <v>Z5-2/22</v>
          </cell>
          <cell r="B511">
            <v>7363.4395302741177</v>
          </cell>
          <cell r="C511">
            <v>3993.4858920463139</v>
          </cell>
          <cell r="D511">
            <v>2.48</v>
          </cell>
        </row>
        <row r="512">
          <cell r="A512" t="str">
            <v>Z5-56</v>
          </cell>
          <cell r="B512">
            <v>7365.200329864294</v>
          </cell>
          <cell r="C512">
            <v>4541.579139358756</v>
          </cell>
          <cell r="D512">
            <v>1.58</v>
          </cell>
        </row>
        <row r="513">
          <cell r="A513" t="str">
            <v>Z5-2/10/1</v>
          </cell>
          <cell r="B513">
            <v>7366.1051311456495</v>
          </cell>
          <cell r="C513">
            <v>4302.8730408426873</v>
          </cell>
          <cell r="D513">
            <v>1.78</v>
          </cell>
        </row>
        <row r="514">
          <cell r="A514" t="str">
            <v>Z5-2/21</v>
          </cell>
          <cell r="B514">
            <v>7366.6209103358578</v>
          </cell>
          <cell r="C514">
            <v>4023.3157427434371</v>
          </cell>
          <cell r="D514">
            <v>2.57</v>
          </cell>
        </row>
        <row r="515">
          <cell r="A515" t="str">
            <v>Z5-57</v>
          </cell>
          <cell r="B515">
            <v>7369.2285268495607</v>
          </cell>
          <cell r="C515">
            <v>4567.2651983995638</v>
          </cell>
          <cell r="D515">
            <v>1.6</v>
          </cell>
        </row>
        <row r="516">
          <cell r="A516" t="str">
            <v>Z5-2/20</v>
          </cell>
          <cell r="B516">
            <v>7369.8023943777789</v>
          </cell>
          <cell r="C516">
            <v>4053.1465683989736</v>
          </cell>
          <cell r="D516">
            <v>2.52</v>
          </cell>
        </row>
        <row r="517">
          <cell r="A517" t="str">
            <v>Z5-2/19</v>
          </cell>
          <cell r="B517">
            <v>7372.771655663274</v>
          </cell>
          <cell r="C517">
            <v>4080.9875113571079</v>
          </cell>
          <cell r="D517">
            <v>2.31</v>
          </cell>
        </row>
        <row r="518">
          <cell r="A518" t="str">
            <v>Z5-58</v>
          </cell>
          <cell r="B518">
            <v>7373.1017931815486</v>
          </cell>
          <cell r="C518">
            <v>4591.9633320926487</v>
          </cell>
          <cell r="D518">
            <v>1.56</v>
          </cell>
        </row>
        <row r="519">
          <cell r="A519" t="str">
            <v>Z5-2/18</v>
          </cell>
          <cell r="B519">
            <v>7375.2161085062135</v>
          </cell>
          <cell r="C519">
            <v>4103.9076472496899</v>
          </cell>
          <cell r="D519">
            <v>2.4</v>
          </cell>
        </row>
        <row r="520">
          <cell r="A520" t="str">
            <v>Z5-52/1</v>
          </cell>
          <cell r="B520">
            <v>7376.7438743956764</v>
          </cell>
          <cell r="C520">
            <v>4421.5572906793568</v>
          </cell>
          <cell r="D520">
            <v>1.55</v>
          </cell>
        </row>
        <row r="521">
          <cell r="A521" t="str">
            <v>Z5-59</v>
          </cell>
          <cell r="B521">
            <v>7376.9750595135602</v>
          </cell>
          <cell r="C521">
            <v>4616.6614657857317</v>
          </cell>
          <cell r="D521">
            <v>1.62</v>
          </cell>
        </row>
        <row r="522">
          <cell r="A522" t="str">
            <v>Z5-2/17</v>
          </cell>
          <cell r="B522">
            <v>7377.6493831633434</v>
          </cell>
          <cell r="C522">
            <v>4126.7229721460108</v>
          </cell>
          <cell r="D522">
            <v>1.95</v>
          </cell>
        </row>
        <row r="523">
          <cell r="A523" t="str">
            <v>Z5-2/16</v>
          </cell>
          <cell r="B523">
            <v>7378.7100154105865</v>
          </cell>
          <cell r="C523">
            <v>4136.6678705755676</v>
          </cell>
          <cell r="D523">
            <v>1.95</v>
          </cell>
        </row>
        <row r="524">
          <cell r="A524" t="str">
            <v>Z5-2/7</v>
          </cell>
          <cell r="B524">
            <v>7379.4487488353234</v>
          </cell>
          <cell r="C524">
            <v>4360.5196933267198</v>
          </cell>
          <cell r="D524">
            <v>1.73</v>
          </cell>
        </row>
        <row r="525">
          <cell r="A525" t="str">
            <v>Z5-2/15</v>
          </cell>
          <cell r="B525">
            <v>7381.8914994525076</v>
          </cell>
          <cell r="C525">
            <v>4166.4986962311041</v>
          </cell>
          <cell r="D525">
            <v>1.8</v>
          </cell>
        </row>
        <row r="526">
          <cell r="A526" t="str">
            <v>Z5-53/1</v>
          </cell>
          <cell r="B526">
            <v>7383.2686863396093</v>
          </cell>
          <cell r="C526">
            <v>4465.1639391869012</v>
          </cell>
          <cell r="D526">
            <v>1.73</v>
          </cell>
        </row>
        <row r="527">
          <cell r="A527" t="str">
            <v>Z5-2/14</v>
          </cell>
          <cell r="B527">
            <v>7384.8027292714778</v>
          </cell>
          <cell r="C527">
            <v>4193.7955137001209</v>
          </cell>
          <cell r="D527">
            <v>1.63</v>
          </cell>
        </row>
        <row r="528">
          <cell r="A528" t="str">
            <v>Z5-2/13</v>
          </cell>
          <cell r="B528">
            <v>7389.9451448575792</v>
          </cell>
          <cell r="C528">
            <v>4223.3514870716717</v>
          </cell>
          <cell r="D528">
            <v>1.78</v>
          </cell>
        </row>
        <row r="529">
          <cell r="A529" t="str">
            <v>Z5-55/1</v>
          </cell>
          <cell r="B529">
            <v>7391.1013559413195</v>
          </cell>
          <cell r="C529">
            <v>4513.833564139919</v>
          </cell>
          <cell r="D529">
            <v>1.71</v>
          </cell>
        </row>
        <row r="530">
          <cell r="A530" t="str">
            <v>Z5-2/12</v>
          </cell>
          <cell r="B530">
            <v>7395.0875604436796</v>
          </cell>
          <cell r="C530">
            <v>4252.9074604432226</v>
          </cell>
          <cell r="D530">
            <v>1.61</v>
          </cell>
        </row>
        <row r="531">
          <cell r="A531" t="str">
            <v>Z5-57/1</v>
          </cell>
          <cell r="B531">
            <v>7399.1459019785761</v>
          </cell>
          <cell r="C531">
            <v>4565.0401893232238</v>
          </cell>
          <cell r="D531">
            <v>1.54</v>
          </cell>
        </row>
        <row r="532">
          <cell r="A532" t="str">
            <v>Z5-2/11</v>
          </cell>
          <cell r="B532">
            <v>7400.2299760297819</v>
          </cell>
          <cell r="C532">
            <v>4282.4634338147735</v>
          </cell>
          <cell r="D532">
            <v>1.66</v>
          </cell>
        </row>
        <row r="533">
          <cell r="A533" t="str">
            <v>Z5-52/2</v>
          </cell>
          <cell r="B533">
            <v>7400.6851919640994</v>
          </cell>
          <cell r="C533">
            <v>4418.1329438091907</v>
          </cell>
          <cell r="D533">
            <v>1.46</v>
          </cell>
        </row>
        <row r="534">
          <cell r="A534" t="str">
            <v>Z5-2/10</v>
          </cell>
          <cell r="B534">
            <v>7403.2038127917267</v>
          </cell>
          <cell r="C534">
            <v>4299.5555257851211</v>
          </cell>
          <cell r="D534">
            <v>1.77</v>
          </cell>
        </row>
        <row r="535">
          <cell r="A535" t="str">
            <v>Z5-60</v>
          </cell>
          <cell r="B535">
            <v>7406.8920871621885</v>
          </cell>
          <cell r="C535">
            <v>4614.43178942554</v>
          </cell>
          <cell r="D535">
            <v>1.37</v>
          </cell>
        </row>
        <row r="536">
          <cell r="A536" t="str">
            <v>Z5-2/9</v>
          </cell>
          <cell r="B536">
            <v>7408.3462283778272</v>
          </cell>
          <cell r="C536">
            <v>4329.1114991566719</v>
          </cell>
          <cell r="D536">
            <v>1.95</v>
          </cell>
        </row>
        <row r="537">
          <cell r="A537" t="str">
            <v>Z5-53/2</v>
          </cell>
          <cell r="B537">
            <v>7413.2667031174442</v>
          </cell>
          <cell r="C537">
            <v>4464.8189907897486</v>
          </cell>
          <cell r="D537">
            <v>1.77</v>
          </cell>
        </row>
        <row r="538">
          <cell r="A538" t="str">
            <v>Z5-2/8</v>
          </cell>
          <cell r="B538">
            <v>7413.3172301110653</v>
          </cell>
          <cell r="C538">
            <v>4357.6822734158359</v>
          </cell>
          <cell r="D538">
            <v>1.55</v>
          </cell>
        </row>
        <row r="539">
          <cell r="A539" t="str">
            <v>Z5-2/8/13/5</v>
          </cell>
          <cell r="B539">
            <v>7414.4812347965553</v>
          </cell>
          <cell r="C539">
            <v>4189.4152956920807</v>
          </cell>
          <cell r="D539">
            <v>1.8</v>
          </cell>
        </row>
        <row r="540">
          <cell r="A540" t="str">
            <v>Z5-2/8/24</v>
          </cell>
          <cell r="B540">
            <v>7418.0380024303458</v>
          </cell>
          <cell r="C540">
            <v>4017.219518885101</v>
          </cell>
          <cell r="D540">
            <v>2.7</v>
          </cell>
        </row>
        <row r="541">
          <cell r="A541" t="str">
            <v>Z5-52/3</v>
          </cell>
          <cell r="B541">
            <v>7423.2592335775207</v>
          </cell>
          <cell r="C541">
            <v>4414.8238219341692</v>
          </cell>
          <cell r="D541">
            <v>1.4</v>
          </cell>
        </row>
        <row r="542">
          <cell r="A542" t="str">
            <v>Z5-55/2</v>
          </cell>
          <cell r="B542">
            <v>7430.5081663066712</v>
          </cell>
          <cell r="C542">
            <v>4511.1218678388477</v>
          </cell>
          <cell r="D542">
            <v>1.77</v>
          </cell>
        </row>
        <row r="543">
          <cell r="A543" t="str">
            <v>Z5-2/8/9/5</v>
          </cell>
          <cell r="B543">
            <v>7432.7453066230992</v>
          </cell>
          <cell r="C543">
            <v>4294.3305719852278</v>
          </cell>
          <cell r="D543">
            <v>1.81</v>
          </cell>
        </row>
        <row r="544">
          <cell r="A544" t="str">
            <v>Z5-57/2</v>
          </cell>
          <cell r="B544">
            <v>7435.0467521333949</v>
          </cell>
          <cell r="C544">
            <v>4562.3701784316163</v>
          </cell>
          <cell r="D544">
            <v>1.61</v>
          </cell>
        </row>
        <row r="545">
          <cell r="A545" t="str">
            <v>Z5-61</v>
          </cell>
          <cell r="B545">
            <v>7441.7952860855885</v>
          </cell>
          <cell r="C545">
            <v>4611.8305003386504</v>
          </cell>
          <cell r="D545">
            <v>1.29</v>
          </cell>
        </row>
        <row r="546">
          <cell r="A546" t="str">
            <v>Z5-2/8/19/2</v>
          </cell>
          <cell r="B546">
            <v>7441.970006595785</v>
          </cell>
          <cell r="C546">
            <v>4062.9113882041197</v>
          </cell>
          <cell r="D546">
            <v>2.57</v>
          </cell>
        </row>
        <row r="547">
          <cell r="A547" t="str">
            <v>Z5-2/8/1</v>
          </cell>
          <cell r="B547">
            <v>7442.8305132604664</v>
          </cell>
          <cell r="C547">
            <v>4352.3002554162986</v>
          </cell>
          <cell r="D547">
            <v>1.7</v>
          </cell>
        </row>
        <row r="548">
          <cell r="A548" t="str">
            <v>Z5-53/3</v>
          </cell>
          <cell r="B548">
            <v>7443.26471989528</v>
          </cell>
          <cell r="C548">
            <v>4464.474042392595</v>
          </cell>
          <cell r="D548">
            <v>1.74</v>
          </cell>
        </row>
        <row r="549">
          <cell r="A549" t="str">
            <v>Z5-2/8/23</v>
          </cell>
          <cell r="B549">
            <v>7447.4903614910236</v>
          </cell>
          <cell r="C549">
            <v>4011.5135092670844</v>
          </cell>
          <cell r="D549">
            <v>2.66</v>
          </cell>
        </row>
        <row r="550">
          <cell r="A550" t="str">
            <v>Z5-2/8/17/2</v>
          </cell>
          <cell r="B550">
            <v>7448.1785033807846</v>
          </cell>
          <cell r="C550">
            <v>4118.8024192431176</v>
          </cell>
          <cell r="D550">
            <v>2.09</v>
          </cell>
        </row>
        <row r="551">
          <cell r="A551" t="str">
            <v>Z5-2/8/13/4</v>
          </cell>
          <cell r="B551">
            <v>7449.1061579091456</v>
          </cell>
          <cell r="C551">
            <v>4184.3050413493675</v>
          </cell>
          <cell r="D551">
            <v>1.86</v>
          </cell>
        </row>
        <row r="552">
          <cell r="A552" t="str">
            <v>Z5-2/8/9/4</v>
          </cell>
          <cell r="B552">
            <v>7462.2868004544698</v>
          </cell>
          <cell r="C552">
            <v>4289.1056181853355</v>
          </cell>
          <cell r="D552">
            <v>1.93</v>
          </cell>
        </row>
        <row r="553">
          <cell r="A553" t="str">
            <v>Z5-52/4</v>
          </cell>
          <cell r="B553">
            <v>7463.3322916288589</v>
          </cell>
          <cell r="C553">
            <v>4412.9841389335907</v>
          </cell>
          <cell r="D553">
            <v>1.41</v>
          </cell>
        </row>
        <row r="554">
          <cell r="A554" t="str">
            <v>Z5-53/4</v>
          </cell>
          <cell r="B554">
            <v>7467.5464853904023</v>
          </cell>
          <cell r="C554">
            <v>4464.1948253980318</v>
          </cell>
          <cell r="D554">
            <v>1.68</v>
          </cell>
        </row>
        <row r="555">
          <cell r="A555" t="str">
            <v>Z5-2/8/11/4</v>
          </cell>
          <cell r="B555">
            <v>7468.33770130209</v>
          </cell>
          <cell r="C555">
            <v>4237.4225189886829</v>
          </cell>
          <cell r="D555">
            <v>1.64</v>
          </cell>
        </row>
        <row r="556">
          <cell r="A556" t="str">
            <v>Z5-55/3</v>
          </cell>
          <cell r="B556">
            <v>7469.914976672022</v>
          </cell>
          <cell r="C556">
            <v>4508.4101715377765</v>
          </cell>
          <cell r="D556">
            <v>1.6</v>
          </cell>
        </row>
        <row r="557">
          <cell r="A557" t="str">
            <v>Z5-2/8/9/2/3</v>
          </cell>
          <cell r="B557">
            <v>7470.5758944006029</v>
          </cell>
          <cell r="C557">
            <v>4259.3980505164709</v>
          </cell>
          <cell r="D557">
            <v>1.86</v>
          </cell>
        </row>
        <row r="558">
          <cell r="A558" t="str">
            <v>Z5-2/8/19/1</v>
          </cell>
          <cell r="B558">
            <v>7471.7322205336586</v>
          </cell>
          <cell r="C558">
            <v>4059.1416904024036</v>
          </cell>
          <cell r="D558">
            <v>2.36</v>
          </cell>
        </row>
        <row r="559">
          <cell r="A559" t="str">
            <v>Z5-2/8/2</v>
          </cell>
          <cell r="B559">
            <v>7472.3437964098002</v>
          </cell>
          <cell r="C559">
            <v>4346.9182374167731</v>
          </cell>
          <cell r="D559">
            <v>2.15</v>
          </cell>
        </row>
        <row r="560">
          <cell r="A560" t="str">
            <v>Z5-57/3</v>
          </cell>
          <cell r="B560">
            <v>7473.3539314491481</v>
          </cell>
          <cell r="C560">
            <v>4559.5212045059643</v>
          </cell>
          <cell r="D560">
            <v>1.62</v>
          </cell>
        </row>
        <row r="561">
          <cell r="A561" t="str">
            <v>Z5-62</v>
          </cell>
          <cell r="B561">
            <v>7476.6984850089684</v>
          </cell>
          <cell r="C561">
            <v>4609.2292112517607</v>
          </cell>
          <cell r="D561">
            <v>1.31</v>
          </cell>
        </row>
        <row r="562">
          <cell r="A562" t="str">
            <v>Z5-2/8/22</v>
          </cell>
          <cell r="B562">
            <v>7476.9427205517013</v>
          </cell>
          <cell r="C562">
            <v>4005.8074996490682</v>
          </cell>
          <cell r="D562">
            <v>2.46</v>
          </cell>
        </row>
        <row r="563">
          <cell r="A563" t="str">
            <v>Z5-2/8/17/1</v>
          </cell>
          <cell r="B563">
            <v>7477.6940243220924</v>
          </cell>
          <cell r="C563">
            <v>4113.432687074448</v>
          </cell>
          <cell r="D563">
            <v>2.3199999999999998</v>
          </cell>
        </row>
        <row r="564">
          <cell r="A564" t="str">
            <v>Z5-2/8/13/3</v>
          </cell>
          <cell r="B564">
            <v>7484.5952815879364</v>
          </cell>
          <cell r="C564">
            <v>4179.0672405950118</v>
          </cell>
          <cell r="D564">
            <v>2.16</v>
          </cell>
        </row>
        <row r="565">
          <cell r="A565" t="str">
            <v>Z5-2/8/9/3</v>
          </cell>
          <cell r="B565">
            <v>7491.8282942858423</v>
          </cell>
          <cell r="C565">
            <v>4283.8806643854432</v>
          </cell>
          <cell r="D565">
            <v>2.0699999999999998</v>
          </cell>
        </row>
        <row r="566">
          <cell r="A566" t="str">
            <v>Z5-52/5</v>
          </cell>
          <cell r="B566">
            <v>7493.1209146489709</v>
          </cell>
          <cell r="C566">
            <v>4409.429151090344</v>
          </cell>
          <cell r="D566">
            <v>1.23</v>
          </cell>
        </row>
        <row r="567">
          <cell r="A567" t="str">
            <v>Z5-2/8/21</v>
          </cell>
          <cell r="B567">
            <v>7495.723777275859</v>
          </cell>
          <cell r="C567">
            <v>4002.1689153820566</v>
          </cell>
          <cell r="D567">
            <v>2.38</v>
          </cell>
        </row>
        <row r="568">
          <cell r="A568" t="str">
            <v>Z5-53/5</v>
          </cell>
          <cell r="B568">
            <v>7497.3120231463963</v>
          </cell>
          <cell r="C568">
            <v>4460.4514629928553</v>
          </cell>
          <cell r="D568">
            <v>1.78</v>
          </cell>
        </row>
        <row r="569">
          <cell r="A569" t="str">
            <v>Z5-2/8/11/3</v>
          </cell>
          <cell r="B569">
            <v>7497.828764023644</v>
          </cell>
          <cell r="C569">
            <v>4231.9200450402332</v>
          </cell>
          <cell r="D569">
            <v>1.88</v>
          </cell>
        </row>
        <row r="570">
          <cell r="A570" t="str">
            <v>Z5-2/8/20</v>
          </cell>
          <cell r="B570">
            <v>7498.9587456486142</v>
          </cell>
          <cell r="C570">
            <v>4031.9939883849393</v>
          </cell>
          <cell r="D570">
            <v>2.4</v>
          </cell>
        </row>
        <row r="571">
          <cell r="A571" t="str">
            <v>Z5-55/4</v>
          </cell>
          <cell r="B571">
            <v>7499.8441997343143</v>
          </cell>
          <cell r="C571">
            <v>4506.350655359749</v>
          </cell>
          <cell r="D571">
            <v>1.62</v>
          </cell>
        </row>
        <row r="572">
          <cell r="A572" t="str">
            <v>Z5-2/8/9/2/2</v>
          </cell>
          <cell r="B572">
            <v>7499.9617213247975</v>
          </cell>
          <cell r="C572">
            <v>4253.3587479092757</v>
          </cell>
          <cell r="D572">
            <v>1.92</v>
          </cell>
        </row>
        <row r="573">
          <cell r="A573" t="str">
            <v>Z5-2/8/19</v>
          </cell>
          <cell r="B573">
            <v>7501.4944344715313</v>
          </cell>
          <cell r="C573">
            <v>4055.3719926006852</v>
          </cell>
          <cell r="D573">
            <v>2.4700000000000002</v>
          </cell>
        </row>
        <row r="574">
          <cell r="A574" t="str">
            <v>Z5-2/8/3</v>
          </cell>
          <cell r="B574">
            <v>7501.8570795591349</v>
          </cell>
          <cell r="C574">
            <v>4341.5362194172476</v>
          </cell>
          <cell r="D574">
            <v>2.09</v>
          </cell>
        </row>
        <row r="575">
          <cell r="A575" t="str">
            <v>Z5-2/8/18</v>
          </cell>
          <cell r="B575">
            <v>7504.7294028442866</v>
          </cell>
          <cell r="C575">
            <v>4085.1970656035678</v>
          </cell>
          <cell r="D575">
            <v>2.17</v>
          </cell>
        </row>
        <row r="576">
          <cell r="A576" t="str">
            <v>Z5-57/4</v>
          </cell>
          <cell r="B576">
            <v>7506.3445500146736</v>
          </cell>
          <cell r="C576">
            <v>4557.0676327796409</v>
          </cell>
          <cell r="D576">
            <v>1.77</v>
          </cell>
        </row>
        <row r="577">
          <cell r="A577" t="str">
            <v>Z5-2/8/17</v>
          </cell>
          <cell r="B577">
            <v>7507.2095452634003</v>
          </cell>
          <cell r="C577">
            <v>4108.0629549057776</v>
          </cell>
          <cell r="D577">
            <v>2.25</v>
          </cell>
        </row>
        <row r="578">
          <cell r="A578" t="str">
            <v>Z5-63</v>
          </cell>
          <cell r="B578">
            <v>7512.5989181873229</v>
          </cell>
          <cell r="C578">
            <v>4606.5535996195313</v>
          </cell>
          <cell r="D578">
            <v>1.39</v>
          </cell>
        </row>
        <row r="579">
          <cell r="A579" t="str">
            <v>Z5-2/8/13/2</v>
          </cell>
          <cell r="B579">
            <v>7522.1880552530301</v>
          </cell>
          <cell r="C579">
            <v>4173.5189644514949</v>
          </cell>
          <cell r="D579">
            <v>2.42</v>
          </cell>
        </row>
        <row r="580">
          <cell r="A580" t="str">
            <v>Z5-52/6</v>
          </cell>
          <cell r="B580">
            <v>7522.9095376690839</v>
          </cell>
          <cell r="C580">
            <v>4405.8741632470965</v>
          </cell>
          <cell r="D580">
            <v>1.23</v>
          </cell>
        </row>
        <row r="581">
          <cell r="A581" t="str">
            <v>Z5-53/6</v>
          </cell>
          <cell r="B581">
            <v>7527.0775609023904</v>
          </cell>
          <cell r="C581">
            <v>4456.708100587678</v>
          </cell>
          <cell r="D581">
            <v>2.04</v>
          </cell>
        </row>
        <row r="582">
          <cell r="A582" t="str">
            <v>Z5-2/8/11/2</v>
          </cell>
          <cell r="B582">
            <v>7527.319826745198</v>
          </cell>
          <cell r="C582">
            <v>4226.4175710917834</v>
          </cell>
          <cell r="D582">
            <v>2.1</v>
          </cell>
        </row>
        <row r="583">
          <cell r="A583" t="str">
            <v>Z5-2/8/9/2/1</v>
          </cell>
          <cell r="B583">
            <v>7529.3475482489921</v>
          </cell>
          <cell r="C583">
            <v>4247.3194453020797</v>
          </cell>
          <cell r="D583">
            <v>2.25</v>
          </cell>
        </row>
        <row r="584">
          <cell r="A584" t="str">
            <v>Z5-2/8/4</v>
          </cell>
          <cell r="B584">
            <v>7531.3703627084687</v>
          </cell>
          <cell r="C584">
            <v>4336.1542014177221</v>
          </cell>
          <cell r="D584">
            <v>1.79</v>
          </cell>
        </row>
        <row r="585">
          <cell r="A585" t="str">
            <v>Z5-2/8/9/2</v>
          </cell>
          <cell r="B585">
            <v>7532.2016691888484</v>
          </cell>
          <cell r="C585">
            <v>4276.7398941922329</v>
          </cell>
          <cell r="D585">
            <v>1.95</v>
          </cell>
        </row>
        <row r="586">
          <cell r="A586" t="str">
            <v>Z5-2/8/16</v>
          </cell>
          <cell r="B586">
            <v>7536.7250662047081</v>
          </cell>
          <cell r="C586">
            <v>4102.693222737108</v>
          </cell>
          <cell r="D586">
            <v>2.02</v>
          </cell>
        </row>
        <row r="587">
          <cell r="A587" t="str">
            <v>Z5-55/5</v>
          </cell>
          <cell r="B587">
            <v>7537.754548946551</v>
          </cell>
          <cell r="C587">
            <v>4503.7419348675785</v>
          </cell>
          <cell r="D587">
            <v>1.79</v>
          </cell>
        </row>
        <row r="588">
          <cell r="A588" t="str">
            <v>Z5-57/5</v>
          </cell>
          <cell r="B588">
            <v>7542.6787457425344</v>
          </cell>
          <cell r="C588">
            <v>4554.3653931972121</v>
          </cell>
          <cell r="D588">
            <v>1.51</v>
          </cell>
        </row>
        <row r="589">
          <cell r="A589" t="str">
            <v>Z5-64</v>
          </cell>
          <cell r="B589">
            <v>7547.5021171107228</v>
          </cell>
          <cell r="C589">
            <v>4603.9523105326407</v>
          </cell>
          <cell r="D589">
            <v>1.31</v>
          </cell>
        </row>
        <row r="590">
          <cell r="A590" t="str">
            <v>Z5-2/8/13/1</v>
          </cell>
          <cell r="B590">
            <v>7548.8588003967343</v>
          </cell>
          <cell r="C590">
            <v>4169.5826584920324</v>
          </cell>
          <cell r="D590">
            <v>2.2400000000000002</v>
          </cell>
        </row>
        <row r="591">
          <cell r="A591" t="str">
            <v>Z5-52/7</v>
          </cell>
          <cell r="B591">
            <v>7552.6981606891959</v>
          </cell>
          <cell r="C591">
            <v>4402.3191754038498</v>
          </cell>
          <cell r="D591">
            <v>1.29</v>
          </cell>
        </row>
        <row r="592">
          <cell r="A592" t="str">
            <v>Z5-2/8/11/1</v>
          </cell>
          <cell r="B592">
            <v>7556.8108894667521</v>
          </cell>
          <cell r="C592">
            <v>4220.9150971433328</v>
          </cell>
          <cell r="D592">
            <v>1.97</v>
          </cell>
        </row>
        <row r="593">
          <cell r="A593" t="str">
            <v>Z5-53/7</v>
          </cell>
          <cell r="B593">
            <v>7556.8430986583844</v>
          </cell>
          <cell r="C593">
            <v>4452.9647381825016</v>
          </cell>
          <cell r="D593">
            <v>1.91</v>
          </cell>
        </row>
        <row r="594">
          <cell r="A594" t="str">
            <v>Z5-2/8/5</v>
          </cell>
          <cell r="B594">
            <v>7560.8836458578035</v>
          </cell>
          <cell r="C594">
            <v>4330.7721834181966</v>
          </cell>
          <cell r="D594">
            <v>1.82</v>
          </cell>
        </row>
        <row r="595">
          <cell r="A595" t="str">
            <v>Z5-2/8/9/1</v>
          </cell>
          <cell r="B595">
            <v>7563.712595942312</v>
          </cell>
          <cell r="C595">
            <v>4271.1666101390138</v>
          </cell>
          <cell r="D595">
            <v>1.88</v>
          </cell>
        </row>
        <row r="596">
          <cell r="A596" t="str">
            <v>Z5-2/8/15</v>
          </cell>
          <cell r="B596">
            <v>7566.240587146016</v>
          </cell>
          <cell r="C596">
            <v>4097.3234905684376</v>
          </cell>
          <cell r="D596">
            <v>1.84</v>
          </cell>
        </row>
        <row r="597">
          <cell r="A597" t="str">
            <v>Z5-55/6</v>
          </cell>
          <cell r="B597">
            <v>7567.6837720088433</v>
          </cell>
          <cell r="C597">
            <v>4501.6824186895519</v>
          </cell>
          <cell r="D597">
            <v>1.83</v>
          </cell>
        </row>
        <row r="598">
          <cell r="A598" t="str">
            <v>Z5-2/8/14</v>
          </cell>
          <cell r="B598">
            <v>7569.4537223708658</v>
          </cell>
          <cell r="C598">
            <v>4127.1509236129832</v>
          </cell>
          <cell r="D598">
            <v>1.78</v>
          </cell>
        </row>
        <row r="599">
          <cell r="A599" t="str">
            <v>Z5-57/6</v>
          </cell>
          <cell r="B599">
            <v>7572.5961208715498</v>
          </cell>
          <cell r="C599">
            <v>4552.1403841208721</v>
          </cell>
          <cell r="D599">
            <v>1.79</v>
          </cell>
        </row>
        <row r="600">
          <cell r="A600" t="str">
            <v>Z5-2/8/13</v>
          </cell>
          <cell r="B600">
            <v>7573.6307981631708</v>
          </cell>
          <cell r="C600">
            <v>4165.9265865708912</v>
          </cell>
          <cell r="D600">
            <v>1.91</v>
          </cell>
        </row>
        <row r="601">
          <cell r="A601" t="str">
            <v>Z5-65</v>
          </cell>
          <cell r="B601">
            <v>7577.4191447593512</v>
          </cell>
          <cell r="C601">
            <v>4601.7226341724499</v>
          </cell>
          <cell r="D601">
            <v>1.53</v>
          </cell>
        </row>
        <row r="602">
          <cell r="A602" t="str">
            <v>Z5-2/8/12</v>
          </cell>
          <cell r="B602">
            <v>7580.1310397548395</v>
          </cell>
          <cell r="C602">
            <v>4195.2139022425254</v>
          </cell>
          <cell r="D602">
            <v>1.97</v>
          </cell>
        </row>
        <row r="603">
          <cell r="A603" t="str">
            <v>Z5-52/8</v>
          </cell>
          <cell r="B603">
            <v>7582.4867837093079</v>
          </cell>
          <cell r="C603">
            <v>4398.7641875606023</v>
          </cell>
          <cell r="D603">
            <v>1.39</v>
          </cell>
        </row>
        <row r="604">
          <cell r="A604" t="str">
            <v>Z5-2/8/11</v>
          </cell>
          <cell r="B604">
            <v>7584.6812088690085</v>
          </cell>
          <cell r="C604">
            <v>4215.7150232126696</v>
          </cell>
          <cell r="D604">
            <v>1.9</v>
          </cell>
        </row>
        <row r="605">
          <cell r="A605" t="str">
            <v>Z5-53/8</v>
          </cell>
          <cell r="B605">
            <v>7586.6086364143785</v>
          </cell>
          <cell r="C605">
            <v>4449.2213757773252</v>
          </cell>
          <cell r="D605">
            <v>1.98</v>
          </cell>
        </row>
        <row r="606">
          <cell r="A606" t="str">
            <v>Z5-2/8/10</v>
          </cell>
          <cell r="B606">
            <v>7589.2313779831775</v>
          </cell>
          <cell r="C606">
            <v>4236.2161441828139</v>
          </cell>
          <cell r="D606">
            <v>1.76</v>
          </cell>
        </row>
        <row r="607">
          <cell r="A607" t="str">
            <v>Z5-2/8/6</v>
          </cell>
          <cell r="B607">
            <v>7590.3969290071382</v>
          </cell>
          <cell r="C607">
            <v>4325.3901654186711</v>
          </cell>
          <cell r="D607">
            <v>1.82</v>
          </cell>
        </row>
        <row r="608">
          <cell r="A608" t="str">
            <v>Z5-2/8/9</v>
          </cell>
          <cell r="B608">
            <v>7595.7316195748463</v>
          </cell>
          <cell r="C608">
            <v>4265.5034598544471</v>
          </cell>
          <cell r="D608">
            <v>1.88</v>
          </cell>
        </row>
        <row r="609">
          <cell r="A609" t="str">
            <v>Z5-55/7</v>
          </cell>
          <cell r="B609">
            <v>7597.6129950711356</v>
          </cell>
          <cell r="C609">
            <v>4499.6229025115235</v>
          </cell>
          <cell r="D609">
            <v>2.06</v>
          </cell>
        </row>
        <row r="610">
          <cell r="A610" t="str">
            <v>Z5-2/8/8</v>
          </cell>
          <cell r="B610">
            <v>7602.231861166516</v>
          </cell>
          <cell r="C610">
            <v>4294.7907755260812</v>
          </cell>
          <cell r="D610">
            <v>1.79</v>
          </cell>
        </row>
        <row r="611">
          <cell r="A611" t="str">
            <v>Z5-57/7</v>
          </cell>
          <cell r="B611">
            <v>7602.5134960005644</v>
          </cell>
          <cell r="C611">
            <v>4549.915375044533</v>
          </cell>
          <cell r="D611">
            <v>1.84</v>
          </cell>
        </row>
        <row r="612">
          <cell r="A612" t="str">
            <v>Z5-66</v>
          </cell>
          <cell r="B612">
            <v>7607.3361724079796</v>
          </cell>
          <cell r="C612">
            <v>4599.4929578122583</v>
          </cell>
          <cell r="D612">
            <v>1.44</v>
          </cell>
        </row>
        <row r="613">
          <cell r="A613" t="str">
            <v>Z5-2/8/7</v>
          </cell>
          <cell r="B613">
            <v>7608.2987533187397</v>
          </cell>
          <cell r="C613">
            <v>4322.1256034862736</v>
          </cell>
          <cell r="D613">
            <v>1.72</v>
          </cell>
        </row>
        <row r="614">
          <cell r="A614" t="str">
            <v>Z5-2/8/7/1</v>
          </cell>
          <cell r="B614">
            <v>7611.1600506074938</v>
          </cell>
          <cell r="C614">
            <v>4351.9888413854933</v>
          </cell>
          <cell r="D614">
            <v>1.6</v>
          </cell>
        </row>
        <row r="615">
          <cell r="A615" t="str">
            <v>Z5-2/8/7/2</v>
          </cell>
          <cell r="B615">
            <v>7614.0213478962487</v>
          </cell>
          <cell r="C615">
            <v>4381.8520792847121</v>
          </cell>
          <cell r="D615">
            <v>1.44</v>
          </cell>
        </row>
        <row r="616">
          <cell r="A616" t="str">
            <v>Z5-52/9</v>
          </cell>
          <cell r="B616">
            <v>7615.2669322103238</v>
          </cell>
          <cell r="C616">
            <v>4394.8521897034925</v>
          </cell>
          <cell r="D616">
            <v>1.51</v>
          </cell>
        </row>
        <row r="617">
          <cell r="A617" t="str">
            <v>Z5-53/9</v>
          </cell>
          <cell r="B617">
            <v>7620.6961312228168</v>
          </cell>
          <cell r="C617">
            <v>4444.9344770288935</v>
          </cell>
          <cell r="D617">
            <v>1.72</v>
          </cell>
        </row>
        <row r="618">
          <cell r="A618" t="str">
            <v>Z5-55/8</v>
          </cell>
          <cell r="B618">
            <v>7626.4098454090126</v>
          </cell>
          <cell r="C618">
            <v>4497.6413081673036</v>
          </cell>
          <cell r="D618">
            <v>1.57</v>
          </cell>
        </row>
        <row r="619">
          <cell r="A619" t="str">
            <v>Z5-57/8</v>
          </cell>
          <cell r="B619">
            <v>7631.3491536119318</v>
          </cell>
          <cell r="C619">
            <v>4547.7708152483992</v>
          </cell>
          <cell r="D619">
            <v>1.63</v>
          </cell>
        </row>
        <row r="620">
          <cell r="A620" t="str">
            <v>Z5-67</v>
          </cell>
          <cell r="B620">
            <v>7636.8509293408542</v>
          </cell>
          <cell r="C620">
            <v>4597.293262154556</v>
          </cell>
          <cell r="D620">
            <v>1.56</v>
          </cell>
        </row>
      </sheetData>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DATA"/>
      <sheetName val="zone-8"/>
      <sheetName val="MHNO_LEV"/>
    </sheetNames>
    <sheetDataSet>
      <sheetData sheetId="0"/>
      <sheetData sheetId="1" refreshError="1">
        <row r="1">
          <cell r="A1" t="str">
            <v>MH-NO</v>
          </cell>
          <cell r="B1" t="str">
            <v>X</v>
          </cell>
          <cell r="C1" t="str">
            <v>Y</v>
          </cell>
        </row>
        <row r="2">
          <cell r="A2" t="str">
            <v>H-67/32</v>
          </cell>
          <cell r="B2">
            <v>6949.1915853396358</v>
          </cell>
          <cell r="C2">
            <v>6030.7635909975397</v>
          </cell>
        </row>
        <row r="3">
          <cell r="A3" t="str">
            <v>H-67/31</v>
          </cell>
          <cell r="B3">
            <v>6979.0321789871341</v>
          </cell>
          <cell r="C3">
            <v>6027.6749499988155</v>
          </cell>
        </row>
        <row r="4">
          <cell r="A4" t="str">
            <v>H-67/30</v>
          </cell>
          <cell r="B4">
            <v>7008.8734905359042</v>
          </cell>
          <cell r="C4">
            <v>6024.5932675994154</v>
          </cell>
        </row>
        <row r="5">
          <cell r="A5" t="str">
            <v>H-67/17/11</v>
          </cell>
          <cell r="B5">
            <v>7028.1712402470266</v>
          </cell>
          <cell r="C5">
            <v>6133.0529902063136</v>
          </cell>
        </row>
        <row r="6">
          <cell r="A6" t="str">
            <v>H-67/17/10</v>
          </cell>
          <cell r="B6">
            <v>7032.9997795018307</v>
          </cell>
          <cell r="C6">
            <v>6171.7529283027097</v>
          </cell>
        </row>
        <row r="7">
          <cell r="A7" t="str">
            <v>H-67/17/9</v>
          </cell>
          <cell r="B7">
            <v>7036.2996926561218</v>
          </cell>
          <cell r="C7">
            <v>6198.2011827447659</v>
          </cell>
        </row>
        <row r="8">
          <cell r="A8" t="str">
            <v>H-67/29</v>
          </cell>
          <cell r="B8">
            <v>7038.6677094801998</v>
          </cell>
          <cell r="C8">
            <v>6021.0373774062919</v>
          </cell>
        </row>
        <row r="9">
          <cell r="A9" t="str">
            <v>H-67/17/8</v>
          </cell>
          <cell r="B9">
            <v>7039.6854492392531</v>
          </cell>
          <cell r="C9">
            <v>6225.3374579746405</v>
          </cell>
        </row>
        <row r="10">
          <cell r="A10" t="str">
            <v>H-76</v>
          </cell>
          <cell r="B10">
            <v>7046.701625386534</v>
          </cell>
          <cell r="C10">
            <v>6292.944821945116</v>
          </cell>
        </row>
        <row r="11">
          <cell r="A11" t="str">
            <v>H-67/17/12</v>
          </cell>
          <cell r="B11">
            <v>7052.0428751995469</v>
          </cell>
          <cell r="C11">
            <v>6130.5740701403065</v>
          </cell>
        </row>
        <row r="12">
          <cell r="A12" t="str">
            <v>H-76A</v>
          </cell>
          <cell r="B12">
            <v>7053.6196884121036</v>
          </cell>
          <cell r="C12">
            <v>6318.3384334767461</v>
          </cell>
        </row>
        <row r="13">
          <cell r="A13" t="str">
            <v>H-67/17/4/2/3</v>
          </cell>
          <cell r="B13">
            <v>7057.5888647056736</v>
          </cell>
          <cell r="C13">
            <v>6174.6493649699132</v>
          </cell>
        </row>
        <row r="14">
          <cell r="A14" t="str">
            <v>H-77</v>
          </cell>
          <cell r="B14">
            <v>7059.8442910492913</v>
          </cell>
          <cell r="C14">
            <v>6341.1866123272839</v>
          </cell>
        </row>
        <row r="15">
          <cell r="A15" t="str">
            <v>H-67/17/7</v>
          </cell>
          <cell r="B15">
            <v>7069.5249929299025</v>
          </cell>
          <cell r="C15">
            <v>6222.2388078921322</v>
          </cell>
        </row>
        <row r="16">
          <cell r="A16" t="str">
            <v>H-77A</v>
          </cell>
          <cell r="B16">
            <v>7071.464208294632</v>
          </cell>
          <cell r="C16">
            <v>6366.194221723722</v>
          </cell>
        </row>
        <row r="17">
          <cell r="A17" t="str">
            <v>H-75</v>
          </cell>
          <cell r="B17">
            <v>7076.5151417996549</v>
          </cell>
          <cell r="C17">
            <v>6289.605025681185</v>
          </cell>
        </row>
        <row r="18">
          <cell r="A18" t="str">
            <v>H-67/28</v>
          </cell>
          <cell r="B18">
            <v>7076.5661113403958</v>
          </cell>
          <cell r="C18">
            <v>6017.1351841352371</v>
          </cell>
        </row>
        <row r="19">
          <cell r="A19" t="str">
            <v>H-78</v>
          </cell>
          <cell r="B19">
            <v>7081.3350275415714</v>
          </cell>
          <cell r="C19">
            <v>6387.437539291177</v>
          </cell>
        </row>
        <row r="20">
          <cell r="A20" t="str">
            <v>H-67/17/13</v>
          </cell>
          <cell r="B20">
            <v>7081.8824188901963</v>
          </cell>
          <cell r="C20">
            <v>6127.4754200577981</v>
          </cell>
        </row>
        <row r="21">
          <cell r="A21" t="str">
            <v>H-77/1</v>
          </cell>
          <cell r="B21">
            <v>7083.1089531625885</v>
          </cell>
          <cell r="C21">
            <v>6338.4483920035555</v>
          </cell>
        </row>
        <row r="22">
          <cell r="A22" t="str">
            <v>H-67/17/4/2/2</v>
          </cell>
          <cell r="B22">
            <v>7087.478145276511</v>
          </cell>
          <cell r="C22">
            <v>6172.0743102214192</v>
          </cell>
        </row>
        <row r="23">
          <cell r="A23" t="str">
            <v>H-79</v>
          </cell>
          <cell r="B23">
            <v>7093.2607231297106</v>
          </cell>
          <cell r="C23">
            <v>6426.6647974765137</v>
          </cell>
        </row>
        <row r="24">
          <cell r="A24" t="str">
            <v>H-67/27</v>
          </cell>
          <cell r="B24">
            <v>7098.3894199168308</v>
          </cell>
          <cell r="C24">
            <v>6015.2652631902365</v>
          </cell>
        </row>
        <row r="25">
          <cell r="A25" t="str">
            <v>H-67/17/6</v>
          </cell>
          <cell r="B25">
            <v>7099.3645366205519</v>
          </cell>
          <cell r="C25">
            <v>6219.1401578096247</v>
          </cell>
        </row>
        <row r="26">
          <cell r="A26" t="str">
            <v>H-78/1</v>
          </cell>
          <cell r="B26">
            <v>7101.6158693290054</v>
          </cell>
          <cell r="C26">
            <v>6385.9966863388936</v>
          </cell>
        </row>
        <row r="27">
          <cell r="A27" t="str">
            <v>H-80</v>
          </cell>
          <cell r="B27">
            <v>7104.6046774696479</v>
          </cell>
          <cell r="C27">
            <v>6463.9785308723212</v>
          </cell>
        </row>
        <row r="28">
          <cell r="A28" t="str">
            <v>H-77/2</v>
          </cell>
          <cell r="B28">
            <v>7106.5220897135578</v>
          </cell>
          <cell r="C28">
            <v>6335.6926964325694</v>
          </cell>
        </row>
        <row r="29">
          <cell r="A29" t="str">
            <v>H-80A</v>
          </cell>
          <cell r="B29">
            <v>7110.8211003433398</v>
          </cell>
          <cell r="C29">
            <v>6493.3273994477095</v>
          </cell>
        </row>
        <row r="30">
          <cell r="A30" t="str">
            <v>H-67/17/14</v>
          </cell>
          <cell r="B30">
            <v>7111.7219625808457</v>
          </cell>
          <cell r="C30">
            <v>6124.3767699752898</v>
          </cell>
        </row>
        <row r="31">
          <cell r="A31" t="str">
            <v>H-74</v>
          </cell>
          <cell r="B31">
            <v>7115.5589040291097</v>
          </cell>
          <cell r="C31">
            <v>6285.2312306072708</v>
          </cell>
        </row>
        <row r="32">
          <cell r="A32" t="str">
            <v>H-81</v>
          </cell>
          <cell r="B32">
            <v>7117.2447373128216</v>
          </cell>
          <cell r="C32">
            <v>6523.6545636422788</v>
          </cell>
        </row>
        <row r="33">
          <cell r="A33" t="str">
            <v>H-67/17/4/2/1</v>
          </cell>
          <cell r="B33">
            <v>7117.3674258473484</v>
          </cell>
          <cell r="C33">
            <v>6169.4992554729224</v>
          </cell>
        </row>
        <row r="34">
          <cell r="A34" t="str">
            <v>H-80/1</v>
          </cell>
          <cell r="B34">
            <v>7123.6247750456487</v>
          </cell>
          <cell r="C34">
            <v>6453.5932459721107</v>
          </cell>
        </row>
        <row r="35">
          <cell r="A35" t="str">
            <v>H-78/2</v>
          </cell>
          <cell r="B35">
            <v>7124.226917614058</v>
          </cell>
          <cell r="C35">
            <v>6384.3902838030808</v>
          </cell>
        </row>
        <row r="36">
          <cell r="A36" t="str">
            <v>H-67/26</v>
          </cell>
          <cell r="B36">
            <v>7128.2502751351467</v>
          </cell>
          <cell r="C36">
            <v>6012.3792060822088</v>
          </cell>
        </row>
        <row r="37">
          <cell r="A37" t="str">
            <v>H-67/17/5</v>
          </cell>
          <cell r="B37">
            <v>7129.2040803112013</v>
          </cell>
          <cell r="C37">
            <v>6216.0415077271155</v>
          </cell>
        </row>
        <row r="38">
          <cell r="A38" t="str">
            <v>H-82</v>
          </cell>
          <cell r="B38">
            <v>7129.3680652609419</v>
          </cell>
          <cell r="C38">
            <v>6547.8883306982871</v>
          </cell>
        </row>
        <row r="39">
          <cell r="A39" t="str">
            <v>H-67/17/4/6</v>
          </cell>
          <cell r="B39">
            <v>7135.7424974259602</v>
          </cell>
          <cell r="C39">
            <v>6074.6397329561005</v>
          </cell>
        </row>
        <row r="40">
          <cell r="A40" t="str">
            <v>H-77/3</v>
          </cell>
          <cell r="B40">
            <v>7136.2686284700349</v>
          </cell>
          <cell r="C40">
            <v>6332.1915676997778</v>
          </cell>
        </row>
        <row r="41">
          <cell r="A41" t="str">
            <v>H-67/17/4/5</v>
          </cell>
          <cell r="B41">
            <v>7138.7303749348566</v>
          </cell>
          <cell r="C41">
            <v>6098.587073659367</v>
          </cell>
        </row>
        <row r="42">
          <cell r="A42" t="str">
            <v>H-83</v>
          </cell>
          <cell r="B42">
            <v>7139.1912854019865</v>
          </cell>
          <cell r="C42">
            <v>6567.5243274853638</v>
          </cell>
        </row>
        <row r="43">
          <cell r="A43" t="str">
            <v>H-67/17/4/4</v>
          </cell>
          <cell r="B43">
            <v>7141.5615062714951</v>
          </cell>
          <cell r="C43">
            <v>6121.2781198927814</v>
          </cell>
        </row>
        <row r="44">
          <cell r="A44" t="str">
            <v>H-81/1</v>
          </cell>
          <cell r="B44">
            <v>7142.5573601970536</v>
          </cell>
          <cell r="C44">
            <v>6507.5526655330286</v>
          </cell>
        </row>
        <row r="45">
          <cell r="A45" t="str">
            <v>H-67/17/4/3</v>
          </cell>
          <cell r="B45">
            <v>7144.4705771116987</v>
          </cell>
          <cell r="C45">
            <v>6144.5938382690965</v>
          </cell>
        </row>
        <row r="46">
          <cell r="A46" t="str">
            <v>H-80/2</v>
          </cell>
          <cell r="B46">
            <v>7145.088045336026</v>
          </cell>
          <cell r="C46">
            <v>6441.8739487411094</v>
          </cell>
        </row>
        <row r="47">
          <cell r="A47" t="str">
            <v>H-67/17/4/2</v>
          </cell>
          <cell r="B47">
            <v>7147.2567064181858</v>
          </cell>
          <cell r="C47">
            <v>6166.9242007244275</v>
          </cell>
        </row>
        <row r="48">
          <cell r="A48" t="str">
            <v>H-67/17/4/1</v>
          </cell>
          <cell r="B48">
            <v>7148.6186021054391</v>
          </cell>
          <cell r="C48">
            <v>6177.8395678798206</v>
          </cell>
        </row>
        <row r="49">
          <cell r="A49" t="str">
            <v>H-78/3</v>
          </cell>
          <cell r="B49">
            <v>7149.9551224857405</v>
          </cell>
          <cell r="C49">
            <v>6381.1464705045119</v>
          </cell>
        </row>
        <row r="50">
          <cell r="A50" t="str">
            <v>H-67/17/4</v>
          </cell>
          <cell r="B50">
            <v>7153.0757152637188</v>
          </cell>
          <cell r="C50">
            <v>6213.5625876611084</v>
          </cell>
        </row>
        <row r="51">
          <cell r="A51" t="str">
            <v>H-84</v>
          </cell>
          <cell r="B51">
            <v>7157.5110835627902</v>
          </cell>
          <cell r="C51">
            <v>6604.1444472282155</v>
          </cell>
        </row>
        <row r="52">
          <cell r="A52" t="str">
            <v>H-67/25</v>
          </cell>
          <cell r="B52">
            <v>7158.0909873265055</v>
          </cell>
          <cell r="C52">
            <v>6009.2918292162421</v>
          </cell>
        </row>
        <row r="53">
          <cell r="A53" t="str">
            <v>H-73</v>
          </cell>
          <cell r="B53">
            <v>7158.9992038759556</v>
          </cell>
          <cell r="C53">
            <v>6280.3649226843081</v>
          </cell>
        </row>
        <row r="54">
          <cell r="A54" t="str">
            <v>H-67/24</v>
          </cell>
          <cell r="B54">
            <v>7161.4764432961956</v>
          </cell>
          <cell r="C54">
            <v>6041.796319220879</v>
          </cell>
        </row>
        <row r="55">
          <cell r="A55" t="str">
            <v>H-80/3</v>
          </cell>
          <cell r="B55">
            <v>7164.4756481271543</v>
          </cell>
          <cell r="C55">
            <v>6429.4626290040887</v>
          </cell>
        </row>
        <row r="56">
          <cell r="A56" t="str">
            <v>H-67/23</v>
          </cell>
          <cell r="B56">
            <v>7164.5476809619349</v>
          </cell>
          <cell r="C56">
            <v>6071.2839317911312</v>
          </cell>
        </row>
        <row r="57">
          <cell r="A57" t="str">
            <v>H-77/4</v>
          </cell>
          <cell r="B57">
            <v>7167.7004956887658</v>
          </cell>
          <cell r="C57">
            <v>6328.4920780097091</v>
          </cell>
        </row>
        <row r="58">
          <cell r="A58" t="str">
            <v>H-81/2</v>
          </cell>
          <cell r="B58">
            <v>7167.8699830812848</v>
          </cell>
          <cell r="C58">
            <v>6491.4507674237784</v>
          </cell>
        </row>
        <row r="59">
          <cell r="A59" t="str">
            <v>H-85</v>
          </cell>
          <cell r="B59">
            <v>7170.9331989794464</v>
          </cell>
          <cell r="C59">
            <v>6630.9744084235281</v>
          </cell>
        </row>
        <row r="60">
          <cell r="A60" t="str">
            <v>H-67/17/3</v>
          </cell>
          <cell r="B60">
            <v>7174.3134804522469</v>
          </cell>
          <cell r="C60">
            <v>6211.3571785055274</v>
          </cell>
        </row>
        <row r="61">
          <cell r="A61" t="str">
            <v>H-78/4</v>
          </cell>
          <cell r="B61">
            <v>7176.6126441364204</v>
          </cell>
          <cell r="C61">
            <v>6377.7854889020791</v>
          </cell>
        </row>
        <row r="62">
          <cell r="A62" t="str">
            <v>H-67/17/4/1/1</v>
          </cell>
          <cell r="B62">
            <v>7178.4262677191218</v>
          </cell>
          <cell r="C62">
            <v>6174.4479501739388</v>
          </cell>
        </row>
        <row r="63">
          <cell r="A63" t="str">
            <v>H-83/1</v>
          </cell>
          <cell r="B63">
            <v>7178.5406812085448</v>
          </cell>
          <cell r="C63">
            <v>6543.6994444917627</v>
          </cell>
        </row>
        <row r="64">
          <cell r="A64" t="str">
            <v>H-80/4</v>
          </cell>
          <cell r="B64">
            <v>7183.7291856557995</v>
          </cell>
          <cell r="C64">
            <v>6417.1473338385513</v>
          </cell>
        </row>
        <row r="65">
          <cell r="A65" t="str">
            <v>H-67/20/3</v>
          </cell>
          <cell r="B65">
            <v>7187.3585162153749</v>
          </cell>
          <cell r="C65">
            <v>6086.3114128507987</v>
          </cell>
        </row>
        <row r="66">
          <cell r="A66" t="str">
            <v>H-86</v>
          </cell>
          <cell r="B66">
            <v>7189.7241605627651</v>
          </cell>
          <cell r="C66">
            <v>6668.5363540969647</v>
          </cell>
        </row>
        <row r="67">
          <cell r="A67" t="str">
            <v>H-67/20/2</v>
          </cell>
          <cell r="B67">
            <v>7190.318046681502</v>
          </cell>
          <cell r="C67">
            <v>6116.603612566656</v>
          </cell>
        </row>
        <row r="68">
          <cell r="A68" t="str">
            <v>H-77/5</v>
          </cell>
          <cell r="B68">
            <v>7190.8661562290408</v>
          </cell>
          <cell r="C68">
            <v>6325.7655100417305</v>
          </cell>
        </row>
        <row r="69">
          <cell r="A69" t="str">
            <v>H-81/3</v>
          </cell>
          <cell r="B69">
            <v>7193.1826059655168</v>
          </cell>
          <cell r="C69">
            <v>6475.3488693145291</v>
          </cell>
        </row>
        <row r="70">
          <cell r="A70" t="str">
            <v>H-67/22/2</v>
          </cell>
          <cell r="B70">
            <v>7194.8030696646374</v>
          </cell>
          <cell r="C70">
            <v>6005.3678601070751</v>
          </cell>
        </row>
        <row r="71">
          <cell r="A71" t="str">
            <v>H-67/22/1</v>
          </cell>
          <cell r="B71">
            <v>7197.7624427776673</v>
          </cell>
          <cell r="C71">
            <v>6038.5559736401128</v>
          </cell>
        </row>
        <row r="72">
          <cell r="A72" t="str">
            <v>H-67/17/2</v>
          </cell>
          <cell r="B72">
            <v>7198.831461469078</v>
          </cell>
          <cell r="C72">
            <v>6208.8111394411108</v>
          </cell>
        </row>
        <row r="73">
          <cell r="A73" t="str">
            <v>H-67/22</v>
          </cell>
          <cell r="B73">
            <v>7200.3058398341946</v>
          </cell>
          <cell r="C73">
            <v>6067.1181096553055</v>
          </cell>
        </row>
        <row r="74">
          <cell r="A74" t="str">
            <v>H-72</v>
          </cell>
          <cell r="B74">
            <v>7200.7381268543259</v>
          </cell>
          <cell r="C74">
            <v>6275.6892079148047</v>
          </cell>
        </row>
        <row r="75">
          <cell r="A75" t="str">
            <v>H-83/2</v>
          </cell>
          <cell r="B75">
            <v>7204.2033306476051</v>
          </cell>
          <cell r="C75">
            <v>6528.1614773220226</v>
          </cell>
        </row>
        <row r="76">
          <cell r="A76" t="str">
            <v>H-67/17/4/1/2</v>
          </cell>
          <cell r="B76">
            <v>7208.2339333328055</v>
          </cell>
          <cell r="C76">
            <v>6171.0563324680561</v>
          </cell>
        </row>
        <row r="77">
          <cell r="A77" t="str">
            <v>H-80/5</v>
          </cell>
          <cell r="B77">
            <v>7215.3299655272476</v>
          </cell>
          <cell r="C77">
            <v>6395.8616417436951</v>
          </cell>
        </row>
        <row r="78">
          <cell r="A78" t="str">
            <v>H-67/20/1</v>
          </cell>
          <cell r="B78">
            <v>7218.1075155323815</v>
          </cell>
          <cell r="C78">
            <v>6113.50864626976</v>
          </cell>
        </row>
        <row r="79">
          <cell r="A79" t="str">
            <v>H-81/4</v>
          </cell>
          <cell r="B79">
            <v>7218.4952288497479</v>
          </cell>
          <cell r="C79">
            <v>6459.2469712052789</v>
          </cell>
        </row>
        <row r="80">
          <cell r="A80" t="str">
            <v>H-77/6</v>
          </cell>
          <cell r="B80">
            <v>7219.7405800907145</v>
          </cell>
          <cell r="C80">
            <v>6322.3670280921988</v>
          </cell>
        </row>
        <row r="81">
          <cell r="A81" t="str">
            <v>H-67/17/1</v>
          </cell>
          <cell r="B81">
            <v>7226.0302277997525</v>
          </cell>
          <cell r="C81">
            <v>6205.9867175796908</v>
          </cell>
        </row>
        <row r="82">
          <cell r="A82" t="str">
            <v>H-87</v>
          </cell>
          <cell r="B82">
            <v>7228.7866102466332</v>
          </cell>
          <cell r="C82">
            <v>6666.1154373400959</v>
          </cell>
        </row>
        <row r="83">
          <cell r="A83" t="str">
            <v>H-83/3</v>
          </cell>
          <cell r="B83">
            <v>7229.8659800866653</v>
          </cell>
          <cell r="C83">
            <v>6512.6235101522834</v>
          </cell>
        </row>
        <row r="84">
          <cell r="A84" t="str">
            <v>H-67/22/3</v>
          </cell>
          <cell r="B84">
            <v>7230.6305995425373</v>
          </cell>
          <cell r="C84">
            <v>6001.7867429037642</v>
          </cell>
        </row>
        <row r="85">
          <cell r="A85" t="str">
            <v>H-71</v>
          </cell>
          <cell r="B85">
            <v>7231.5454271478848</v>
          </cell>
          <cell r="C85">
            <v>6272.2380851087419</v>
          </cell>
        </row>
        <row r="86">
          <cell r="A86" t="str">
            <v>H-80/6</v>
          </cell>
          <cell r="B86">
            <v>7234.8380718787057</v>
          </cell>
          <cell r="C86">
            <v>6382.7213475218387</v>
          </cell>
        </row>
        <row r="87">
          <cell r="A87" t="str">
            <v>H-67/17/4/1/3</v>
          </cell>
          <cell r="B87">
            <v>7238.0415989464882</v>
          </cell>
          <cell r="C87">
            <v>6167.6647147621743</v>
          </cell>
        </row>
        <row r="88">
          <cell r="A88" t="str">
            <v>H-67/21</v>
          </cell>
          <cell r="B88">
            <v>7239.0745261157408</v>
          </cell>
          <cell r="C88">
            <v>6062.8767697723224</v>
          </cell>
        </row>
        <row r="89">
          <cell r="A89" t="str">
            <v>H-67/21A</v>
          </cell>
          <cell r="B89">
            <v>7241.7472282111466</v>
          </cell>
          <cell r="C89">
            <v>6087.1245219057737</v>
          </cell>
        </row>
        <row r="90">
          <cell r="A90" t="str">
            <v>H-77/7</v>
          </cell>
          <cell r="B90">
            <v>7243.9737834495436</v>
          </cell>
          <cell r="C90">
            <v>6319.5148117297585</v>
          </cell>
        </row>
        <row r="91">
          <cell r="A91" t="str">
            <v>H-67/20</v>
          </cell>
          <cell r="B91">
            <v>7244.3334632195529</v>
          </cell>
          <cell r="C91">
            <v>6110.5878123153043</v>
          </cell>
        </row>
        <row r="92">
          <cell r="A92" t="str">
            <v>H-81/5</v>
          </cell>
          <cell r="B92">
            <v>7245.4953599262626</v>
          </cell>
          <cell r="C92">
            <v>6442.0716132220787</v>
          </cell>
        </row>
        <row r="93">
          <cell r="A93" t="str">
            <v>H-67/20A</v>
          </cell>
          <cell r="B93">
            <v>7246.8518263131446</v>
          </cell>
          <cell r="C93">
            <v>6133.4353433515644</v>
          </cell>
        </row>
        <row r="94">
          <cell r="A94" t="str">
            <v>H-67/19</v>
          </cell>
          <cell r="B94">
            <v>7249.2637167543753</v>
          </cell>
          <cell r="C94">
            <v>6155.3169146993478</v>
          </cell>
        </row>
        <row r="95">
          <cell r="A95" t="str">
            <v>H-67/18</v>
          </cell>
          <cell r="B95">
            <v>7252.0791383978149</v>
          </cell>
          <cell r="C95">
            <v>6180.8594719033908</v>
          </cell>
        </row>
        <row r="96">
          <cell r="A96" t="str">
            <v>H-67/17</v>
          </cell>
          <cell r="B96">
            <v>7254.5226538581865</v>
          </cell>
          <cell r="C96">
            <v>6203.0279572423296</v>
          </cell>
        </row>
        <row r="97">
          <cell r="A97" t="str">
            <v>H-83/4</v>
          </cell>
          <cell r="B97">
            <v>7255.5286295257256</v>
          </cell>
          <cell r="C97">
            <v>6497.0855429825433</v>
          </cell>
        </row>
        <row r="98">
          <cell r="A98" t="str">
            <v>H-80/7</v>
          </cell>
          <cell r="B98">
            <v>7256.7158530018833</v>
          </cell>
          <cell r="C98">
            <v>6367.9848848585425</v>
          </cell>
        </row>
        <row r="99">
          <cell r="A99" t="str">
            <v>H-67/21/1</v>
          </cell>
          <cell r="B99">
            <v>7259.9499725750356</v>
          </cell>
          <cell r="C99">
            <v>6060.5929713737914</v>
          </cell>
        </row>
        <row r="100">
          <cell r="A100" t="str">
            <v>H-67/22/4</v>
          </cell>
          <cell r="B100">
            <v>7267.5357497902469</v>
          </cell>
          <cell r="C100">
            <v>5997.9159904338076</v>
          </cell>
        </row>
        <row r="101">
          <cell r="A101" t="str">
            <v>H-88</v>
          </cell>
          <cell r="B101">
            <v>7267.5747929352401</v>
          </cell>
          <cell r="C101">
            <v>6663.7115184307777</v>
          </cell>
        </row>
        <row r="102">
          <cell r="A102" t="str">
            <v>H-70</v>
          </cell>
          <cell r="B102">
            <v>7268.3425592434996</v>
          </cell>
          <cell r="C102">
            <v>6268.1159640347505</v>
          </cell>
        </row>
        <row r="103">
          <cell r="A103" t="str">
            <v>H-81/6</v>
          </cell>
          <cell r="B103">
            <v>7269.120474618212</v>
          </cell>
          <cell r="C103">
            <v>6427.0431749867785</v>
          </cell>
        </row>
        <row r="104">
          <cell r="A104" t="str">
            <v>H-67/20/4</v>
          </cell>
          <cell r="B104">
            <v>7274.123092168631</v>
          </cell>
          <cell r="C104">
            <v>6107.0412637006302</v>
          </cell>
        </row>
        <row r="105">
          <cell r="A105" t="str">
            <v>H-77/8</v>
          </cell>
          <cell r="B105">
            <v>7276.7268117232879</v>
          </cell>
          <cell r="C105">
            <v>6315.659823110278</v>
          </cell>
        </row>
        <row r="106">
          <cell r="A106" t="str">
            <v>H-67/19/1</v>
          </cell>
          <cell r="B106">
            <v>7279.0851735353008</v>
          </cell>
          <cell r="C106">
            <v>6152.0487783093877</v>
          </cell>
        </row>
        <row r="107">
          <cell r="A107" t="str">
            <v>H-67/16</v>
          </cell>
          <cell r="B107">
            <v>7280.6658413224914</v>
          </cell>
          <cell r="C107">
            <v>6199.9057066941432</v>
          </cell>
        </row>
        <row r="108">
          <cell r="A108" t="str">
            <v>H-83/5</v>
          </cell>
          <cell r="B108">
            <v>7281.1912789647849</v>
          </cell>
          <cell r="C108">
            <v>6481.5475758128032</v>
          </cell>
        </row>
        <row r="109">
          <cell r="A109" t="str">
            <v>H-80/8</v>
          </cell>
          <cell r="B109">
            <v>7285.4125916741314</v>
          </cell>
          <cell r="C109">
            <v>6349.459259115044</v>
          </cell>
        </row>
        <row r="110">
          <cell r="A110" t="str">
            <v>H-67/21/2</v>
          </cell>
          <cell r="B110">
            <v>7289.7720389454571</v>
          </cell>
          <cell r="C110">
            <v>6057.3304022330349</v>
          </cell>
        </row>
        <row r="111">
          <cell r="A111" t="str">
            <v>H-81/7</v>
          </cell>
          <cell r="B111">
            <v>7294.4330975024432</v>
          </cell>
          <cell r="C111">
            <v>6410.9412768775283</v>
          </cell>
        </row>
        <row r="112">
          <cell r="A112" t="str">
            <v>H-89</v>
          </cell>
          <cell r="B112">
            <v>7297.5173438477304</v>
          </cell>
          <cell r="C112">
            <v>6661.8558124053206</v>
          </cell>
        </row>
        <row r="113">
          <cell r="A113" t="str">
            <v>H-67/20/5</v>
          </cell>
          <cell r="B113">
            <v>7303.9127211177092</v>
          </cell>
          <cell r="C113">
            <v>6103.4947150859571</v>
          </cell>
        </row>
        <row r="114">
          <cell r="A114" t="str">
            <v>H-69</v>
          </cell>
          <cell r="B114">
            <v>7304.0916504198121</v>
          </cell>
          <cell r="C114">
            <v>6264.1112475331756</v>
          </cell>
        </row>
        <row r="115">
          <cell r="A115" t="str">
            <v>H-83/6</v>
          </cell>
          <cell r="B115">
            <v>7305.6549467709337</v>
          </cell>
          <cell r="C115">
            <v>6466.7355561838094</v>
          </cell>
        </row>
        <row r="116">
          <cell r="A116" t="str">
            <v>H-67/22/5</v>
          </cell>
          <cell r="B116">
            <v>7308.0153303154348</v>
          </cell>
          <cell r="C116">
            <v>5993.7686311177304</v>
          </cell>
        </row>
        <row r="117">
          <cell r="A117" t="str">
            <v>H-67/19/2</v>
          </cell>
          <cell r="B117">
            <v>7308.9066303162263</v>
          </cell>
          <cell r="C117">
            <v>6148.7806419194267</v>
          </cell>
        </row>
        <row r="118">
          <cell r="A118" t="str">
            <v>H-77/9</v>
          </cell>
          <cell r="B118">
            <v>7309.0269237594275</v>
          </cell>
          <cell r="C118">
            <v>6310.9296569475191</v>
          </cell>
        </row>
        <row r="119">
          <cell r="A119" t="str">
            <v>H-67/15</v>
          </cell>
          <cell r="B119">
            <v>7310.454154440029</v>
          </cell>
          <cell r="C119">
            <v>6196.3481230181733</v>
          </cell>
        </row>
        <row r="120">
          <cell r="A120" t="str">
            <v>H-80/9</v>
          </cell>
          <cell r="B120">
            <v>7311.4300939669984</v>
          </cell>
          <cell r="C120">
            <v>6332.6632560652479</v>
          </cell>
        </row>
        <row r="121">
          <cell r="A121" t="str">
            <v>H-67/21/3</v>
          </cell>
          <cell r="B121">
            <v>7319.5941053158776</v>
          </cell>
          <cell r="C121">
            <v>6054.0678330922765</v>
          </cell>
        </row>
        <row r="122">
          <cell r="A122" t="str">
            <v>H-81/8</v>
          </cell>
          <cell r="B122">
            <v>7319.7457203866752</v>
          </cell>
          <cell r="C122">
            <v>6394.8393787682789</v>
          </cell>
        </row>
        <row r="123">
          <cell r="A123" t="str">
            <v>H-90</v>
          </cell>
          <cell r="B123">
            <v>7327.4598947602217</v>
          </cell>
          <cell r="C123">
            <v>6660.0001063798645</v>
          </cell>
        </row>
        <row r="124">
          <cell r="A124" t="str">
            <v>H-83/7</v>
          </cell>
          <cell r="B124">
            <v>7332.5165778429055</v>
          </cell>
          <cell r="C124">
            <v>6450.4716414733239</v>
          </cell>
        </row>
        <row r="125">
          <cell r="A125" t="str">
            <v>H-67/20/6</v>
          </cell>
          <cell r="B125">
            <v>7333.7023500667874</v>
          </cell>
          <cell r="C125">
            <v>6099.948166471283</v>
          </cell>
        </row>
        <row r="126">
          <cell r="A126" t="str">
            <v>H-68</v>
          </cell>
          <cell r="B126">
            <v>7337.5087099717548</v>
          </cell>
          <cell r="C126">
            <v>6260.367771953287</v>
          </cell>
        </row>
        <row r="127">
          <cell r="A127" t="str">
            <v>H-67/19/3</v>
          </cell>
          <cell r="B127">
            <v>7338.7280870971517</v>
          </cell>
          <cell r="C127">
            <v>6145.5125055294657</v>
          </cell>
        </row>
        <row r="128">
          <cell r="A128" t="str">
            <v>H-12/20</v>
          </cell>
          <cell r="B128">
            <v>7338.8470198556788</v>
          </cell>
          <cell r="C128">
            <v>6810.1232689968556</v>
          </cell>
        </row>
        <row r="129">
          <cell r="A129" t="str">
            <v>H-67/13/7</v>
          </cell>
          <cell r="B129">
            <v>7340.041220601659</v>
          </cell>
          <cell r="C129">
            <v>5990.3412446435013</v>
          </cell>
        </row>
        <row r="130">
          <cell r="A130" t="str">
            <v>H-67/14</v>
          </cell>
          <cell r="B130">
            <v>7340.2424675575667</v>
          </cell>
          <cell r="C130">
            <v>6192.790539342207</v>
          </cell>
        </row>
        <row r="131">
          <cell r="A131" t="str">
            <v>H-67/13/6</v>
          </cell>
          <cell r="B131">
            <v>7342.8227008228205</v>
          </cell>
          <cell r="C131">
            <v>6021.7173555402096</v>
          </cell>
        </row>
        <row r="132">
          <cell r="A132" t="str">
            <v>H-81/9</v>
          </cell>
          <cell r="B132">
            <v>7345.0583432709072</v>
          </cell>
          <cell r="C132">
            <v>6378.7374806590287</v>
          </cell>
        </row>
        <row r="133">
          <cell r="A133" t="str">
            <v>H-67/13/5</v>
          </cell>
          <cell r="B133">
            <v>7345.4398961702418</v>
          </cell>
          <cell r="C133">
            <v>6051.2402731702878</v>
          </cell>
        </row>
        <row r="134">
          <cell r="A134" t="str">
            <v>H-67/13/4</v>
          </cell>
          <cell r="B134">
            <v>7347.8597325999017</v>
          </cell>
          <cell r="C134">
            <v>6078.5369102598861</v>
          </cell>
        </row>
        <row r="135">
          <cell r="A135" t="str">
            <v>H-67/13/3</v>
          </cell>
          <cell r="B135">
            <v>7350.2965787266176</v>
          </cell>
          <cell r="C135">
            <v>6106.0254229332186</v>
          </cell>
        </row>
        <row r="136">
          <cell r="A136" t="str">
            <v>H-67/13/2</v>
          </cell>
          <cell r="B136">
            <v>7352.5507848242696</v>
          </cell>
          <cell r="C136">
            <v>6131.4536894964394</v>
          </cell>
        </row>
        <row r="137">
          <cell r="A137" t="str">
            <v>H-12/19</v>
          </cell>
          <cell r="B137">
            <v>7353.4107154057365</v>
          </cell>
          <cell r="C137">
            <v>6783.8954446127163</v>
          </cell>
        </row>
        <row r="138">
          <cell r="A138" t="str">
            <v>H-67/13/1</v>
          </cell>
          <cell r="B138">
            <v>7355.2415646021991</v>
          </cell>
          <cell r="C138">
            <v>6161.8066663282007</v>
          </cell>
        </row>
        <row r="139">
          <cell r="A139" t="str">
            <v>H-91</v>
          </cell>
          <cell r="B139">
            <v>7357.402445672712</v>
          </cell>
          <cell r="C139">
            <v>6658.1444003544075</v>
          </cell>
        </row>
        <row r="140">
          <cell r="A140" t="str">
            <v>H-67/13</v>
          </cell>
          <cell r="B140">
            <v>7357.8023608591966</v>
          </cell>
          <cell r="C140">
            <v>6190.6933816577457</v>
          </cell>
        </row>
        <row r="141">
          <cell r="A141" t="str">
            <v>H-83/8</v>
          </cell>
          <cell r="B141">
            <v>7358.1792272819657</v>
          </cell>
          <cell r="C141">
            <v>6434.9336743035838</v>
          </cell>
        </row>
        <row r="142">
          <cell r="A142" t="str">
            <v>H-67/12</v>
          </cell>
          <cell r="B142">
            <v>7360.0982471585739</v>
          </cell>
          <cell r="C142">
            <v>6216.5918160911297</v>
          </cell>
        </row>
        <row r="143">
          <cell r="A143" t="str">
            <v>H-67</v>
          </cell>
          <cell r="B143">
            <v>7363.7186832460529</v>
          </cell>
          <cell r="C143">
            <v>6257.4316550053136</v>
          </cell>
        </row>
        <row r="144">
          <cell r="A144" t="str">
            <v>H-67/1</v>
          </cell>
          <cell r="B144">
            <v>7365.8388056932235</v>
          </cell>
          <cell r="C144">
            <v>6281.347409110248</v>
          </cell>
        </row>
        <row r="145">
          <cell r="A145" t="str">
            <v>H-12/18</v>
          </cell>
          <cell r="B145">
            <v>7367.9744109557951</v>
          </cell>
          <cell r="C145">
            <v>6757.667620228578</v>
          </cell>
        </row>
        <row r="146">
          <cell r="A146" t="str">
            <v>H-67/2</v>
          </cell>
          <cell r="B146">
            <v>7368.0633077902348</v>
          </cell>
          <cell r="C146">
            <v>6306.440603717484</v>
          </cell>
        </row>
        <row r="147">
          <cell r="A147" t="str">
            <v>H-67/13/8</v>
          </cell>
          <cell r="B147">
            <v>7369.8819327930178</v>
          </cell>
          <cell r="C147">
            <v>5987.2538677775347</v>
          </cell>
        </row>
        <row r="148">
          <cell r="A148" t="str">
            <v>H-67/3</v>
          </cell>
          <cell r="B148">
            <v>7370.5110471003454</v>
          </cell>
          <cell r="C148">
            <v>6334.0519954706933</v>
          </cell>
        </row>
        <row r="149">
          <cell r="A149" t="str">
            <v>H-12/21</v>
          </cell>
          <cell r="B149">
            <v>7370.6197940037964</v>
          </cell>
          <cell r="C149">
            <v>6826.5464063132713</v>
          </cell>
        </row>
        <row r="150">
          <cell r="A150" t="str">
            <v>H-56/5</v>
          </cell>
          <cell r="B150">
            <v>7373.0580285871793</v>
          </cell>
          <cell r="C150">
            <v>6215.5700209439547</v>
          </cell>
        </row>
        <row r="151">
          <cell r="A151" t="str">
            <v>H-67/4</v>
          </cell>
          <cell r="B151">
            <v>7373.4180149934036</v>
          </cell>
          <cell r="C151">
            <v>6360.7184086926982</v>
          </cell>
        </row>
        <row r="152">
          <cell r="A152" t="str">
            <v>H-67/13/5/1</v>
          </cell>
          <cell r="B152">
            <v>7375.2275099260905</v>
          </cell>
          <cell r="C152">
            <v>6047.676838488359</v>
          </cell>
        </row>
        <row r="153">
          <cell r="A153" t="str">
            <v>H-67/13/3/1</v>
          </cell>
          <cell r="B153">
            <v>7380.1020013265997</v>
          </cell>
          <cell r="C153">
            <v>6102.6141499103614</v>
          </cell>
        </row>
        <row r="154">
          <cell r="A154" t="str">
            <v>H-12/17</v>
          </cell>
          <cell r="B154">
            <v>7383.3529060729015</v>
          </cell>
          <cell r="C154">
            <v>6731.8977866268524</v>
          </cell>
        </row>
        <row r="155">
          <cell r="A155" t="str">
            <v>H-83/9</v>
          </cell>
          <cell r="B155">
            <v>7383.8418767210251</v>
          </cell>
          <cell r="C155">
            <v>6419.3957071338446</v>
          </cell>
        </row>
        <row r="156">
          <cell r="A156" t="str">
            <v>H-67/13/1/1</v>
          </cell>
          <cell r="B156">
            <v>7385.162566067952</v>
          </cell>
          <cell r="C156">
            <v>6159.6309661451714</v>
          </cell>
        </row>
        <row r="157">
          <cell r="A157" t="str">
            <v>H-66</v>
          </cell>
          <cell r="B157">
            <v>7386.0338068190304</v>
          </cell>
          <cell r="C157">
            <v>6276.4481478794887</v>
          </cell>
        </row>
        <row r="158">
          <cell r="A158" t="str">
            <v>H-92</v>
          </cell>
          <cell r="B158">
            <v>7387.3449965852024</v>
          </cell>
          <cell r="C158">
            <v>6656.2886943289504</v>
          </cell>
        </row>
        <row r="159">
          <cell r="A159" t="str">
            <v>H-67/5</v>
          </cell>
          <cell r="B159">
            <v>7391.914010437421</v>
          </cell>
          <cell r="C159">
            <v>6383.273155817511</v>
          </cell>
        </row>
        <row r="160">
          <cell r="A160" t="str">
            <v>H-67/4/1</v>
          </cell>
          <cell r="B160">
            <v>7396.1037641599787</v>
          </cell>
          <cell r="C160">
            <v>6347.2163833464374</v>
          </cell>
        </row>
        <row r="161">
          <cell r="A161" t="str">
            <v>H-12/22</v>
          </cell>
          <cell r="B161">
            <v>7397.5115701560098</v>
          </cell>
          <cell r="C161">
            <v>6839.8442397976869</v>
          </cell>
        </row>
        <row r="162">
          <cell r="A162" t="str">
            <v>H-67/13/9</v>
          </cell>
          <cell r="B162">
            <v>7399.7226449843765</v>
          </cell>
          <cell r="C162">
            <v>5984.1664909115689</v>
          </cell>
        </row>
        <row r="163">
          <cell r="A163" t="str">
            <v>H-12/16</v>
          </cell>
          <cell r="B163">
            <v>7399.7844970021752</v>
          </cell>
          <cell r="C163">
            <v>6706.7471408094434</v>
          </cell>
        </row>
        <row r="164">
          <cell r="A164" t="str">
            <v>H-56/4</v>
          </cell>
          <cell r="B164">
            <v>7402.965216499344</v>
          </cell>
          <cell r="C164">
            <v>6213.2120321427838</v>
          </cell>
        </row>
        <row r="165">
          <cell r="A165" t="str">
            <v>H-67/13/5/2</v>
          </cell>
          <cell r="B165">
            <v>7405.0151236819393</v>
          </cell>
          <cell r="C165">
            <v>6044.113403806432</v>
          </cell>
        </row>
        <row r="166">
          <cell r="A166" t="str">
            <v>H-67/6</v>
          </cell>
          <cell r="B166">
            <v>7409.5045261600853</v>
          </cell>
          <cell r="C166">
            <v>6403.8577399641044</v>
          </cell>
        </row>
        <row r="167">
          <cell r="A167" t="str">
            <v>H-67/13/3/2</v>
          </cell>
          <cell r="B167">
            <v>7409.9074239265819</v>
          </cell>
          <cell r="C167">
            <v>6099.2028768875034</v>
          </cell>
        </row>
        <row r="168">
          <cell r="A168" t="str">
            <v>H-66/1</v>
          </cell>
          <cell r="B168">
            <v>7413.5637663599109</v>
          </cell>
          <cell r="C168">
            <v>6299.9086175346711</v>
          </cell>
        </row>
        <row r="169">
          <cell r="A169" t="str">
            <v>H-65</v>
          </cell>
          <cell r="B169">
            <v>7414.6066516078672</v>
          </cell>
          <cell r="C169">
            <v>6274.0920418869546</v>
          </cell>
        </row>
        <row r="170">
          <cell r="A170" t="str">
            <v>H-67/13/1/2</v>
          </cell>
          <cell r="B170">
            <v>7415.0835675337048</v>
          </cell>
          <cell r="C170">
            <v>6157.455265962144</v>
          </cell>
        </row>
        <row r="171">
          <cell r="A171" t="str">
            <v>H-12/15</v>
          </cell>
          <cell r="B171">
            <v>7416.1867327637292</v>
          </cell>
          <cell r="C171">
            <v>6681.5986845497537</v>
          </cell>
        </row>
        <row r="172">
          <cell r="A172" t="str">
            <v>H-12/23</v>
          </cell>
          <cell r="B172">
            <v>7420.7201268822928</v>
          </cell>
          <cell r="C172">
            <v>6845.3531752213312</v>
          </cell>
        </row>
        <row r="173">
          <cell r="A173" t="str">
            <v>H-67/4/2</v>
          </cell>
          <cell r="B173">
            <v>7421.8832482893304</v>
          </cell>
          <cell r="C173">
            <v>6331.8730395770863</v>
          </cell>
        </row>
        <row r="174">
          <cell r="A174" t="str">
            <v>H-67/7</v>
          </cell>
          <cell r="B174">
            <v>7426.7074403056331</v>
          </cell>
          <cell r="C174">
            <v>6423.9887491612562</v>
          </cell>
        </row>
        <row r="175">
          <cell r="A175" t="str">
            <v>H-67/13/10</v>
          </cell>
          <cell r="B175">
            <v>7429.5633571757344</v>
          </cell>
          <cell r="C175">
            <v>5981.0791140456022</v>
          </cell>
        </row>
        <row r="176">
          <cell r="A176" t="str">
            <v>H-56/3</v>
          </cell>
          <cell r="B176">
            <v>7432.8724044115088</v>
          </cell>
          <cell r="C176">
            <v>6210.8540433416129</v>
          </cell>
        </row>
        <row r="177">
          <cell r="A177" t="str">
            <v>H-12/14</v>
          </cell>
          <cell r="B177">
            <v>7434.4888200000005</v>
          </cell>
          <cell r="C177">
            <v>6653.3669300000001</v>
          </cell>
        </row>
        <row r="178">
          <cell r="A178" t="str">
            <v>H-67/13/5/3</v>
          </cell>
          <cell r="B178">
            <v>7434.802737437788</v>
          </cell>
          <cell r="C178">
            <v>6040.5499691245041</v>
          </cell>
        </row>
        <row r="179">
          <cell r="A179" t="str">
            <v>H-66/2</v>
          </cell>
          <cell r="B179">
            <v>7439.0695710422333</v>
          </cell>
          <cell r="C179">
            <v>6321.6441437308522</v>
          </cell>
        </row>
        <row r="180">
          <cell r="A180" t="str">
            <v>H-67/13/3/3</v>
          </cell>
          <cell r="B180">
            <v>7439.7128465265641</v>
          </cell>
          <cell r="C180">
            <v>6095.7916038646463</v>
          </cell>
        </row>
        <row r="181">
          <cell r="A181" t="str">
            <v>H-67/8</v>
          </cell>
          <cell r="B181">
            <v>7439.7835633874047</v>
          </cell>
          <cell r="C181">
            <v>6438.1907747247296</v>
          </cell>
        </row>
        <row r="182">
          <cell r="A182" t="str">
            <v>H-67/13/1/3</v>
          </cell>
          <cell r="B182">
            <v>7445.0045689994568</v>
          </cell>
          <cell r="C182">
            <v>6155.2795657791148</v>
          </cell>
        </row>
        <row r="183">
          <cell r="A183" t="str">
            <v>H-64</v>
          </cell>
          <cell r="B183">
            <v>7445.8308535538417</v>
          </cell>
          <cell r="C183">
            <v>6271.5173059843628</v>
          </cell>
        </row>
        <row r="184">
          <cell r="A184" t="str">
            <v>H-12/13</v>
          </cell>
          <cell r="B184">
            <v>7448.974342714856</v>
          </cell>
          <cell r="C184">
            <v>6631.3161864752992</v>
          </cell>
        </row>
        <row r="185">
          <cell r="A185" t="str">
            <v>H-12/24</v>
          </cell>
          <cell r="B185">
            <v>7450.5548887444074</v>
          </cell>
          <cell r="C185">
            <v>6842.2088176349671</v>
          </cell>
        </row>
        <row r="186">
          <cell r="A186" t="str">
            <v>H-67/9</v>
          </cell>
          <cell r="B186">
            <v>7459.2731670934127</v>
          </cell>
          <cell r="C186">
            <v>6460.9976891890483</v>
          </cell>
        </row>
        <row r="187">
          <cell r="A187" t="str">
            <v>H-67/13/11</v>
          </cell>
          <cell r="B187">
            <v>7459.4040693670931</v>
          </cell>
          <cell r="C187">
            <v>5977.9917371796355</v>
          </cell>
        </row>
        <row r="188">
          <cell r="A188" t="str">
            <v>H-56/2</v>
          </cell>
          <cell r="B188">
            <v>7462.7795923236736</v>
          </cell>
          <cell r="C188">
            <v>6208.4960545404419</v>
          </cell>
        </row>
        <row r="189">
          <cell r="A189" t="str">
            <v>H-67/13/5/4</v>
          </cell>
          <cell r="B189">
            <v>7464.5903511936367</v>
          </cell>
          <cell r="C189">
            <v>6036.9865344425752</v>
          </cell>
        </row>
        <row r="190">
          <cell r="A190" t="str">
            <v>H-12/12</v>
          </cell>
          <cell r="B190">
            <v>7465.5325282487993</v>
          </cell>
          <cell r="C190">
            <v>6606.2831798014849</v>
          </cell>
        </row>
        <row r="191">
          <cell r="A191" t="str">
            <v>H-67/13/3/4</v>
          </cell>
          <cell r="B191">
            <v>7469.5182691265463</v>
          </cell>
          <cell r="C191">
            <v>6092.3803308417901</v>
          </cell>
        </row>
        <row r="192">
          <cell r="A192" t="str">
            <v>H-66/3</v>
          </cell>
          <cell r="B192">
            <v>7474.774334879191</v>
          </cell>
          <cell r="C192">
            <v>6320.8590000330214</v>
          </cell>
        </row>
        <row r="193">
          <cell r="A193" t="str">
            <v>H-63</v>
          </cell>
          <cell r="B193">
            <v>7474.857469144511</v>
          </cell>
          <cell r="C193">
            <v>6269.1237822228486</v>
          </cell>
        </row>
        <row r="194">
          <cell r="A194" t="str">
            <v>H-67/13/1/4</v>
          </cell>
          <cell r="B194">
            <v>7474.9255704652096</v>
          </cell>
          <cell r="C194">
            <v>6153.1038655960865</v>
          </cell>
        </row>
        <row r="195">
          <cell r="A195" t="str">
            <v>H-67/10</v>
          </cell>
          <cell r="B195">
            <v>7479.3098548338785</v>
          </cell>
          <cell r="C195">
            <v>6484.4448064490152</v>
          </cell>
        </row>
        <row r="196">
          <cell r="A196" t="str">
            <v>H-12/25</v>
          </cell>
          <cell r="B196">
            <v>7480.348651391073</v>
          </cell>
          <cell r="C196">
            <v>6838.6971645549875</v>
          </cell>
        </row>
        <row r="197">
          <cell r="A197" t="str">
            <v>H-12/11</v>
          </cell>
          <cell r="B197">
            <v>7482.2859868782944</v>
          </cell>
          <cell r="C197">
            <v>6581.3761100210886</v>
          </cell>
        </row>
        <row r="198">
          <cell r="A198" t="str">
            <v>H-67/13/12</v>
          </cell>
          <cell r="B198">
            <v>7489.2447815584519</v>
          </cell>
          <cell r="C198">
            <v>5974.9043603136697</v>
          </cell>
        </row>
        <row r="199">
          <cell r="A199" t="str">
            <v>H-56/1</v>
          </cell>
          <cell r="B199">
            <v>7492.6867802358393</v>
          </cell>
          <cell r="C199">
            <v>6206.1380657392683</v>
          </cell>
        </row>
        <row r="200">
          <cell r="A200" t="str">
            <v>H-67/13/5/5</v>
          </cell>
          <cell r="B200">
            <v>7494.3779649494854</v>
          </cell>
          <cell r="C200">
            <v>6033.4230997606483</v>
          </cell>
        </row>
        <row r="201">
          <cell r="A201" t="str">
            <v>H-67/11</v>
          </cell>
          <cell r="B201">
            <v>7497.8573962939909</v>
          </cell>
          <cell r="C201">
            <v>6507.2490855356809</v>
          </cell>
        </row>
        <row r="202">
          <cell r="A202" t="str">
            <v>H-12/10</v>
          </cell>
          <cell r="B202">
            <v>7498.9198594684985</v>
          </cell>
          <cell r="C202">
            <v>6556.3976573249383</v>
          </cell>
        </row>
        <row r="203">
          <cell r="A203" t="str">
            <v>H-67/13/3/5</v>
          </cell>
          <cell r="B203">
            <v>7499.3236917265285</v>
          </cell>
          <cell r="C203">
            <v>6088.969057818932</v>
          </cell>
        </row>
        <row r="204">
          <cell r="A204" t="str">
            <v>H-67/13/1/5</v>
          </cell>
          <cell r="B204">
            <v>7504.8465719309625</v>
          </cell>
          <cell r="C204">
            <v>6150.9281654130582</v>
          </cell>
        </row>
        <row r="205">
          <cell r="A205" t="str">
            <v>H-62</v>
          </cell>
          <cell r="B205">
            <v>7505.6279002886531</v>
          </cell>
          <cell r="C205">
            <v>6266.5864640892378</v>
          </cell>
        </row>
        <row r="206">
          <cell r="A206" t="str">
            <v>H-66/4</v>
          </cell>
          <cell r="B206">
            <v>7505.7962757233136</v>
          </cell>
          <cell r="C206">
            <v>6320.1768310804564</v>
          </cell>
        </row>
        <row r="207">
          <cell r="A207" t="str">
            <v>H-12/26</v>
          </cell>
          <cell r="B207">
            <v>7510.1933901569073</v>
          </cell>
          <cell r="C207">
            <v>6835.6324090960134</v>
          </cell>
        </row>
        <row r="208">
          <cell r="A208" t="str">
            <v>H-12/9</v>
          </cell>
          <cell r="B208">
            <v>7517.3469999999998</v>
          </cell>
          <cell r="C208">
            <v>6530.0559999999996</v>
          </cell>
        </row>
        <row r="209">
          <cell r="A209" t="str">
            <v>H-54</v>
          </cell>
          <cell r="B209">
            <v>7518.4544255801939</v>
          </cell>
          <cell r="C209">
            <v>6145.9286479200582</v>
          </cell>
        </row>
        <row r="210">
          <cell r="A210" t="str">
            <v>H-67/13/13</v>
          </cell>
          <cell r="B210">
            <v>7519.0854937498107</v>
          </cell>
          <cell r="C210">
            <v>5971.8169834477021</v>
          </cell>
        </row>
        <row r="211">
          <cell r="A211" t="str">
            <v>H-55</v>
          </cell>
          <cell r="B211">
            <v>7520.631758118534</v>
          </cell>
          <cell r="C211">
            <v>6175.8489163499617</v>
          </cell>
        </row>
        <row r="212">
          <cell r="A212" t="str">
            <v>H-56</v>
          </cell>
          <cell r="B212">
            <v>7522.593968148004</v>
          </cell>
          <cell r="C212">
            <v>6203.7800769380983</v>
          </cell>
        </row>
        <row r="213">
          <cell r="A213" t="str">
            <v>H-67/13/5/6</v>
          </cell>
          <cell r="B213">
            <v>7524.1655787053342</v>
          </cell>
          <cell r="C213">
            <v>6029.8596650787194</v>
          </cell>
        </row>
        <row r="214">
          <cell r="A214" t="str">
            <v>H-60</v>
          </cell>
          <cell r="B214">
            <v>7530.7653110824767</v>
          </cell>
          <cell r="C214">
            <v>6236.7248628313309</v>
          </cell>
        </row>
        <row r="215">
          <cell r="A215" t="str">
            <v>H-12/8</v>
          </cell>
          <cell r="B215">
            <v>7532.8710633354694</v>
          </cell>
          <cell r="C215">
            <v>6507.0797753031329</v>
          </cell>
        </row>
        <row r="216">
          <cell r="A216" t="str">
            <v>H-66/5</v>
          </cell>
          <cell r="B216">
            <v>7534.7598334851364</v>
          </cell>
          <cell r="C216">
            <v>6319.5399257378722</v>
          </cell>
        </row>
        <row r="217">
          <cell r="A217" t="str">
            <v>H-61</v>
          </cell>
          <cell r="B217">
            <v>7537.5196585472204</v>
          </cell>
          <cell r="C217">
            <v>6263.9566817451723</v>
          </cell>
        </row>
        <row r="218">
          <cell r="A218" t="str">
            <v>H-12/27</v>
          </cell>
          <cell r="B218">
            <v>7540.0164193571072</v>
          </cell>
          <cell r="C218">
            <v>6832.3785307402195</v>
          </cell>
        </row>
        <row r="219">
          <cell r="A219" t="str">
            <v>H-53</v>
          </cell>
          <cell r="B219">
            <v>7542.4999626709005</v>
          </cell>
          <cell r="C219">
            <v>6144.1815598005833</v>
          </cell>
        </row>
        <row r="220">
          <cell r="A220" t="str">
            <v>H-12/7</v>
          </cell>
          <cell r="B220">
            <v>7550.4171811334527</v>
          </cell>
          <cell r="C220">
            <v>6482.4983815769638</v>
          </cell>
        </row>
        <row r="221">
          <cell r="A221" t="str">
            <v>H-12/28/4</v>
          </cell>
          <cell r="B221">
            <v>7550.9276001269473</v>
          </cell>
          <cell r="C221">
            <v>6724.2434652617176</v>
          </cell>
        </row>
        <row r="222">
          <cell r="A222" t="str">
            <v>H-12/28/3</v>
          </cell>
          <cell r="B222">
            <v>7556.5133853618718</v>
          </cell>
          <cell r="C222">
            <v>6749.0607460565516</v>
          </cell>
        </row>
        <row r="223">
          <cell r="A223" t="str">
            <v>H-12/28/2</v>
          </cell>
          <cell r="B223">
            <v>7562.1263421225149</v>
          </cell>
          <cell r="C223">
            <v>6773.9987481743565</v>
          </cell>
        </row>
        <row r="224">
          <cell r="A224" t="str">
            <v>H-66/6</v>
          </cell>
          <cell r="B224">
            <v>7564.7525827881091</v>
          </cell>
          <cell r="C224">
            <v>6318.880388590298</v>
          </cell>
        </row>
        <row r="225">
          <cell r="A225" t="str">
            <v>H-12/28/1</v>
          </cell>
          <cell r="B225">
            <v>7568.3814606408296</v>
          </cell>
          <cell r="C225">
            <v>6801.7898332492723</v>
          </cell>
        </row>
        <row r="226">
          <cell r="A226" t="str">
            <v>H-12/6</v>
          </cell>
          <cell r="B226">
            <v>7569.1260431432602</v>
          </cell>
          <cell r="C226">
            <v>6458.8803737893968</v>
          </cell>
        </row>
        <row r="227">
          <cell r="A227" t="str">
            <v>H-52</v>
          </cell>
          <cell r="B227">
            <v>7571.2073734426367</v>
          </cell>
          <cell r="C227">
            <v>6140.8172399122504</v>
          </cell>
        </row>
        <row r="228">
          <cell r="A228" t="str">
            <v>H-12/28</v>
          </cell>
          <cell r="B228">
            <v>7574.4230000000007</v>
          </cell>
          <cell r="C228">
            <v>6828.6319999999987</v>
          </cell>
        </row>
        <row r="229">
          <cell r="A229" t="str">
            <v>H-52/1</v>
          </cell>
          <cell r="B229">
            <v>7574.49569970435</v>
          </cell>
          <cell r="C229">
            <v>6170.6364771660183</v>
          </cell>
        </row>
        <row r="230">
          <cell r="A230" t="str">
            <v>H-52/2</v>
          </cell>
          <cell r="B230">
            <v>7577.7840259660634</v>
          </cell>
          <cell r="C230">
            <v>6200.455714419787</v>
          </cell>
        </row>
        <row r="231">
          <cell r="A231" t="str">
            <v>H-12/28/5</v>
          </cell>
          <cell r="B231">
            <v>7580.6737391281158</v>
          </cell>
          <cell r="C231">
            <v>6720.3489544422255</v>
          </cell>
        </row>
        <row r="232">
          <cell r="A232" t="str">
            <v>H-52/3</v>
          </cell>
          <cell r="B232">
            <v>7581.0723522277758</v>
          </cell>
          <cell r="C232">
            <v>6230.2749516735557</v>
          </cell>
        </row>
        <row r="233">
          <cell r="A233" t="str">
            <v>H-52/4</v>
          </cell>
          <cell r="B233">
            <v>7584.3606784894891</v>
          </cell>
          <cell r="C233">
            <v>6260.0941889273236</v>
          </cell>
        </row>
        <row r="234">
          <cell r="A234" t="str">
            <v>H-12/5</v>
          </cell>
          <cell r="B234">
            <v>7587.9762635857733</v>
          </cell>
          <cell r="C234">
            <v>6435.3771950768323</v>
          </cell>
        </row>
        <row r="235">
          <cell r="A235" t="str">
            <v>H-12/28/2/1</v>
          </cell>
          <cell r="B235">
            <v>7591.8724811236834</v>
          </cell>
          <cell r="C235">
            <v>6770.1042373548644</v>
          </cell>
        </row>
        <row r="236">
          <cell r="A236" t="str">
            <v>H-66/7</v>
          </cell>
          <cell r="B236">
            <v>7594.7885330030249</v>
          </cell>
          <cell r="C236">
            <v>6318.1035540377761</v>
          </cell>
        </row>
        <row r="237">
          <cell r="A237" t="str">
            <v>H-51</v>
          </cell>
          <cell r="B237">
            <v>7595.996896654864</v>
          </cell>
          <cell r="C237">
            <v>6144.082464363747</v>
          </cell>
        </row>
        <row r="238">
          <cell r="A238" t="str">
            <v>H-12/4</v>
          </cell>
          <cell r="B238">
            <v>7602.086959762788</v>
          </cell>
          <cell r="C238">
            <v>6418.7311757865591</v>
          </cell>
        </row>
        <row r="239">
          <cell r="A239" t="str">
            <v>H-12/29</v>
          </cell>
          <cell r="B239">
            <v>7604.1691390011692</v>
          </cell>
          <cell r="C239">
            <v>6824.7374891805066</v>
          </cell>
        </row>
        <row r="240">
          <cell r="A240" t="str">
            <v>H-12/28/6</v>
          </cell>
          <cell r="B240">
            <v>7610.4198781292844</v>
          </cell>
          <cell r="C240">
            <v>6716.4544436227343</v>
          </cell>
        </row>
        <row r="241">
          <cell r="A241" t="str">
            <v>H-1</v>
          </cell>
          <cell r="B241">
            <v>7616.9014025773049</v>
          </cell>
          <cell r="C241">
            <v>6146.114003210736</v>
          </cell>
        </row>
        <row r="242">
          <cell r="A242" t="str">
            <v>H-2</v>
          </cell>
          <cell r="B242">
            <v>7620.4969913364594</v>
          </cell>
          <cell r="C242">
            <v>6175.8977528315454</v>
          </cell>
        </row>
        <row r="243">
          <cell r="A243" t="str">
            <v>H-12/28/2/2</v>
          </cell>
          <cell r="B243">
            <v>7621.618620124852</v>
          </cell>
          <cell r="C243">
            <v>6766.2097265353732</v>
          </cell>
        </row>
        <row r="244">
          <cell r="A244" t="str">
            <v>H-12/3</v>
          </cell>
          <cell r="B244">
            <v>7622.4215724951773</v>
          </cell>
          <cell r="C244">
            <v>6393.5115250851768</v>
          </cell>
        </row>
        <row r="245">
          <cell r="A245" t="str">
            <v>H-3</v>
          </cell>
          <cell r="B245">
            <v>7624.0925800956174</v>
          </cell>
          <cell r="C245">
            <v>6205.6815024523539</v>
          </cell>
        </row>
        <row r="246">
          <cell r="A246" t="str">
            <v>H-66/8</v>
          </cell>
          <cell r="B246">
            <v>7624.7380813940545</v>
          </cell>
          <cell r="C246">
            <v>6317.5613142951488</v>
          </cell>
        </row>
        <row r="247">
          <cell r="A247" t="str">
            <v>H-4</v>
          </cell>
          <cell r="B247">
            <v>7627.6881688547655</v>
          </cell>
          <cell r="C247">
            <v>6235.4652520731634</v>
          </cell>
        </row>
        <row r="248">
          <cell r="A248" t="str">
            <v>H-5</v>
          </cell>
          <cell r="B248">
            <v>7630.2050809861794</v>
          </cell>
          <cell r="C248">
            <v>6256.3138768077288</v>
          </cell>
        </row>
        <row r="249">
          <cell r="A249" t="str">
            <v>H-12/30</v>
          </cell>
          <cell r="B249">
            <v>7634.7510302889532</v>
          </cell>
          <cell r="C249">
            <v>6820.1771775991265</v>
          </cell>
        </row>
        <row r="250">
          <cell r="A250" t="str">
            <v>H-12/4/1</v>
          </cell>
          <cell r="B250">
            <v>7635.9875193056205</v>
          </cell>
          <cell r="C250">
            <v>6414.491615044707</v>
          </cell>
        </row>
        <row r="251">
          <cell r="A251" t="str">
            <v>H-12/28/7</v>
          </cell>
          <cell r="B251">
            <v>7640.1660171304529</v>
          </cell>
          <cell r="C251">
            <v>6712.5599328032422</v>
          </cell>
        </row>
        <row r="252">
          <cell r="A252" t="str">
            <v>H-12/2</v>
          </cell>
          <cell r="B252">
            <v>7643.4327241590845</v>
          </cell>
          <cell r="C252">
            <v>6366.9655139298102</v>
          </cell>
        </row>
        <row r="253">
          <cell r="A253" t="str">
            <v>H-12/28/2/3</v>
          </cell>
          <cell r="B253">
            <v>7651.3647591260205</v>
          </cell>
          <cell r="C253">
            <v>6762.3152157158811</v>
          </cell>
        </row>
        <row r="254">
          <cell r="A254" t="str">
            <v>H-66/9</v>
          </cell>
          <cell r="B254">
            <v>7654.7308306970272</v>
          </cell>
          <cell r="C254">
            <v>6316.9017771475737</v>
          </cell>
        </row>
        <row r="255">
          <cell r="A255" t="str">
            <v>H-6</v>
          </cell>
          <cell r="B255">
            <v>7660.1036043535851</v>
          </cell>
          <cell r="C255">
            <v>6253.8484558601676</v>
          </cell>
        </row>
        <row r="256">
          <cell r="A256" t="str">
            <v>H-12/31</v>
          </cell>
          <cell r="B256">
            <v>7663.711859469784</v>
          </cell>
          <cell r="C256">
            <v>6816.2001657590881</v>
          </cell>
        </row>
        <row r="257">
          <cell r="A257" t="str">
            <v>H-12/1</v>
          </cell>
          <cell r="B257">
            <v>7667.8981837052052</v>
          </cell>
          <cell r="C257">
            <v>6337.889040808107</v>
          </cell>
        </row>
        <row r="258">
          <cell r="A258" t="str">
            <v>H-12/4/2</v>
          </cell>
          <cell r="B258">
            <v>7667.9277511361361</v>
          </cell>
          <cell r="C258">
            <v>6410.4972103864829</v>
          </cell>
        </row>
        <row r="259">
          <cell r="A259" t="str">
            <v>H-12/28/8</v>
          </cell>
          <cell r="B259">
            <v>7669.9121561316224</v>
          </cell>
          <cell r="C259">
            <v>6708.665421983751</v>
          </cell>
        </row>
        <row r="260">
          <cell r="A260" t="str">
            <v>H-12/28/2/4</v>
          </cell>
          <cell r="B260">
            <v>7681.11089812719</v>
          </cell>
          <cell r="C260">
            <v>6758.4207048963899</v>
          </cell>
        </row>
        <row r="261">
          <cell r="A261" t="str">
            <v>H-12</v>
          </cell>
          <cell r="B261">
            <v>7689.2493900000009</v>
          </cell>
          <cell r="C261">
            <v>6310.1559200000002</v>
          </cell>
        </row>
        <row r="262">
          <cell r="A262" t="str">
            <v>H-7</v>
          </cell>
          <cell r="B262">
            <v>7690.0021277209917</v>
          </cell>
          <cell r="C262">
            <v>6251.3830349126038</v>
          </cell>
        </row>
        <row r="263">
          <cell r="A263" t="str">
            <v>H-12/32</v>
          </cell>
          <cell r="B263">
            <v>7692.9905489172161</v>
          </cell>
          <cell r="C263">
            <v>6811.4472175553356</v>
          </cell>
        </row>
        <row r="264">
          <cell r="A264" t="str">
            <v>H-12/28/9</v>
          </cell>
          <cell r="B264">
            <v>7699.658295132791</v>
          </cell>
          <cell r="C264">
            <v>6704.770911164258</v>
          </cell>
        </row>
        <row r="265">
          <cell r="A265" t="str">
            <v>H-12/4/3</v>
          </cell>
          <cell r="B265">
            <v>7702.6846052807141</v>
          </cell>
          <cell r="C265">
            <v>6406.1505625337986</v>
          </cell>
        </row>
        <row r="266">
          <cell r="A266" t="str">
            <v>H-11</v>
          </cell>
          <cell r="B266">
            <v>7706.0374086783349</v>
          </cell>
          <cell r="C266">
            <v>6289.2860932390886</v>
          </cell>
        </row>
        <row r="267">
          <cell r="A267" t="str">
            <v>H-12/28/2/5</v>
          </cell>
          <cell r="B267">
            <v>7710.8570371283586</v>
          </cell>
          <cell r="C267">
            <v>6754.5261940768969</v>
          </cell>
        </row>
        <row r="268">
          <cell r="A268" t="str">
            <v>H-8</v>
          </cell>
          <cell r="B268">
            <v>7719.9006510883974</v>
          </cell>
          <cell r="C268">
            <v>6248.9176139650426</v>
          </cell>
        </row>
        <row r="269">
          <cell r="A269" t="str">
            <v>H-13</v>
          </cell>
          <cell r="B269">
            <v>7720.2077448210057</v>
          </cell>
          <cell r="C269">
            <v>6307.3134431163808</v>
          </cell>
        </row>
        <row r="270">
          <cell r="A270" t="str">
            <v>H-12/33</v>
          </cell>
          <cell r="B270">
            <v>7722.4790698724355</v>
          </cell>
          <cell r="C270">
            <v>6806.8852384643305</v>
          </cell>
        </row>
        <row r="271">
          <cell r="A271" t="str">
            <v>H-10</v>
          </cell>
          <cell r="B271">
            <v>7723.4326229373373</v>
          </cell>
          <cell r="C271">
            <v>6267.6614384772483</v>
          </cell>
        </row>
        <row r="272">
          <cell r="A272" t="str">
            <v>H-12/4/4</v>
          </cell>
          <cell r="B272">
            <v>7732.4527263787713</v>
          </cell>
          <cell r="C272">
            <v>6402.427799273607</v>
          </cell>
        </row>
        <row r="273">
          <cell r="A273" t="str">
            <v>H-9</v>
          </cell>
          <cell r="B273">
            <v>7739.832809999999</v>
          </cell>
          <cell r="C273">
            <v>6247.2737399999996</v>
          </cell>
        </row>
        <row r="274">
          <cell r="A274" t="str">
            <v>H-12/34</v>
          </cell>
          <cell r="B274">
            <v>7743.5825861398653</v>
          </cell>
          <cell r="C274">
            <v>6803.4906107205961</v>
          </cell>
        </row>
        <row r="275">
          <cell r="A275" t="str">
            <v>H-14</v>
          </cell>
          <cell r="B275">
            <v>7750.5460008159835</v>
          </cell>
          <cell r="C275">
            <v>6304.5279013182562</v>
          </cell>
        </row>
        <row r="276">
          <cell r="A276" t="str">
            <v>H-9/1</v>
          </cell>
          <cell r="B276">
            <v>7758.4411541718346</v>
          </cell>
          <cell r="C276">
            <v>6223.7422817540146</v>
          </cell>
        </row>
        <row r="277">
          <cell r="A277" t="str">
            <v>H-12/4/5</v>
          </cell>
          <cell r="B277">
            <v>7762.2208474768277</v>
          </cell>
          <cell r="C277">
            <v>6398.7050360134144</v>
          </cell>
        </row>
        <row r="278">
          <cell r="A278" t="str">
            <v>H-12/35</v>
          </cell>
          <cell r="B278">
            <v>7770.9764904237491</v>
          </cell>
          <cell r="C278">
            <v>6799.9220343657262</v>
          </cell>
        </row>
        <row r="279">
          <cell r="A279" t="str">
            <v>H-12/36/4</v>
          </cell>
          <cell r="B279">
            <v>7774.9175712472088</v>
          </cell>
          <cell r="C279">
            <v>6695.1252623576383</v>
          </cell>
        </row>
        <row r="280">
          <cell r="A280" t="str">
            <v>H-9/2</v>
          </cell>
          <cell r="B280">
            <v>7777.0494983436693</v>
          </cell>
          <cell r="C280">
            <v>6200.2108235080295</v>
          </cell>
        </row>
        <row r="281">
          <cell r="A281" t="str">
            <v>H-15</v>
          </cell>
          <cell r="B281">
            <v>7780.4203416842493</v>
          </cell>
          <cell r="C281">
            <v>6301.7849544199989</v>
          </cell>
        </row>
        <row r="282">
          <cell r="A282" t="str">
            <v>H-12/36/3</v>
          </cell>
          <cell r="B282">
            <v>7781.9035245848445</v>
          </cell>
          <cell r="C282">
            <v>6721.8215860198598</v>
          </cell>
        </row>
        <row r="283">
          <cell r="A283" t="str">
            <v>H-12/36/2</v>
          </cell>
          <cell r="B283">
            <v>7788.1055010103237</v>
          </cell>
          <cell r="C283">
            <v>6746.4658113378564</v>
          </cell>
        </row>
        <row r="284">
          <cell r="A284" t="str">
            <v>H-12/4/6</v>
          </cell>
          <cell r="B284">
            <v>7791.988968574884</v>
          </cell>
          <cell r="C284">
            <v>6394.9822727532219</v>
          </cell>
        </row>
        <row r="285">
          <cell r="A285" t="str">
            <v>H-12/36/1</v>
          </cell>
          <cell r="B285">
            <v>7794.7379120142532</v>
          </cell>
          <cell r="C285">
            <v>6771.7830529239709</v>
          </cell>
        </row>
        <row r="286">
          <cell r="A286" t="str">
            <v>H-9/3</v>
          </cell>
          <cell r="B286">
            <v>7795.6578425155049</v>
          </cell>
          <cell r="C286">
            <v>6176.6793652620454</v>
          </cell>
        </row>
        <row r="287">
          <cell r="A287" t="str">
            <v>H-12/36</v>
          </cell>
          <cell r="B287">
            <v>7800.9160000000002</v>
          </cell>
          <cell r="C287">
            <v>6795.8330000000005</v>
          </cell>
        </row>
        <row r="288">
          <cell r="A288" t="str">
            <v>H-12/36/5</v>
          </cell>
          <cell r="B288">
            <v>7804.473813308935</v>
          </cell>
          <cell r="C288">
            <v>6689.9843913041423</v>
          </cell>
        </row>
        <row r="289">
          <cell r="A289" t="str">
            <v>H-16</v>
          </cell>
          <cell r="B289">
            <v>7810.294682552515</v>
          </cell>
          <cell r="C289">
            <v>6299.0420075217417</v>
          </cell>
        </row>
        <row r="290">
          <cell r="A290" t="str">
            <v>H-9/4</v>
          </cell>
          <cell r="B290">
            <v>7814.2661866873405</v>
          </cell>
          <cell r="C290">
            <v>6153.1479070160603</v>
          </cell>
        </row>
        <row r="291">
          <cell r="A291" t="str">
            <v>H-12/36/2/1</v>
          </cell>
          <cell r="B291">
            <v>7817.6617430720498</v>
          </cell>
          <cell r="C291">
            <v>6741.3249402843603</v>
          </cell>
        </row>
        <row r="292">
          <cell r="A292" t="str">
            <v>H-12/4/7</v>
          </cell>
          <cell r="B292">
            <v>7821.7570896729412</v>
          </cell>
          <cell r="C292">
            <v>6391.2595094930293</v>
          </cell>
        </row>
        <row r="293">
          <cell r="A293" t="str">
            <v>H-12/37</v>
          </cell>
          <cell r="B293">
            <v>7830.4722420617263</v>
          </cell>
          <cell r="C293">
            <v>6790.6921289465045</v>
          </cell>
        </row>
        <row r="294">
          <cell r="A294" t="str">
            <v>H-9/5</v>
          </cell>
          <cell r="B294">
            <v>7832.8745308591751</v>
          </cell>
          <cell r="C294">
            <v>6129.6164487700762</v>
          </cell>
        </row>
        <row r="295">
          <cell r="A295" t="str">
            <v>H-12/36/6</v>
          </cell>
          <cell r="B295">
            <v>7834.0290375819895</v>
          </cell>
          <cell r="C295">
            <v>6684.8376704259917</v>
          </cell>
        </row>
        <row r="296">
          <cell r="A296" t="str">
            <v>H-17</v>
          </cell>
          <cell r="B296">
            <v>7840.1690234207817</v>
          </cell>
          <cell r="C296">
            <v>6296.2990606234844</v>
          </cell>
        </row>
        <row r="297">
          <cell r="A297" t="str">
            <v>H-12/36/2/2</v>
          </cell>
          <cell r="B297">
            <v>7847.2169673451044</v>
          </cell>
          <cell r="C297">
            <v>6736.1782194062098</v>
          </cell>
        </row>
        <row r="298">
          <cell r="A298" t="str">
            <v>H-9/6</v>
          </cell>
          <cell r="B298">
            <v>7851.4828750310107</v>
          </cell>
          <cell r="C298">
            <v>6106.0849905240912</v>
          </cell>
        </row>
        <row r="299">
          <cell r="A299" t="str">
            <v>H-12/4/8</v>
          </cell>
          <cell r="B299">
            <v>7851.5252107709975</v>
          </cell>
          <cell r="C299">
            <v>6387.5367462328377</v>
          </cell>
        </row>
        <row r="300">
          <cell r="A300" t="str">
            <v>H-12/38</v>
          </cell>
          <cell r="B300">
            <v>7860.4768343012483</v>
          </cell>
          <cell r="C300">
            <v>6784.9449345629328</v>
          </cell>
        </row>
        <row r="301">
          <cell r="A301" t="str">
            <v>H-12/36/7</v>
          </cell>
          <cell r="B301">
            <v>7863.5839143275271</v>
          </cell>
          <cell r="C301">
            <v>6679.6889543546422</v>
          </cell>
        </row>
        <row r="302">
          <cell r="A302" t="str">
            <v>H-18</v>
          </cell>
          <cell r="B302">
            <v>7870.0433642890475</v>
          </cell>
          <cell r="C302">
            <v>6293.556113725228</v>
          </cell>
        </row>
        <row r="303">
          <cell r="A303" t="str">
            <v>H-9/7</v>
          </cell>
          <cell r="B303">
            <v>7870.0912192028463</v>
          </cell>
          <cell r="C303">
            <v>6082.5535322781061</v>
          </cell>
        </row>
        <row r="304">
          <cell r="A304" t="str">
            <v>H-34/17</v>
          </cell>
          <cell r="B304">
            <v>7870.2143446576329</v>
          </cell>
          <cell r="C304">
            <v>6657.0480006991183</v>
          </cell>
        </row>
        <row r="305">
          <cell r="A305" t="str">
            <v>H-12/36/2/3</v>
          </cell>
          <cell r="B305">
            <v>7876.7902133283314</v>
          </cell>
          <cell r="C305">
            <v>6729.8750570975362</v>
          </cell>
        </row>
        <row r="306">
          <cell r="A306" t="str">
            <v>H-12/4/9</v>
          </cell>
          <cell r="B306">
            <v>7881.2933318690539</v>
          </cell>
          <cell r="C306">
            <v>6383.8139829726451</v>
          </cell>
        </row>
        <row r="307">
          <cell r="A307" t="str">
            <v>H-21/11/1</v>
          </cell>
          <cell r="B307">
            <v>7882.4803808436727</v>
          </cell>
          <cell r="C307">
            <v>6541.7296997409567</v>
          </cell>
        </row>
        <row r="308">
          <cell r="A308" t="str">
            <v>H-9/8</v>
          </cell>
          <cell r="B308">
            <v>7888.6838154790503</v>
          </cell>
          <cell r="C308">
            <v>6059.0096218896297</v>
          </cell>
        </row>
        <row r="309">
          <cell r="A309" t="str">
            <v>H-12/39</v>
          </cell>
          <cell r="B309">
            <v>7890.1056448657027</v>
          </cell>
          <cell r="C309">
            <v>6779.7301465432465</v>
          </cell>
        </row>
        <row r="310">
          <cell r="A310" t="str">
            <v>H-12/36/8</v>
          </cell>
          <cell r="B310">
            <v>7893.138895657341</v>
          </cell>
          <cell r="C310">
            <v>6674.5408397348338</v>
          </cell>
        </row>
        <row r="311">
          <cell r="A311" t="str">
            <v>H-24/5/7</v>
          </cell>
          <cell r="B311">
            <v>7895.2920219903654</v>
          </cell>
          <cell r="C311">
            <v>6063.8731974123775</v>
          </cell>
        </row>
        <row r="312">
          <cell r="A312" t="str">
            <v>H-34/16</v>
          </cell>
          <cell r="B312">
            <v>7898.3382421522811</v>
          </cell>
          <cell r="C312">
            <v>6646.6054727623332</v>
          </cell>
        </row>
        <row r="313">
          <cell r="A313" t="str">
            <v>H-21/14</v>
          </cell>
          <cell r="B313">
            <v>7898.8289881665323</v>
          </cell>
          <cell r="C313">
            <v>6596.8278885294185</v>
          </cell>
        </row>
        <row r="314">
          <cell r="A314" t="str">
            <v>H-24/5/6</v>
          </cell>
          <cell r="B314">
            <v>7899.0244016191909</v>
          </cell>
          <cell r="C314">
            <v>6095.2393712800904</v>
          </cell>
        </row>
        <row r="315">
          <cell r="A315" t="str">
            <v>H-19</v>
          </cell>
          <cell r="B315">
            <v>7899.9177051573133</v>
          </cell>
          <cell r="C315">
            <v>6290.8131668269707</v>
          </cell>
        </row>
        <row r="316">
          <cell r="A316" t="str">
            <v>H-24/5/5</v>
          </cell>
          <cell r="B316">
            <v>7902.1672498876078</v>
          </cell>
          <cell r="C316">
            <v>6121.4638454904425</v>
          </cell>
        </row>
        <row r="317">
          <cell r="A317" t="str">
            <v>H-24/5/4</v>
          </cell>
          <cell r="B317">
            <v>7905.2174767708775</v>
          </cell>
          <cell r="C317">
            <v>6147.284739463822</v>
          </cell>
        </row>
        <row r="318">
          <cell r="A318" t="str">
            <v>H-12/36/2/4</v>
          </cell>
          <cell r="B318">
            <v>7906.1727529112841</v>
          </cell>
          <cell r="C318">
            <v>6724.3782980684355</v>
          </cell>
        </row>
        <row r="319">
          <cell r="A319" t="str">
            <v>H-9/9</v>
          </cell>
          <cell r="B319">
            <v>7907.2024403321293</v>
          </cell>
          <cell r="C319">
            <v>6035.40725647208</v>
          </cell>
        </row>
        <row r="320">
          <cell r="A320" t="str">
            <v>H-12/4/10</v>
          </cell>
          <cell r="B320">
            <v>7911.0614529671102</v>
          </cell>
          <cell r="C320">
            <v>6380.0912197124526</v>
          </cell>
        </row>
        <row r="321">
          <cell r="A321" t="str">
            <v>H-21/10</v>
          </cell>
          <cell r="B321">
            <v>7917.8200264102152</v>
          </cell>
          <cell r="C321">
            <v>6514.3658837586563</v>
          </cell>
        </row>
        <row r="322">
          <cell r="A322" t="str">
            <v>H-12/40</v>
          </cell>
          <cell r="B322">
            <v>7919.1053084595806</v>
          </cell>
          <cell r="C322">
            <v>6774.4992610361824</v>
          </cell>
        </row>
        <row r="323">
          <cell r="A323" t="str">
            <v>H-21/5/2</v>
          </cell>
          <cell r="B323">
            <v>7921.0188184339268</v>
          </cell>
          <cell r="C323">
            <v>6457.2060747108508</v>
          </cell>
        </row>
        <row r="324">
          <cell r="A324" t="str">
            <v>H-12/36/9</v>
          </cell>
          <cell r="B324">
            <v>7922.6939643707201</v>
          </cell>
          <cell r="C324">
            <v>6669.3932271601361</v>
          </cell>
        </row>
        <row r="325">
          <cell r="A325" t="str">
            <v>H-24/3/4</v>
          </cell>
          <cell r="B325">
            <v>7923.4186689366079</v>
          </cell>
          <cell r="C325">
            <v>6195.9090841824191</v>
          </cell>
        </row>
        <row r="326">
          <cell r="A326" t="str">
            <v>H-21/11</v>
          </cell>
          <cell r="B326">
            <v>7923.6696475198769</v>
          </cell>
          <cell r="C326">
            <v>6535.573946679945</v>
          </cell>
        </row>
        <row r="327">
          <cell r="A327" t="str">
            <v>H-9/10</v>
          </cell>
          <cell r="B327">
            <v>7925.7054284510314</v>
          </cell>
          <cell r="C327">
            <v>6012.1126630635308</v>
          </cell>
        </row>
        <row r="328">
          <cell r="A328" t="str">
            <v>H-34/15</v>
          </cell>
          <cell r="B328">
            <v>7926.4621396469283</v>
          </cell>
          <cell r="C328">
            <v>6636.162944825548</v>
          </cell>
        </row>
        <row r="329">
          <cell r="A329" t="str">
            <v>H-24/9/3</v>
          </cell>
          <cell r="B329">
            <v>7929.2724791199025</v>
          </cell>
          <cell r="C329">
            <v>6058.6800135847316</v>
          </cell>
        </row>
        <row r="330">
          <cell r="A330" t="str">
            <v>H-20</v>
          </cell>
          <cell r="B330">
            <v>7929.7920460255791</v>
          </cell>
          <cell r="C330">
            <v>6288.0702199287143</v>
          </cell>
        </row>
        <row r="331">
          <cell r="A331" t="str">
            <v>H-21/12</v>
          </cell>
          <cell r="B331">
            <v>7934.5712141333388</v>
          </cell>
          <cell r="C331">
            <v>6575.0980639423515</v>
          </cell>
        </row>
        <row r="332">
          <cell r="A332" t="str">
            <v>H-24/6/3</v>
          </cell>
          <cell r="B332">
            <v>7934.7319411011276</v>
          </cell>
          <cell r="C332">
            <v>6116.9575708463344</v>
          </cell>
        </row>
        <row r="333">
          <cell r="A333" t="str">
            <v>H-24/5/3</v>
          </cell>
          <cell r="B333">
            <v>7934.8967224506005</v>
          </cell>
          <cell r="C333">
            <v>6142.9095393675261</v>
          </cell>
        </row>
        <row r="334">
          <cell r="A334" t="str">
            <v>H-12/36/2/5</v>
          </cell>
          <cell r="B334">
            <v>7935.5206465384663</v>
          </cell>
          <cell r="C334">
            <v>6718.8880204556081</v>
          </cell>
        </row>
        <row r="335">
          <cell r="A335" t="str">
            <v>H-21/13</v>
          </cell>
          <cell r="B335">
            <v>7938.5595921626527</v>
          </cell>
          <cell r="C335">
            <v>6589.5581068432284</v>
          </cell>
        </row>
        <row r="336">
          <cell r="A336" t="str">
            <v>H-12/4/11</v>
          </cell>
          <cell r="B336">
            <v>7940.8295740651674</v>
          </cell>
          <cell r="C336">
            <v>6376.3684564522609</v>
          </cell>
        </row>
        <row r="337">
          <cell r="A337" t="str">
            <v>H-9/11</v>
          </cell>
          <cell r="B337">
            <v>7944.3956915170475</v>
          </cell>
          <cell r="C337">
            <v>5988.3258156880984</v>
          </cell>
        </row>
        <row r="338">
          <cell r="A338" t="str">
            <v>H-12/41</v>
          </cell>
          <cell r="B338">
            <v>7948.750755556136</v>
          </cell>
          <cell r="C338">
            <v>6769.3532390329419</v>
          </cell>
        </row>
        <row r="339">
          <cell r="A339" t="str">
            <v>H-21/5/1</v>
          </cell>
          <cell r="B339">
            <v>7950.5717300190736</v>
          </cell>
          <cell r="C339">
            <v>6454.1348287418068</v>
          </cell>
        </row>
        <row r="340">
          <cell r="A340" t="str">
            <v>H-24/3/3</v>
          </cell>
          <cell r="B340">
            <v>7953.2208663864931</v>
          </cell>
          <cell r="C340">
            <v>6192.4697489039008</v>
          </cell>
        </row>
        <row r="341">
          <cell r="A341" t="str">
            <v>H-21/9</v>
          </cell>
          <cell r="B341">
            <v>7953.8325356833575</v>
          </cell>
          <cell r="C341">
            <v>6510.864707734313</v>
          </cell>
        </row>
        <row r="342">
          <cell r="A342" t="str">
            <v>H-34/14</v>
          </cell>
          <cell r="B342">
            <v>7954.5860371415765</v>
          </cell>
          <cell r="C342">
            <v>6625.720416888762</v>
          </cell>
        </row>
        <row r="343">
          <cell r="A343" t="str">
            <v>H-24/9/2</v>
          </cell>
          <cell r="B343">
            <v>7958.9281507965889</v>
          </cell>
          <cell r="C343">
            <v>6054.1477804260585</v>
          </cell>
        </row>
        <row r="344">
          <cell r="A344" t="str">
            <v>H-21</v>
          </cell>
          <cell r="B344">
            <v>7959.6663868938449</v>
          </cell>
          <cell r="C344">
            <v>6285.3272730304561</v>
          </cell>
        </row>
        <row r="345">
          <cell r="A345" t="str">
            <v>H-21/1</v>
          </cell>
          <cell r="B345">
            <v>7963.3929692584061</v>
          </cell>
          <cell r="C345">
            <v>6315.0949162673696</v>
          </cell>
        </row>
        <row r="346">
          <cell r="A346" t="str">
            <v>H-24/6/2</v>
          </cell>
          <cell r="B346">
            <v>7964.4487695849484</v>
          </cell>
          <cell r="C346">
            <v>6112.8453810570372</v>
          </cell>
        </row>
        <row r="347">
          <cell r="A347" t="str">
            <v>H-24/5/2</v>
          </cell>
          <cell r="B347">
            <v>7964.5759681303243</v>
          </cell>
          <cell r="C347">
            <v>6138.5343392712311</v>
          </cell>
        </row>
        <row r="348">
          <cell r="A348" t="str">
            <v>H-21/2</v>
          </cell>
          <cell r="B348">
            <v>7967.1195516229673</v>
          </cell>
          <cell r="C348">
            <v>6344.8625595042822</v>
          </cell>
        </row>
        <row r="349">
          <cell r="A349" t="str">
            <v>H-21/3</v>
          </cell>
          <cell r="B349">
            <v>7970.5976951632238</v>
          </cell>
          <cell r="C349">
            <v>6372.6456931920684</v>
          </cell>
        </row>
        <row r="350">
          <cell r="A350" t="str">
            <v>H-41/7</v>
          </cell>
          <cell r="B350">
            <v>7973.1041072343778</v>
          </cell>
          <cell r="C350">
            <v>6689.9415650200817</v>
          </cell>
        </row>
        <row r="351">
          <cell r="A351" t="str">
            <v>H-50</v>
          </cell>
          <cell r="B351">
            <v>7974.2698733188026</v>
          </cell>
          <cell r="C351">
            <v>6766.0019835836129</v>
          </cell>
        </row>
        <row r="352">
          <cell r="A352" t="str">
            <v>H-21/4</v>
          </cell>
          <cell r="B352">
            <v>7975.5664716493056</v>
          </cell>
          <cell r="C352">
            <v>6412.3358841746194</v>
          </cell>
        </row>
        <row r="353">
          <cell r="A353" t="str">
            <v>H-21/5</v>
          </cell>
          <cell r="B353">
            <v>7980.4110287232352</v>
          </cell>
          <cell r="C353">
            <v>6451.0338203826059</v>
          </cell>
        </row>
        <row r="354">
          <cell r="A354" t="str">
            <v>H-34/13</v>
          </cell>
          <cell r="B354">
            <v>7982.7099346362238</v>
          </cell>
          <cell r="C354">
            <v>6615.2778889519768</v>
          </cell>
        </row>
        <row r="355">
          <cell r="A355" t="str">
            <v>H-24/3/2</v>
          </cell>
          <cell r="B355">
            <v>7983.0230638363782</v>
          </cell>
          <cell r="C355">
            <v>6189.0304136253835</v>
          </cell>
        </row>
        <row r="356">
          <cell r="A356" t="str">
            <v>H-21/6</v>
          </cell>
          <cell r="B356">
            <v>7983.4710402503279</v>
          </cell>
          <cell r="C356">
            <v>6475.4769488387419</v>
          </cell>
        </row>
        <row r="357">
          <cell r="A357" t="str">
            <v>H-34/6/4</v>
          </cell>
          <cell r="B357">
            <v>7984.65491121995</v>
          </cell>
          <cell r="C357">
            <v>6570.0404515549708</v>
          </cell>
        </row>
        <row r="358">
          <cell r="A358" t="str">
            <v>H-21/7</v>
          </cell>
          <cell r="B358">
            <v>7986.3735605065331</v>
          </cell>
          <cell r="C358">
            <v>6498.6620495616671</v>
          </cell>
        </row>
        <row r="359">
          <cell r="A359" t="str">
            <v>H-21/8</v>
          </cell>
          <cell r="B359">
            <v>7987.4915352159014</v>
          </cell>
          <cell r="C359">
            <v>6507.592342532741</v>
          </cell>
        </row>
        <row r="360">
          <cell r="A360" t="str">
            <v>H-24/9/1</v>
          </cell>
          <cell r="B360">
            <v>7988.5838224732752</v>
          </cell>
          <cell r="C360">
            <v>6049.6155472673845</v>
          </cell>
        </row>
        <row r="361">
          <cell r="A361" t="str">
            <v>H-22</v>
          </cell>
          <cell r="B361">
            <v>7993.6255366385385</v>
          </cell>
          <cell r="C361">
            <v>6282.2092747164379</v>
          </cell>
        </row>
        <row r="362">
          <cell r="A362" t="str">
            <v>H-24/6/1</v>
          </cell>
          <cell r="B362">
            <v>7994.1655980687674</v>
          </cell>
          <cell r="C362">
            <v>6108.7331912677319</v>
          </cell>
        </row>
        <row r="363">
          <cell r="A363" t="str">
            <v>H-24/5/1</v>
          </cell>
          <cell r="B363">
            <v>7994.2552138100473</v>
          </cell>
          <cell r="C363">
            <v>6134.1591391749353</v>
          </cell>
        </row>
        <row r="364">
          <cell r="A364" t="str">
            <v>H-41/6</v>
          </cell>
          <cell r="B364">
            <v>8003.014298765057</v>
          </cell>
          <cell r="C364">
            <v>6687.6219869123024</v>
          </cell>
        </row>
        <row r="365">
          <cell r="A365" t="str">
            <v>H-49</v>
          </cell>
          <cell r="B365">
            <v>8004.0482584824031</v>
          </cell>
          <cell r="C365">
            <v>6762.3622339976819</v>
          </cell>
        </row>
        <row r="366">
          <cell r="A366" t="str">
            <v>H-34/12</v>
          </cell>
          <cell r="B366">
            <v>8011.0591020388365</v>
          </cell>
          <cell r="C366">
            <v>6604.8802387437063</v>
          </cell>
        </row>
        <row r="367">
          <cell r="A367" t="str">
            <v>H-34/6/3</v>
          </cell>
          <cell r="B367">
            <v>8012.227574197289</v>
          </cell>
          <cell r="C367">
            <v>6567.7843958053581</v>
          </cell>
        </row>
        <row r="368">
          <cell r="A368" t="str">
            <v>H-24/3/1</v>
          </cell>
          <cell r="B368">
            <v>8012.8252612862634</v>
          </cell>
          <cell r="C368">
            <v>6185.5910783468671</v>
          </cell>
        </row>
        <row r="369">
          <cell r="A369" t="str">
            <v>H-34/11</v>
          </cell>
          <cell r="B369">
            <v>8012.997113158207</v>
          </cell>
          <cell r="C369">
            <v>6627.3833209850654</v>
          </cell>
        </row>
        <row r="370">
          <cell r="A370" t="str">
            <v>H-31/5</v>
          </cell>
          <cell r="B370">
            <v>8017.7524272946666</v>
          </cell>
          <cell r="C370">
            <v>6407.3492475278035</v>
          </cell>
        </row>
        <row r="371">
          <cell r="A371" t="str">
            <v>H-24/9</v>
          </cell>
          <cell r="B371">
            <v>8018.2394941499615</v>
          </cell>
          <cell r="C371">
            <v>6045.0833141087123</v>
          </cell>
        </row>
        <row r="372">
          <cell r="A372" t="str">
            <v>H-24/8</v>
          </cell>
          <cell r="B372">
            <v>8019.7690437295641</v>
          </cell>
          <cell r="C372">
            <v>6059.8985138045819</v>
          </cell>
        </row>
        <row r="373">
          <cell r="A373" t="str">
            <v>H-24/10</v>
          </cell>
          <cell r="B373">
            <v>8020.4150778014264</v>
          </cell>
          <cell r="C373">
            <v>6025.3323031460895</v>
          </cell>
        </row>
        <row r="374">
          <cell r="A374" t="str">
            <v>H-24/7</v>
          </cell>
          <cell r="B374">
            <v>8022.0607469881779</v>
          </cell>
          <cell r="C374">
            <v>6084.0775313821914</v>
          </cell>
        </row>
        <row r="375">
          <cell r="A375" t="str">
            <v>H-24/6</v>
          </cell>
          <cell r="B375">
            <v>8023.8824265525873</v>
          </cell>
          <cell r="C375">
            <v>6104.6210014784319</v>
          </cell>
        </row>
        <row r="376">
          <cell r="A376" t="str">
            <v>H-24/11</v>
          </cell>
          <cell r="B376">
            <v>8024.2349633130643</v>
          </cell>
          <cell r="C376">
            <v>5988.6004363815418</v>
          </cell>
        </row>
        <row r="377">
          <cell r="A377" t="str">
            <v>H-24/12</v>
          </cell>
          <cell r="B377">
            <v>8027.9826041930428</v>
          </cell>
          <cell r="C377">
            <v>5952.5632711143317</v>
          </cell>
        </row>
        <row r="378">
          <cell r="A378" t="str">
            <v>H-24/5</v>
          </cell>
          <cell r="B378">
            <v>8029.843451994032</v>
          </cell>
          <cell r="C378">
            <v>6128.9128581605919</v>
          </cell>
        </row>
        <row r="379">
          <cell r="A379" t="str">
            <v>H-23</v>
          </cell>
          <cell r="B379">
            <v>8030.2278897163133</v>
          </cell>
          <cell r="C379">
            <v>6279.2616771361327</v>
          </cell>
        </row>
        <row r="380">
          <cell r="A380" t="str">
            <v>H-34/3/2</v>
          </cell>
          <cell r="B380">
            <v>8032.6843182921357</v>
          </cell>
          <cell r="C380">
            <v>6495.6125737636894</v>
          </cell>
        </row>
        <row r="381">
          <cell r="A381" t="str">
            <v>H-41/5</v>
          </cell>
          <cell r="B381">
            <v>8032.9244902957362</v>
          </cell>
          <cell r="C381">
            <v>6685.3024088045231</v>
          </cell>
        </row>
        <row r="382">
          <cell r="A382" t="str">
            <v>H-48</v>
          </cell>
          <cell r="B382">
            <v>8033.7696016753653</v>
          </cell>
          <cell r="C382">
            <v>6758.2164297560457</v>
          </cell>
        </row>
        <row r="383">
          <cell r="A383" t="str">
            <v>H-24/4</v>
          </cell>
          <cell r="B383">
            <v>8035.2136808909745</v>
          </cell>
          <cell r="C383">
            <v>6151.277129702371</v>
          </cell>
        </row>
        <row r="384">
          <cell r="A384" t="str">
            <v>H-34/6/2</v>
          </cell>
          <cell r="B384">
            <v>8042.0954049911161</v>
          </cell>
          <cell r="C384">
            <v>6564.9714465218985</v>
          </cell>
        </row>
        <row r="385">
          <cell r="A385" t="str">
            <v>H-34/10</v>
          </cell>
          <cell r="B385">
            <v>8042.3588779461106</v>
          </cell>
          <cell r="C385">
            <v>6621.2280981182766</v>
          </cell>
        </row>
        <row r="386">
          <cell r="A386" t="str">
            <v>H-24/3</v>
          </cell>
          <cell r="B386">
            <v>8042.6274587361486</v>
          </cell>
          <cell r="C386">
            <v>6182.1517430683498</v>
          </cell>
        </row>
        <row r="387">
          <cell r="A387" t="str">
            <v>H-31/4</v>
          </cell>
          <cell r="B387">
            <v>8047.5450082539364</v>
          </cell>
          <cell r="C387">
            <v>6403.8275831790406</v>
          </cell>
        </row>
        <row r="388">
          <cell r="A388" t="str">
            <v>H-24/8/1</v>
          </cell>
          <cell r="B388">
            <v>8049.635624189651</v>
          </cell>
          <cell r="C388">
            <v>6057.0723199645954</v>
          </cell>
        </row>
        <row r="389">
          <cell r="A389" t="str">
            <v>H-24/10/1</v>
          </cell>
          <cell r="B389">
            <v>8050.1430736246721</v>
          </cell>
          <cell r="C389">
            <v>6021.3016376510268</v>
          </cell>
        </row>
        <row r="390">
          <cell r="A390" t="str">
            <v>H-27/18/3</v>
          </cell>
          <cell r="B390">
            <v>8050.7049869863758</v>
          </cell>
          <cell r="C390">
            <v>6101.4780533876601</v>
          </cell>
        </row>
        <row r="391">
          <cell r="A391" t="str">
            <v>H-24/2</v>
          </cell>
          <cell r="B391">
            <v>8051.3696007564213</v>
          </cell>
          <cell r="C391">
            <v>6218.5583174900639</v>
          </cell>
        </row>
        <row r="392">
          <cell r="A392" t="str">
            <v>H-24/1</v>
          </cell>
          <cell r="B392">
            <v>8058.3742471437372</v>
          </cell>
          <cell r="C392">
            <v>6247.729106457602</v>
          </cell>
        </row>
        <row r="393">
          <cell r="A393" t="str">
            <v>H-24/4/1</v>
          </cell>
          <cell r="B393">
            <v>8061.5408660486164</v>
          </cell>
          <cell r="C393">
            <v>6150.8867319170649</v>
          </cell>
        </row>
        <row r="394">
          <cell r="A394" t="str">
            <v>H-34/3/1</v>
          </cell>
          <cell r="B394">
            <v>8062.6194894375994</v>
          </cell>
          <cell r="C394">
            <v>6493.641399369636</v>
          </cell>
        </row>
        <row r="395">
          <cell r="A395" t="str">
            <v>H-41/4</v>
          </cell>
          <cell r="B395">
            <v>8062.8346818264154</v>
          </cell>
          <cell r="C395">
            <v>6682.9828306967429</v>
          </cell>
        </row>
        <row r="396">
          <cell r="A396" t="str">
            <v>H-47</v>
          </cell>
          <cell r="B396">
            <v>8064.5342440328295</v>
          </cell>
          <cell r="C396">
            <v>6755.4571628908734</v>
          </cell>
        </row>
        <row r="397">
          <cell r="A397" t="str">
            <v>H-24</v>
          </cell>
          <cell r="B397">
            <v>8065.0102728268212</v>
          </cell>
          <cell r="C397">
            <v>6275.3647777078895</v>
          </cell>
        </row>
        <row r="398">
          <cell r="A398" t="str">
            <v>H-34/9</v>
          </cell>
          <cell r="B398">
            <v>8071.67305255474</v>
          </cell>
          <cell r="C398">
            <v>6614.8500759315175</v>
          </cell>
        </row>
        <row r="399">
          <cell r="A399" t="str">
            <v>H-34/6/1</v>
          </cell>
          <cell r="B399">
            <v>8071.9632357849432</v>
          </cell>
          <cell r="C399">
            <v>6562.1584972384408</v>
          </cell>
        </row>
        <row r="400">
          <cell r="A400" t="str">
            <v>H-31/3</v>
          </cell>
          <cell r="B400">
            <v>8077.3375892132071</v>
          </cell>
          <cell r="C400">
            <v>6400.3059188302786</v>
          </cell>
        </row>
        <row r="401">
          <cell r="A401" t="str">
            <v>H-27/15/2</v>
          </cell>
          <cell r="B401">
            <v>8078.7918426223569</v>
          </cell>
          <cell r="C401">
            <v>6177.978176956829</v>
          </cell>
        </row>
        <row r="402">
          <cell r="A402" t="str">
            <v>H-24/8/2</v>
          </cell>
          <cell r="B402">
            <v>8079.502204649737</v>
          </cell>
          <cell r="C402">
            <v>6054.2461261246071</v>
          </cell>
        </row>
        <row r="403">
          <cell r="A403" t="str">
            <v>H-24/10/2</v>
          </cell>
          <cell r="B403">
            <v>8079.8710694479178</v>
          </cell>
          <cell r="C403">
            <v>6017.270972155964</v>
          </cell>
        </row>
        <row r="404">
          <cell r="A404" t="str">
            <v>H-27/18/2</v>
          </cell>
          <cell r="B404">
            <v>8081.1763992360056</v>
          </cell>
          <cell r="C404">
            <v>6097.9105455251438</v>
          </cell>
        </row>
        <row r="405">
          <cell r="A405" t="str">
            <v>H-24/4/2</v>
          </cell>
          <cell r="B405">
            <v>8088.867662833899</v>
          </cell>
          <cell r="C405">
            <v>6150.4815111963308</v>
          </cell>
        </row>
        <row r="406">
          <cell r="A406" t="str">
            <v>H-25</v>
          </cell>
          <cell r="B406">
            <v>8091.0498018057697</v>
          </cell>
          <cell r="C406">
            <v>6273.2641539810938</v>
          </cell>
        </row>
        <row r="407">
          <cell r="A407" t="str">
            <v>H-34/8</v>
          </cell>
          <cell r="B407">
            <v>8092.527032604793</v>
          </cell>
          <cell r="C407">
            <v>6610.5064212060424</v>
          </cell>
        </row>
        <row r="408">
          <cell r="A408" t="str">
            <v>H-34/3</v>
          </cell>
          <cell r="B408">
            <v>8092.5546605830632</v>
          </cell>
          <cell r="C408">
            <v>6491.670224975579</v>
          </cell>
        </row>
        <row r="409">
          <cell r="A409" t="str">
            <v>H-41/3</v>
          </cell>
          <cell r="B409">
            <v>8092.7448733570945</v>
          </cell>
          <cell r="C409">
            <v>6680.6632525889636</v>
          </cell>
        </row>
        <row r="410">
          <cell r="A410" t="str">
            <v>H-46</v>
          </cell>
          <cell r="B410">
            <v>8093.4171999350456</v>
          </cell>
          <cell r="C410">
            <v>6751.7230468278767</v>
          </cell>
        </row>
        <row r="411">
          <cell r="A411" t="str">
            <v>H-34/7</v>
          </cell>
          <cell r="B411">
            <v>8097.0566133215898</v>
          </cell>
          <cell r="C411">
            <v>6585.5992351853702</v>
          </cell>
        </row>
        <row r="412">
          <cell r="A412" t="str">
            <v>H-34/4</v>
          </cell>
          <cell r="B412">
            <v>8100.5283641305086</v>
          </cell>
          <cell r="C412">
            <v>6526.7612423727724</v>
          </cell>
        </row>
        <row r="413">
          <cell r="A413" t="str">
            <v>H-34/6</v>
          </cell>
          <cell r="B413">
            <v>8101.8310665787703</v>
          </cell>
          <cell r="C413">
            <v>6559.3455479549812</v>
          </cell>
        </row>
        <row r="414">
          <cell r="A414" t="str">
            <v>H-24/10/3</v>
          </cell>
          <cell r="B414">
            <v>8102.3786973366941</v>
          </cell>
          <cell r="C414">
            <v>6014.2192790769413</v>
          </cell>
        </row>
        <row r="415">
          <cell r="A415" t="str">
            <v>H-24/8/3</v>
          </cell>
          <cell r="B415">
            <v>8104.987311449614</v>
          </cell>
          <cell r="C415">
            <v>6051.8345393028258</v>
          </cell>
        </row>
        <row r="416">
          <cell r="A416" t="str">
            <v>H-31/2</v>
          </cell>
          <cell r="B416">
            <v>8107.1301701724769</v>
          </cell>
          <cell r="C416">
            <v>6396.7842544815139</v>
          </cell>
        </row>
        <row r="417">
          <cell r="A417" t="str">
            <v>H-27/18/1</v>
          </cell>
          <cell r="B417">
            <v>8107.3585326755656</v>
          </cell>
          <cell r="C417">
            <v>6094.8452144489902</v>
          </cell>
        </row>
        <row r="418">
          <cell r="A418" t="str">
            <v>H-34/5</v>
          </cell>
          <cell r="B418">
            <v>8107.8046327375359</v>
          </cell>
          <cell r="C418">
            <v>6558.7829580982898</v>
          </cell>
        </row>
        <row r="419">
          <cell r="A419" t="str">
            <v>H-27/15/1</v>
          </cell>
          <cell r="B419">
            <v>8108.594040072242</v>
          </cell>
          <cell r="C419">
            <v>6174.5388416783117</v>
          </cell>
        </row>
        <row r="420">
          <cell r="A420" t="str">
            <v>H-24/4/3</v>
          </cell>
          <cell r="B420">
            <v>8115.1238008368546</v>
          </cell>
          <cell r="C420">
            <v>6150.0921669475756</v>
          </cell>
        </row>
        <row r="421">
          <cell r="A421" t="str">
            <v>H-27/22</v>
          </cell>
          <cell r="B421">
            <v>8115.4345186560777</v>
          </cell>
          <cell r="C421">
            <v>5949.106467542083</v>
          </cell>
        </row>
        <row r="422">
          <cell r="A422" t="str">
            <v>H-34/2</v>
          </cell>
          <cell r="B422">
            <v>8117.6330270490016</v>
          </cell>
          <cell r="C422">
            <v>6490.0188619824548</v>
          </cell>
        </row>
        <row r="423">
          <cell r="A423" t="str">
            <v>H-27/21</v>
          </cell>
          <cell r="B423">
            <v>8118.9605221651846</v>
          </cell>
          <cell r="C423">
            <v>5981.119899739655</v>
          </cell>
        </row>
        <row r="424">
          <cell r="A424" t="str">
            <v>H-41/2</v>
          </cell>
          <cell r="B424">
            <v>8121.7217422514868</v>
          </cell>
          <cell r="C424">
            <v>6678.4160549857488</v>
          </cell>
        </row>
        <row r="425">
          <cell r="A425" t="str">
            <v>H-27/20</v>
          </cell>
          <cell r="B425">
            <v>8122.3188416673866</v>
          </cell>
          <cell r="C425">
            <v>6011.6484285083043</v>
          </cell>
        </row>
        <row r="426">
          <cell r="A426" t="str">
            <v>H-45</v>
          </cell>
          <cell r="B426">
            <v>8123.1902402447322</v>
          </cell>
          <cell r="C426">
            <v>6748.0398321018811</v>
          </cell>
        </row>
        <row r="427">
          <cell r="A427" t="str">
            <v>H-26</v>
          </cell>
          <cell r="B427">
            <v>8125.9583376535347</v>
          </cell>
          <cell r="C427">
            <v>6270.0589866922646</v>
          </cell>
        </row>
        <row r="428">
          <cell r="A428" t="str">
            <v>H-27/19</v>
          </cell>
          <cell r="B428">
            <v>8126.6674113858571</v>
          </cell>
          <cell r="C428">
            <v>6058.2905190363754</v>
          </cell>
        </row>
        <row r="429">
          <cell r="A429" t="str">
            <v>H-27/18</v>
          </cell>
          <cell r="B429">
            <v>8130.1812286899294</v>
          </cell>
          <cell r="C429">
            <v>6092.1731969262037</v>
          </cell>
        </row>
        <row r="430">
          <cell r="A430" t="str">
            <v>H-27/17</v>
          </cell>
          <cell r="B430">
            <v>8132.026438607164</v>
          </cell>
          <cell r="C430">
            <v>6107.059617944441</v>
          </cell>
        </row>
        <row r="431">
          <cell r="A431" t="str">
            <v>H-31/1</v>
          </cell>
          <cell r="B431">
            <v>8136.9227511317467</v>
          </cell>
          <cell r="C431">
            <v>6393.2625901327538</v>
          </cell>
        </row>
        <row r="432">
          <cell r="A432" t="str">
            <v>H-27/16</v>
          </cell>
          <cell r="B432">
            <v>8137.031829447702</v>
          </cell>
          <cell r="C432">
            <v>6149.7672994845752</v>
          </cell>
        </row>
        <row r="433">
          <cell r="A433" t="str">
            <v>H-27/15</v>
          </cell>
          <cell r="B433">
            <v>8139.5168325752784</v>
          </cell>
          <cell r="C433">
            <v>6170.9701836508357</v>
          </cell>
        </row>
        <row r="434">
          <cell r="A434" t="str">
            <v>H-27/10/5</v>
          </cell>
          <cell r="B434">
            <v>8142.3659727797976</v>
          </cell>
          <cell r="C434">
            <v>6008.8941980990703</v>
          </cell>
        </row>
        <row r="435">
          <cell r="A435" t="str">
            <v>H-34/5/1</v>
          </cell>
          <cell r="B435">
            <v>8143.6460296901287</v>
          </cell>
          <cell r="C435">
            <v>6555.4074189581388</v>
          </cell>
        </row>
        <row r="436">
          <cell r="A436" t="str">
            <v>H-27/14</v>
          </cell>
          <cell r="B436">
            <v>8144.6545391904428</v>
          </cell>
          <cell r="C436">
            <v>6212.6558741882809</v>
          </cell>
        </row>
        <row r="437">
          <cell r="A437" t="str">
            <v>H-27/13</v>
          </cell>
          <cell r="B437">
            <v>8147.4439917779955</v>
          </cell>
          <cell r="C437">
            <v>6238.6073775350287</v>
          </cell>
        </row>
        <row r="438">
          <cell r="A438" t="str">
            <v>H-27/9/5</v>
          </cell>
          <cell r="B438">
            <v>8147.8443016494984</v>
          </cell>
          <cell r="C438">
            <v>6055.7162212668318</v>
          </cell>
        </row>
        <row r="439">
          <cell r="A439" t="str">
            <v>H-27/8/6</v>
          </cell>
          <cell r="B439">
            <v>8147.8648056028169</v>
          </cell>
          <cell r="C439">
            <v>6104.6098531658572</v>
          </cell>
        </row>
        <row r="440">
          <cell r="A440" t="str">
            <v>H-34/1</v>
          </cell>
          <cell r="B440">
            <v>8150.1742700899995</v>
          </cell>
          <cell r="C440">
            <v>6487.876082683767</v>
          </cell>
        </row>
        <row r="441">
          <cell r="A441" t="str">
            <v>H-27</v>
          </cell>
          <cell r="B441">
            <v>8150.8536217104229</v>
          </cell>
          <cell r="C441">
            <v>6267.7731976103832</v>
          </cell>
        </row>
        <row r="442">
          <cell r="A442" t="str">
            <v>H-41/1</v>
          </cell>
          <cell r="B442">
            <v>8152.5652564184529</v>
          </cell>
          <cell r="C442">
            <v>6676.024096373405</v>
          </cell>
        </row>
        <row r="443">
          <cell r="A443" t="str">
            <v>H-44</v>
          </cell>
          <cell r="B443">
            <v>8153.0713729348936</v>
          </cell>
          <cell r="C443">
            <v>6745.3718911068536</v>
          </cell>
        </row>
        <row r="444">
          <cell r="A444" t="str">
            <v>H-27/7/2</v>
          </cell>
          <cell r="B444">
            <v>8154.1071254198669</v>
          </cell>
          <cell r="C444">
            <v>6143.4253430942208</v>
          </cell>
        </row>
        <row r="445">
          <cell r="A445" t="str">
            <v>H-28</v>
          </cell>
          <cell r="B445">
            <v>8154.9736277526326</v>
          </cell>
          <cell r="C445">
            <v>6299.9469366062476</v>
          </cell>
        </row>
        <row r="446">
          <cell r="A446" t="str">
            <v>H-29</v>
          </cell>
          <cell r="B446">
            <v>8158.7841601489599</v>
          </cell>
          <cell r="C446">
            <v>6329.703949945233</v>
          </cell>
        </row>
        <row r="447">
          <cell r="A447" t="str">
            <v>H-30</v>
          </cell>
          <cell r="B447">
            <v>8162.5946925452872</v>
          </cell>
          <cell r="C447">
            <v>6359.4609632842175</v>
          </cell>
        </row>
        <row r="448">
          <cell r="A448" t="str">
            <v>H-27/6/6</v>
          </cell>
          <cell r="B448">
            <v>8162.8811584658015</v>
          </cell>
          <cell r="C448">
            <v>6168.2738136791522</v>
          </cell>
        </row>
        <row r="449">
          <cell r="A449" t="str">
            <v>H-31</v>
          </cell>
          <cell r="B449">
            <v>8166.4052249416145</v>
          </cell>
          <cell r="C449">
            <v>6389.217976623203</v>
          </cell>
        </row>
        <row r="450">
          <cell r="A450" t="str">
            <v>H-32</v>
          </cell>
          <cell r="B450">
            <v>8171.0797862370091</v>
          </cell>
          <cell r="C450">
            <v>6426.4921420763303</v>
          </cell>
        </row>
        <row r="451">
          <cell r="A451" t="str">
            <v>H-27/10/4</v>
          </cell>
          <cell r="B451">
            <v>8171.1880040424121</v>
          </cell>
          <cell r="C451">
            <v>6004.9344038265499</v>
          </cell>
        </row>
        <row r="452">
          <cell r="A452" t="str">
            <v>H-27/5/2</v>
          </cell>
          <cell r="B452">
            <v>8174.2068487536917</v>
          </cell>
          <cell r="C452">
            <v>6209.2352250377799</v>
          </cell>
        </row>
        <row r="453">
          <cell r="A453" t="str">
            <v>H-33</v>
          </cell>
          <cell r="B453">
            <v>8174.9634616643425</v>
          </cell>
          <cell r="C453">
            <v>6456.0505180711789</v>
          </cell>
        </row>
        <row r="454">
          <cell r="A454" t="str">
            <v>H-27/9/4</v>
          </cell>
          <cell r="B454">
            <v>8175.1922199641604</v>
          </cell>
          <cell r="C454">
            <v>6052.3917631314489</v>
          </cell>
        </row>
        <row r="455">
          <cell r="A455" t="str">
            <v>H-27/1</v>
          </cell>
          <cell r="B455">
            <v>8177.7520334277133</v>
          </cell>
          <cell r="C455">
            <v>6265.3034890630606</v>
          </cell>
        </row>
        <row r="456">
          <cell r="A456" t="str">
            <v>H-27/8/5</v>
          </cell>
          <cell r="B456">
            <v>8177.8876491564233</v>
          </cell>
          <cell r="C456">
            <v>6100.4521289214081</v>
          </cell>
        </row>
        <row r="457">
          <cell r="A457" t="str">
            <v>H-34</v>
          </cell>
          <cell r="B457">
            <v>8178.5075960394943</v>
          </cell>
          <cell r="C457">
            <v>6486.1283533667565</v>
          </cell>
        </row>
        <row r="458">
          <cell r="A458" t="str">
            <v>H-35</v>
          </cell>
          <cell r="B458">
            <v>8181.3044055546006</v>
          </cell>
          <cell r="C458">
            <v>6505.5678905270661</v>
          </cell>
        </row>
        <row r="459">
          <cell r="A459" t="str">
            <v>H-36</v>
          </cell>
          <cell r="B459">
            <v>8181.4910136918097</v>
          </cell>
          <cell r="C459">
            <v>6528.4277111244237</v>
          </cell>
        </row>
        <row r="460">
          <cell r="A460" t="str">
            <v>H-37</v>
          </cell>
          <cell r="B460">
            <v>8181.6501509189447</v>
          </cell>
          <cell r="C460">
            <v>6551.9122130944552</v>
          </cell>
        </row>
        <row r="461">
          <cell r="A461" t="str">
            <v>H-38</v>
          </cell>
          <cell r="B461">
            <v>8181.7077508773009</v>
          </cell>
          <cell r="C461">
            <v>6586.3833250473599</v>
          </cell>
        </row>
        <row r="462">
          <cell r="A462" t="str">
            <v>H-39</v>
          </cell>
          <cell r="B462">
            <v>8182.0688813363504</v>
          </cell>
          <cell r="C462">
            <v>6613.7058957515255</v>
          </cell>
        </row>
        <row r="463">
          <cell r="A463" t="str">
            <v>H-40</v>
          </cell>
          <cell r="B463">
            <v>8182.2721646427408</v>
          </cell>
          <cell r="C463">
            <v>6643.7052070085756</v>
          </cell>
        </row>
        <row r="464">
          <cell r="A464" t="str">
            <v>H-41</v>
          </cell>
          <cell r="B464">
            <v>8182.4754479491321</v>
          </cell>
          <cell r="C464">
            <v>6673.7045182656248</v>
          </cell>
        </row>
        <row r="465">
          <cell r="A465" t="str">
            <v>H-42</v>
          </cell>
          <cell r="B465">
            <v>8182.6992533567372</v>
          </cell>
          <cell r="C465">
            <v>6706.7323561288849</v>
          </cell>
        </row>
        <row r="466">
          <cell r="A466" t="str">
            <v>H-43</v>
          </cell>
          <cell r="B466">
            <v>8182.9523196399232</v>
          </cell>
          <cell r="C466">
            <v>6742.7018678838913</v>
          </cell>
        </row>
        <row r="467">
          <cell r="A467" t="str">
            <v>H-27/7/1</v>
          </cell>
          <cell r="B467">
            <v>8183.6119330940601</v>
          </cell>
          <cell r="C467">
            <v>6137.9970538509269</v>
          </cell>
        </row>
        <row r="468">
          <cell r="A468" t="str">
            <v>H-27/12</v>
          </cell>
          <cell r="B468">
            <v>8190.1823876395038</v>
          </cell>
          <cell r="C468">
            <v>5937.3911664206444</v>
          </cell>
        </row>
        <row r="469">
          <cell r="A469" t="str">
            <v>H-27/6/5</v>
          </cell>
          <cell r="B469">
            <v>8191.5112579078168</v>
          </cell>
          <cell r="C469">
            <v>6164.969744869999</v>
          </cell>
        </row>
        <row r="470">
          <cell r="A470" t="str">
            <v>H-27/11</v>
          </cell>
          <cell r="B470">
            <v>8193.1492482768681</v>
          </cell>
          <cell r="C470">
            <v>5970.4513073733297</v>
          </cell>
        </row>
        <row r="471">
          <cell r="A471" t="str">
            <v>H-27/10</v>
          </cell>
          <cell r="B471">
            <v>8195.9386472612914</v>
          </cell>
          <cell r="C471">
            <v>6001.533968431615</v>
          </cell>
        </row>
        <row r="472">
          <cell r="A472" t="str">
            <v>H-31/6</v>
          </cell>
          <cell r="B472">
            <v>8196.2931389638507</v>
          </cell>
          <cell r="C472">
            <v>6386.4635925483071</v>
          </cell>
        </row>
        <row r="473">
          <cell r="A473" t="str">
            <v>H-27/9</v>
          </cell>
          <cell r="B473">
            <v>8200.9409768386831</v>
          </cell>
          <cell r="C473">
            <v>6049.2496035144504</v>
          </cell>
        </row>
        <row r="474">
          <cell r="A474" t="str">
            <v>H-39/6</v>
          </cell>
          <cell r="B474">
            <v>8203.5660868103387</v>
          </cell>
          <cell r="C474">
            <v>6550.5595647532782</v>
          </cell>
        </row>
        <row r="475">
          <cell r="A475" t="str">
            <v>H-27/5/1</v>
          </cell>
          <cell r="B475">
            <v>8204.007878529721</v>
          </cell>
          <cell r="C475">
            <v>6205.7857867808725</v>
          </cell>
        </row>
        <row r="476">
          <cell r="A476" t="str">
            <v>H-27/8</v>
          </cell>
          <cell r="B476">
            <v>8207.533388100579</v>
          </cell>
          <cell r="C476">
            <v>6095.9381610591081</v>
          </cell>
        </row>
        <row r="477">
          <cell r="A477" t="str">
            <v>H-39/1</v>
          </cell>
          <cell r="B477">
            <v>8207.6538643091772</v>
          </cell>
          <cell r="C477">
            <v>6610.0550921116946</v>
          </cell>
        </row>
        <row r="478">
          <cell r="A478" t="str">
            <v>H-27/2</v>
          </cell>
          <cell r="B478">
            <v>8207.6779347625306</v>
          </cell>
          <cell r="C478">
            <v>6262.5558080813835</v>
          </cell>
        </row>
        <row r="479">
          <cell r="A479" t="str">
            <v>H-34/18</v>
          </cell>
          <cell r="B479">
            <v>8208.2363892403246</v>
          </cell>
          <cell r="C479">
            <v>6482.1035732706141</v>
          </cell>
        </row>
        <row r="480">
          <cell r="A480" t="str">
            <v>H-43/1</v>
          </cell>
          <cell r="B480">
            <v>8213.0242575373086</v>
          </cell>
          <cell r="C480">
            <v>6739.5360538679333</v>
          </cell>
        </row>
        <row r="481">
          <cell r="A481" t="str">
            <v>H-27/7</v>
          </cell>
          <cell r="B481">
            <v>8213.0466307817987</v>
          </cell>
          <cell r="C481">
            <v>6132.2006263277508</v>
          </cell>
        </row>
        <row r="482">
          <cell r="A482" t="str">
            <v>H-41/8</v>
          </cell>
          <cell r="B482">
            <v>8213.7276568873149</v>
          </cell>
          <cell r="C482">
            <v>6671.2808647895708</v>
          </cell>
        </row>
        <row r="483">
          <cell r="A483" t="str">
            <v>H-27/6</v>
          </cell>
          <cell r="B483">
            <v>8217.5715040522464</v>
          </cell>
          <cell r="C483">
            <v>6161.9622510742111</v>
          </cell>
        </row>
        <row r="484">
          <cell r="A484" t="str">
            <v>H-27/5</v>
          </cell>
          <cell r="B484">
            <v>8223.6901290707392</v>
          </cell>
          <cell r="C484">
            <v>6203.5075867150199</v>
          </cell>
        </row>
        <row r="485">
          <cell r="A485" t="str">
            <v>H-27/10/1</v>
          </cell>
          <cell r="B485">
            <v>8225.6586740244366</v>
          </cell>
          <cell r="C485">
            <v>5997.4449576468487</v>
          </cell>
        </row>
        <row r="486">
          <cell r="A486" t="str">
            <v>H-31/7</v>
          </cell>
          <cell r="B486">
            <v>8226.1104612512372</v>
          </cell>
          <cell r="C486">
            <v>6383.1579471332398</v>
          </cell>
        </row>
        <row r="487">
          <cell r="A487" t="str">
            <v>H-39/4</v>
          </cell>
          <cell r="B487">
            <v>8226.8199536094598</v>
          </cell>
          <cell r="C487">
            <v>6546.0262712026979</v>
          </cell>
        </row>
        <row r="488">
          <cell r="A488" t="str">
            <v>H-27/4</v>
          </cell>
          <cell r="B488">
            <v>8228.5375879531057</v>
          </cell>
          <cell r="C488">
            <v>6234.0899007317257</v>
          </cell>
        </row>
        <row r="489">
          <cell r="A489" t="str">
            <v>H-39/3</v>
          </cell>
          <cell r="B489">
            <v>8230.3800453635595</v>
          </cell>
          <cell r="C489">
            <v>6577.4185480687802</v>
          </cell>
        </row>
        <row r="490">
          <cell r="A490" t="str">
            <v>H-27/9/1</v>
          </cell>
          <cell r="B490">
            <v>8230.6610036018283</v>
          </cell>
          <cell r="C490">
            <v>6045.1605927296841</v>
          </cell>
        </row>
        <row r="491">
          <cell r="A491" t="str">
            <v>H-27/3</v>
          </cell>
          <cell r="B491">
            <v>8232.5100452230345</v>
          </cell>
          <cell r="C491">
            <v>6260.2758193557684</v>
          </cell>
        </row>
        <row r="492">
          <cell r="A492" t="str">
            <v>H-39/2</v>
          </cell>
          <cell r="B492">
            <v>8233.7605745713445</v>
          </cell>
          <cell r="C492">
            <v>6607.2274732804563</v>
          </cell>
        </row>
        <row r="493">
          <cell r="A493" t="str">
            <v>H-27/3/4</v>
          </cell>
          <cell r="B493">
            <v>8236.3305935676326</v>
          </cell>
          <cell r="C493">
            <v>6290.0315483897975</v>
          </cell>
        </row>
        <row r="494">
          <cell r="A494" t="str">
            <v>H-27/8/1</v>
          </cell>
          <cell r="B494">
            <v>8237.1032987834587</v>
          </cell>
          <cell r="C494">
            <v>6090.8765030099594</v>
          </cell>
        </row>
        <row r="495">
          <cell r="A495" t="str">
            <v>H-34/19</v>
          </cell>
          <cell r="B495">
            <v>8238.0031735222201</v>
          </cell>
          <cell r="C495">
            <v>6478.3645746478014</v>
          </cell>
        </row>
        <row r="496">
          <cell r="A496" t="str">
            <v>H-27/3/5</v>
          </cell>
          <cell r="B496">
            <v>8240.1511419122326</v>
          </cell>
          <cell r="C496">
            <v>6319.7872774238276</v>
          </cell>
        </row>
        <row r="497">
          <cell r="A497" t="str">
            <v>H-43/2</v>
          </cell>
          <cell r="B497">
            <v>8242.9834754699041</v>
          </cell>
          <cell r="C497">
            <v>6736.5708699426013</v>
          </cell>
        </row>
        <row r="498">
          <cell r="A498" t="str">
            <v>H-27/3/6</v>
          </cell>
          <cell r="B498">
            <v>8243.9716902568307</v>
          </cell>
          <cell r="C498">
            <v>6349.5430064578568</v>
          </cell>
        </row>
        <row r="499">
          <cell r="A499" t="str">
            <v>H-27/6/1</v>
          </cell>
          <cell r="B499">
            <v>8247.5081518485931</v>
          </cell>
          <cell r="C499">
            <v>6158.5073994962477</v>
          </cell>
        </row>
        <row r="500">
          <cell r="A500" t="str">
            <v>H-41/9</v>
          </cell>
          <cell r="B500">
            <v>8247.5199219242932</v>
          </cell>
          <cell r="C500">
            <v>6668.6602263322193</v>
          </cell>
        </row>
        <row r="501">
          <cell r="A501" t="str">
            <v>H-41/10</v>
          </cell>
          <cell r="B501">
            <v>8252.8682633515036</v>
          </cell>
          <cell r="C501">
            <v>6698.1796308651356</v>
          </cell>
        </row>
        <row r="502">
          <cell r="A502" t="str">
            <v>H-39/5</v>
          </cell>
          <cell r="B502">
            <v>8253.9427520581248</v>
          </cell>
          <cell r="C502">
            <v>6540.738737376897</v>
          </cell>
        </row>
        <row r="503">
          <cell r="A503" t="str">
            <v>H-27/10/2</v>
          </cell>
          <cell r="B503">
            <v>8255.3787007875817</v>
          </cell>
          <cell r="C503">
            <v>5993.3559468620833</v>
          </cell>
        </row>
        <row r="504">
          <cell r="A504" t="str">
            <v>H-27/9/2</v>
          </cell>
          <cell r="B504">
            <v>8260.3183791270894</v>
          </cell>
          <cell r="C504">
            <v>6040.3242033110309</v>
          </cell>
        </row>
        <row r="505">
          <cell r="A505" t="str">
            <v>H-27/3/1</v>
          </cell>
          <cell r="B505">
            <v>8262.3843860913003</v>
          </cell>
          <cell r="C505">
            <v>6257.5328724575111</v>
          </cell>
        </row>
        <row r="506">
          <cell r="A506" t="str">
            <v>H-27/8/2</v>
          </cell>
          <cell r="B506">
            <v>8266.721234645087</v>
          </cell>
          <cell r="C506">
            <v>6086.0995218532098</v>
          </cell>
        </row>
        <row r="507">
          <cell r="A507" t="str">
            <v>H-27/6/2</v>
          </cell>
          <cell r="B507">
            <v>8277.6118217185576</v>
          </cell>
          <cell r="C507">
            <v>6155.0332726648039</v>
          </cell>
        </row>
        <row r="508">
          <cell r="A508" t="str">
            <v>H-27/10/3</v>
          </cell>
          <cell r="B508">
            <v>8285.0987275507268</v>
          </cell>
          <cell r="C508">
            <v>5989.266936077318</v>
          </cell>
        </row>
        <row r="509">
          <cell r="A509" t="str">
            <v>H-27/9/3</v>
          </cell>
          <cell r="B509">
            <v>8290.4163618446419</v>
          </cell>
          <cell r="C509">
            <v>6036.1859666623022</v>
          </cell>
        </row>
        <row r="510">
          <cell r="A510" t="str">
            <v>H-27/3/2</v>
          </cell>
          <cell r="B510">
            <v>8292.258726959566</v>
          </cell>
          <cell r="C510">
            <v>6254.7899255592538</v>
          </cell>
        </row>
        <row r="511">
          <cell r="A511" t="str">
            <v>H-27/8/3</v>
          </cell>
          <cell r="B511">
            <v>8296.3399895826697</v>
          </cell>
          <cell r="C511">
            <v>6081.3303709045003</v>
          </cell>
        </row>
        <row r="512">
          <cell r="A512" t="str">
            <v>H-27/6/3</v>
          </cell>
          <cell r="B512">
            <v>8306.0339768097747</v>
          </cell>
          <cell r="C512">
            <v>6151.7532017619424</v>
          </cell>
        </row>
        <row r="513">
          <cell r="A513" t="str">
            <v>H-27/3/3</v>
          </cell>
          <cell r="B513">
            <v>8322.1330678278318</v>
          </cell>
          <cell r="C513">
            <v>6252.0469786609965</v>
          </cell>
        </row>
        <row r="514">
          <cell r="A514" t="str">
            <v>H-27/8/4</v>
          </cell>
          <cell r="B514">
            <v>8325.9509367804058</v>
          </cell>
          <cell r="C514">
            <v>6076.514356986243</v>
          </cell>
        </row>
        <row r="515">
          <cell r="A515" t="str">
            <v>LS-8</v>
          </cell>
          <cell r="B515">
            <v>7617.8743999999997</v>
          </cell>
          <cell r="C515">
            <v>6133.1010999999999</v>
          </cell>
        </row>
        <row r="516">
          <cell r="A516" t="str">
            <v>H-27/6/4</v>
          </cell>
          <cell r="B516">
            <v>8334.4348803612793</v>
          </cell>
          <cell r="C516">
            <v>6148.4755834020643</v>
          </cell>
        </row>
      </sheetData>
      <sheetData sheetId="2" refreshError="1">
        <row r="1">
          <cell r="A1" t="str">
            <v>MH_NO</v>
          </cell>
          <cell r="B1" t="str">
            <v>GL</v>
          </cell>
        </row>
        <row r="2">
          <cell r="A2" t="str">
            <v>H-1</v>
          </cell>
          <cell r="B2">
            <v>1.79</v>
          </cell>
        </row>
        <row r="3">
          <cell r="A3" t="str">
            <v>H-2</v>
          </cell>
          <cell r="B3">
            <v>1.84</v>
          </cell>
        </row>
        <row r="4">
          <cell r="A4" t="str">
            <v>H-3</v>
          </cell>
          <cell r="B4">
            <v>1.96</v>
          </cell>
        </row>
        <row r="5">
          <cell r="A5" t="str">
            <v>H-4</v>
          </cell>
          <cell r="B5">
            <v>2.25</v>
          </cell>
        </row>
        <row r="6">
          <cell r="A6" t="str">
            <v>H-5</v>
          </cell>
          <cell r="B6">
            <v>2.5499999999999998</v>
          </cell>
        </row>
        <row r="7">
          <cell r="A7" t="str">
            <v>H-6</v>
          </cell>
          <cell r="B7">
            <v>2.67</v>
          </cell>
        </row>
        <row r="8">
          <cell r="A8" t="str">
            <v>H-7</v>
          </cell>
          <cell r="B8">
            <v>2.64</v>
          </cell>
        </row>
        <row r="9">
          <cell r="A9" t="str">
            <v>H-8</v>
          </cell>
          <cell r="B9">
            <v>2.95</v>
          </cell>
        </row>
        <row r="10">
          <cell r="A10" t="str">
            <v>H-9</v>
          </cell>
          <cell r="B10">
            <v>2.75</v>
          </cell>
        </row>
        <row r="11">
          <cell r="A11" t="str">
            <v>H-10</v>
          </cell>
          <cell r="B11">
            <v>2.75</v>
          </cell>
        </row>
        <row r="12">
          <cell r="A12" t="str">
            <v>H-11</v>
          </cell>
          <cell r="B12">
            <v>2.73</v>
          </cell>
        </row>
        <row r="13">
          <cell r="A13" t="str">
            <v>H-12</v>
          </cell>
          <cell r="B13">
            <v>2.85</v>
          </cell>
        </row>
        <row r="14">
          <cell r="A14" t="str">
            <v>H-13</v>
          </cell>
          <cell r="B14">
            <v>2.44</v>
          </cell>
        </row>
        <row r="15">
          <cell r="A15" t="str">
            <v>H-14</v>
          </cell>
          <cell r="B15">
            <v>1.93</v>
          </cell>
        </row>
        <row r="16">
          <cell r="A16" t="str">
            <v>H-15</v>
          </cell>
          <cell r="B16">
            <v>1.85</v>
          </cell>
        </row>
        <row r="17">
          <cell r="A17" t="str">
            <v>H-16</v>
          </cell>
          <cell r="B17">
            <v>1.73</v>
          </cell>
        </row>
        <row r="18">
          <cell r="A18" t="str">
            <v>H-17</v>
          </cell>
          <cell r="B18">
            <v>1.69</v>
          </cell>
        </row>
        <row r="19">
          <cell r="A19" t="str">
            <v>H-18</v>
          </cell>
          <cell r="B19">
            <v>1.74</v>
          </cell>
        </row>
        <row r="20">
          <cell r="A20" t="str">
            <v>H-19</v>
          </cell>
          <cell r="B20">
            <v>1.73</v>
          </cell>
        </row>
        <row r="21">
          <cell r="A21" t="str">
            <v>H-20</v>
          </cell>
          <cell r="B21">
            <v>1.72</v>
          </cell>
        </row>
        <row r="22">
          <cell r="A22" t="str">
            <v>H-21</v>
          </cell>
          <cell r="B22">
            <v>1.8</v>
          </cell>
        </row>
        <row r="23">
          <cell r="A23" t="str">
            <v>H-22</v>
          </cell>
          <cell r="B23">
            <v>1.84</v>
          </cell>
        </row>
        <row r="24">
          <cell r="A24" t="str">
            <v>H-23</v>
          </cell>
          <cell r="B24">
            <v>2</v>
          </cell>
        </row>
        <row r="25">
          <cell r="A25" t="str">
            <v>H-24</v>
          </cell>
          <cell r="B25">
            <v>1.94</v>
          </cell>
        </row>
        <row r="26">
          <cell r="A26" t="str">
            <v>H-25</v>
          </cell>
          <cell r="B26">
            <v>1.94</v>
          </cell>
        </row>
        <row r="27">
          <cell r="A27" t="str">
            <v>H-26</v>
          </cell>
          <cell r="B27">
            <v>2.2200000000000002</v>
          </cell>
        </row>
        <row r="28">
          <cell r="A28" t="str">
            <v>H-27</v>
          </cell>
          <cell r="B28">
            <v>2.0699999999999998</v>
          </cell>
        </row>
        <row r="29">
          <cell r="A29" t="str">
            <v>H-28</v>
          </cell>
          <cell r="B29">
            <v>1.89</v>
          </cell>
        </row>
        <row r="30">
          <cell r="A30" t="str">
            <v>H-29</v>
          </cell>
          <cell r="B30">
            <v>1.52</v>
          </cell>
        </row>
        <row r="31">
          <cell r="A31" t="str">
            <v>H-30</v>
          </cell>
          <cell r="B31">
            <v>1.68</v>
          </cell>
        </row>
        <row r="32">
          <cell r="A32" t="str">
            <v>H-31</v>
          </cell>
          <cell r="B32">
            <v>1.9</v>
          </cell>
        </row>
        <row r="33">
          <cell r="A33" t="str">
            <v>H-32</v>
          </cell>
          <cell r="B33">
            <v>1.44</v>
          </cell>
        </row>
        <row r="34">
          <cell r="A34" t="str">
            <v>H-33</v>
          </cell>
          <cell r="B34">
            <v>1.18</v>
          </cell>
        </row>
        <row r="35">
          <cell r="A35" t="str">
            <v>H-34</v>
          </cell>
          <cell r="B35">
            <v>1.29</v>
          </cell>
        </row>
        <row r="36">
          <cell r="A36" t="str">
            <v>H-35</v>
          </cell>
          <cell r="B36">
            <v>1.29</v>
          </cell>
        </row>
        <row r="37">
          <cell r="A37" t="str">
            <v>H-36</v>
          </cell>
          <cell r="B37">
            <v>1.26</v>
          </cell>
        </row>
        <row r="38">
          <cell r="A38" t="str">
            <v>H-37</v>
          </cell>
          <cell r="B38">
            <v>1.41</v>
          </cell>
        </row>
        <row r="39">
          <cell r="A39" t="str">
            <v>H-38</v>
          </cell>
          <cell r="B39">
            <v>2.0699999999999998</v>
          </cell>
        </row>
        <row r="40">
          <cell r="A40" t="str">
            <v>H-39</v>
          </cell>
          <cell r="B40">
            <v>1.68</v>
          </cell>
        </row>
        <row r="41">
          <cell r="A41" t="str">
            <v>H-40</v>
          </cell>
          <cell r="B41">
            <v>1.74</v>
          </cell>
        </row>
        <row r="42">
          <cell r="A42" t="str">
            <v>H-41</v>
          </cell>
          <cell r="B42">
            <v>1.76</v>
          </cell>
        </row>
        <row r="43">
          <cell r="A43" t="str">
            <v>H-42</v>
          </cell>
          <cell r="B43">
            <v>1.69</v>
          </cell>
        </row>
        <row r="44">
          <cell r="A44" t="str">
            <v>H-43</v>
          </cell>
          <cell r="B44">
            <v>1.87</v>
          </cell>
        </row>
        <row r="45">
          <cell r="A45" t="str">
            <v>H-44</v>
          </cell>
          <cell r="B45">
            <v>1.86</v>
          </cell>
        </row>
        <row r="46">
          <cell r="A46" t="str">
            <v>H-45</v>
          </cell>
          <cell r="B46">
            <v>2.06</v>
          </cell>
        </row>
        <row r="47">
          <cell r="A47" t="str">
            <v>H-46</v>
          </cell>
          <cell r="B47">
            <v>2.2000000000000002</v>
          </cell>
        </row>
        <row r="48">
          <cell r="A48" t="str">
            <v>H-47</v>
          </cell>
          <cell r="B48">
            <v>2.2799999999999998</v>
          </cell>
        </row>
        <row r="49">
          <cell r="A49" t="str">
            <v>H-48</v>
          </cell>
          <cell r="B49">
            <v>2.06</v>
          </cell>
        </row>
        <row r="50">
          <cell r="A50" t="str">
            <v>H-49</v>
          </cell>
          <cell r="B50">
            <v>2.06</v>
          </cell>
        </row>
        <row r="51">
          <cell r="A51" t="str">
            <v>H-50</v>
          </cell>
          <cell r="B51">
            <v>2.0699999999999998</v>
          </cell>
        </row>
        <row r="52">
          <cell r="A52" t="str">
            <v>H-43/1</v>
          </cell>
          <cell r="B52">
            <v>1.9</v>
          </cell>
        </row>
        <row r="53">
          <cell r="A53" t="str">
            <v>H-43/2</v>
          </cell>
          <cell r="B53">
            <v>1.79</v>
          </cell>
        </row>
        <row r="54">
          <cell r="A54" t="str">
            <v>H-41/1</v>
          </cell>
          <cell r="B54">
            <v>1.83</v>
          </cell>
        </row>
        <row r="55">
          <cell r="A55" t="str">
            <v>H-41/2</v>
          </cell>
          <cell r="B55">
            <v>2.0299999999999998</v>
          </cell>
        </row>
        <row r="56">
          <cell r="A56" t="str">
            <v>H-41/3</v>
          </cell>
          <cell r="B56">
            <v>2.08</v>
          </cell>
        </row>
        <row r="57">
          <cell r="A57" t="str">
            <v>H-41/4</v>
          </cell>
          <cell r="B57">
            <v>2.1</v>
          </cell>
        </row>
        <row r="58">
          <cell r="A58" t="str">
            <v>H-41/5</v>
          </cell>
          <cell r="B58">
            <v>2.12</v>
          </cell>
        </row>
        <row r="59">
          <cell r="A59" t="str">
            <v>H-41/6</v>
          </cell>
          <cell r="B59">
            <v>2.2000000000000002</v>
          </cell>
        </row>
        <row r="60">
          <cell r="A60" t="str">
            <v>H-41/7</v>
          </cell>
          <cell r="B60">
            <v>2.16</v>
          </cell>
        </row>
        <row r="61">
          <cell r="A61" t="str">
            <v>H-41/8</v>
          </cell>
          <cell r="B61">
            <v>1.75</v>
          </cell>
        </row>
        <row r="62">
          <cell r="A62" t="str">
            <v>H-41/9</v>
          </cell>
          <cell r="B62">
            <v>1.67</v>
          </cell>
        </row>
        <row r="63">
          <cell r="A63" t="str">
            <v>H-41/10</v>
          </cell>
          <cell r="B63">
            <v>1.44</v>
          </cell>
        </row>
        <row r="64">
          <cell r="A64" t="str">
            <v>H-39/1</v>
          </cell>
          <cell r="B64">
            <v>1.05</v>
          </cell>
        </row>
        <row r="65">
          <cell r="A65" t="str">
            <v>H-39/2</v>
          </cell>
          <cell r="B65">
            <v>1.06</v>
          </cell>
        </row>
        <row r="66">
          <cell r="A66" t="str">
            <v>H-39/3</v>
          </cell>
          <cell r="B66">
            <v>0.95</v>
          </cell>
        </row>
        <row r="67">
          <cell r="A67" t="str">
            <v>H-39/4</v>
          </cell>
          <cell r="B67">
            <v>1.02</v>
          </cell>
        </row>
        <row r="68">
          <cell r="A68" t="str">
            <v>H-39/5</v>
          </cell>
          <cell r="B68">
            <v>1.2</v>
          </cell>
        </row>
        <row r="69">
          <cell r="A69" t="str">
            <v>H-39/6</v>
          </cell>
          <cell r="B69">
            <v>1.36</v>
          </cell>
        </row>
        <row r="70">
          <cell r="A70" t="str">
            <v>H-34/1</v>
          </cell>
          <cell r="B70">
            <v>1.18</v>
          </cell>
        </row>
        <row r="71">
          <cell r="A71" t="str">
            <v>H-34/2</v>
          </cell>
          <cell r="B71">
            <v>1.07</v>
          </cell>
        </row>
        <row r="72">
          <cell r="A72" t="str">
            <v>H-34/3</v>
          </cell>
          <cell r="B72">
            <v>0.96</v>
          </cell>
        </row>
        <row r="73">
          <cell r="A73" t="str">
            <v>H-34/4</v>
          </cell>
          <cell r="B73">
            <v>0.72</v>
          </cell>
        </row>
        <row r="74">
          <cell r="A74" t="str">
            <v>H-34/5</v>
          </cell>
          <cell r="B74">
            <v>1.27</v>
          </cell>
        </row>
        <row r="75">
          <cell r="A75" t="str">
            <v>H-34/6</v>
          </cell>
          <cell r="B75">
            <v>1.31</v>
          </cell>
        </row>
        <row r="76">
          <cell r="A76" t="str">
            <v>H-34/7</v>
          </cell>
          <cell r="B76">
            <v>1.1000000000000001</v>
          </cell>
        </row>
        <row r="77">
          <cell r="A77" t="str">
            <v>H-34/8</v>
          </cell>
          <cell r="B77">
            <v>1.39</v>
          </cell>
        </row>
        <row r="78">
          <cell r="A78" t="str">
            <v>H-34/9</v>
          </cell>
          <cell r="B78">
            <v>1.31</v>
          </cell>
        </row>
        <row r="79">
          <cell r="A79" t="str">
            <v>H-34/10</v>
          </cell>
          <cell r="B79">
            <v>1.47</v>
          </cell>
        </row>
        <row r="80">
          <cell r="A80" t="str">
            <v>H-34/11</v>
          </cell>
          <cell r="B80">
            <v>1.64</v>
          </cell>
        </row>
        <row r="81">
          <cell r="A81" t="str">
            <v>H-34/12</v>
          </cell>
          <cell r="B81">
            <v>1.62</v>
          </cell>
        </row>
        <row r="82">
          <cell r="A82" t="str">
            <v>H-34/13</v>
          </cell>
          <cell r="B82">
            <v>1.52</v>
          </cell>
        </row>
        <row r="83">
          <cell r="A83" t="str">
            <v>H-34/14</v>
          </cell>
          <cell r="B83">
            <v>1.45</v>
          </cell>
        </row>
        <row r="84">
          <cell r="A84" t="str">
            <v>H-34/15</v>
          </cell>
          <cell r="B84">
            <v>1.68</v>
          </cell>
        </row>
        <row r="85">
          <cell r="A85" t="str">
            <v>H-34/16</v>
          </cell>
          <cell r="B85">
            <v>1.69</v>
          </cell>
        </row>
        <row r="86">
          <cell r="A86" t="str">
            <v>H-34/17</v>
          </cell>
          <cell r="B86">
            <v>1.41</v>
          </cell>
        </row>
        <row r="87">
          <cell r="A87" t="str">
            <v>H-34/18</v>
          </cell>
          <cell r="B87">
            <v>1.48</v>
          </cell>
        </row>
        <row r="88">
          <cell r="A88" t="str">
            <v>H-34/19</v>
          </cell>
          <cell r="B88">
            <v>1.24</v>
          </cell>
        </row>
        <row r="89">
          <cell r="A89" t="str">
            <v>H-34/6/1</v>
          </cell>
          <cell r="B89">
            <v>1.29</v>
          </cell>
        </row>
        <row r="90">
          <cell r="A90" t="str">
            <v>H-34/6/2</v>
          </cell>
          <cell r="B90">
            <v>1.4</v>
          </cell>
        </row>
        <row r="91">
          <cell r="A91" t="str">
            <v>H-34/6/3</v>
          </cell>
          <cell r="B91">
            <v>1.45</v>
          </cell>
        </row>
        <row r="92">
          <cell r="A92" t="str">
            <v>H-34/6/4</v>
          </cell>
          <cell r="B92">
            <v>1.5</v>
          </cell>
        </row>
        <row r="93">
          <cell r="A93" t="str">
            <v>H-34/5/1</v>
          </cell>
          <cell r="B93">
            <v>1.1499999999999999</v>
          </cell>
        </row>
        <row r="94">
          <cell r="A94" t="str">
            <v>H-31/1</v>
          </cell>
          <cell r="B94">
            <v>1.48</v>
          </cell>
        </row>
        <row r="95">
          <cell r="A95" t="str">
            <v>H-31/2</v>
          </cell>
          <cell r="B95">
            <v>1.31</v>
          </cell>
        </row>
        <row r="96">
          <cell r="A96" t="str">
            <v>H-31/3</v>
          </cell>
          <cell r="B96">
            <v>1.47</v>
          </cell>
        </row>
        <row r="97">
          <cell r="A97" t="str">
            <v>H-31/4</v>
          </cell>
          <cell r="B97">
            <v>1.81</v>
          </cell>
        </row>
        <row r="98">
          <cell r="A98" t="str">
            <v>H-31/5</v>
          </cell>
          <cell r="B98">
            <v>2.0499999999999998</v>
          </cell>
        </row>
        <row r="99">
          <cell r="A99" t="str">
            <v>H-31/6</v>
          </cell>
          <cell r="B99">
            <v>1.33</v>
          </cell>
        </row>
        <row r="100">
          <cell r="A100" t="str">
            <v>H-31/7</v>
          </cell>
          <cell r="B100">
            <v>1.32</v>
          </cell>
        </row>
        <row r="101">
          <cell r="A101" t="str">
            <v>H-27/1</v>
          </cell>
          <cell r="B101">
            <v>1.97</v>
          </cell>
        </row>
        <row r="102">
          <cell r="A102" t="str">
            <v>H-27/2</v>
          </cell>
          <cell r="B102">
            <v>1.98</v>
          </cell>
        </row>
        <row r="103">
          <cell r="A103" t="str">
            <v>H-27/3</v>
          </cell>
          <cell r="B103">
            <v>1.97</v>
          </cell>
        </row>
        <row r="104">
          <cell r="A104" t="str">
            <v>H-27/4</v>
          </cell>
          <cell r="B104">
            <v>1.74</v>
          </cell>
        </row>
        <row r="105">
          <cell r="A105" t="str">
            <v>H-27/5</v>
          </cell>
          <cell r="B105">
            <v>2.11</v>
          </cell>
        </row>
        <row r="106">
          <cell r="A106" t="str">
            <v>H-27/6</v>
          </cell>
          <cell r="B106">
            <v>2.31</v>
          </cell>
        </row>
        <row r="107">
          <cell r="A107" t="str">
            <v>H-27/7</v>
          </cell>
          <cell r="B107">
            <v>2.34</v>
          </cell>
        </row>
        <row r="108">
          <cell r="A108" t="str">
            <v>H-27/8</v>
          </cell>
          <cell r="B108">
            <v>2.46</v>
          </cell>
        </row>
        <row r="109">
          <cell r="A109" t="str">
            <v>H-27/9</v>
          </cell>
          <cell r="B109">
            <v>2.2000000000000002</v>
          </cell>
        </row>
        <row r="110">
          <cell r="A110" t="str">
            <v>H-27/10</v>
          </cell>
          <cell r="B110">
            <v>2.04</v>
          </cell>
        </row>
        <row r="111">
          <cell r="A111" t="str">
            <v>H-27/11</v>
          </cell>
          <cell r="B111">
            <v>1.81</v>
          </cell>
        </row>
        <row r="112">
          <cell r="A112" t="str">
            <v>H-27/12</v>
          </cell>
          <cell r="B112">
            <v>1.73</v>
          </cell>
        </row>
        <row r="113">
          <cell r="A113" t="str">
            <v>H-27/13</v>
          </cell>
          <cell r="B113">
            <v>1.74</v>
          </cell>
        </row>
        <row r="114">
          <cell r="A114" t="str">
            <v>H-27/14</v>
          </cell>
          <cell r="B114">
            <v>1.75</v>
          </cell>
        </row>
        <row r="115">
          <cell r="A115" t="str">
            <v>H-27/15</v>
          </cell>
          <cell r="B115">
            <v>1.95</v>
          </cell>
        </row>
        <row r="116">
          <cell r="A116" t="str">
            <v>H-27/16</v>
          </cell>
          <cell r="B116">
            <v>2.15</v>
          </cell>
        </row>
        <row r="117">
          <cell r="A117" t="str">
            <v>H-27/17</v>
          </cell>
          <cell r="B117">
            <v>2.17</v>
          </cell>
        </row>
        <row r="118">
          <cell r="A118" t="str">
            <v>H-27/18</v>
          </cell>
          <cell r="B118">
            <v>2.17</v>
          </cell>
        </row>
        <row r="119">
          <cell r="A119" t="str">
            <v>H-27/19</v>
          </cell>
          <cell r="B119">
            <v>2.17</v>
          </cell>
        </row>
        <row r="120">
          <cell r="A120" t="str">
            <v>H-27/20</v>
          </cell>
          <cell r="B120">
            <v>2.17</v>
          </cell>
        </row>
        <row r="121">
          <cell r="A121" t="str">
            <v>H-27/21</v>
          </cell>
          <cell r="B121">
            <v>2.17</v>
          </cell>
        </row>
        <row r="122">
          <cell r="A122" t="str">
            <v>H-27/22</v>
          </cell>
          <cell r="B122">
            <v>2.29</v>
          </cell>
        </row>
        <row r="123">
          <cell r="A123" t="str">
            <v>H-27/10/1</v>
          </cell>
          <cell r="B123">
            <v>2.06</v>
          </cell>
        </row>
        <row r="124">
          <cell r="A124" t="str">
            <v>H-27/10/2</v>
          </cell>
          <cell r="B124">
            <v>2.0699999999999998</v>
          </cell>
        </row>
        <row r="125">
          <cell r="A125" t="str">
            <v>H-27/10/3</v>
          </cell>
          <cell r="B125">
            <v>2.02</v>
          </cell>
        </row>
        <row r="126">
          <cell r="A126" t="str">
            <v>H-27/10/4</v>
          </cell>
          <cell r="B126">
            <v>2.2400000000000002</v>
          </cell>
        </row>
        <row r="127">
          <cell r="A127" t="str">
            <v>H-27/10/5</v>
          </cell>
          <cell r="B127">
            <v>2.2799999999999998</v>
          </cell>
        </row>
        <row r="128">
          <cell r="A128" t="str">
            <v>H-27/9/1</v>
          </cell>
          <cell r="B128">
            <v>2.54</v>
          </cell>
        </row>
        <row r="129">
          <cell r="A129" t="str">
            <v>H-27/9/2</v>
          </cell>
          <cell r="B129">
            <v>2.5</v>
          </cell>
        </row>
        <row r="130">
          <cell r="A130" t="str">
            <v>H-27/9/3</v>
          </cell>
          <cell r="B130">
            <v>2.56</v>
          </cell>
        </row>
        <row r="131">
          <cell r="A131" t="str">
            <v>H-27/9/4</v>
          </cell>
          <cell r="B131">
            <v>2.21</v>
          </cell>
        </row>
        <row r="132">
          <cell r="A132" t="str">
            <v>H-27/9/5</v>
          </cell>
          <cell r="B132">
            <v>2.39</v>
          </cell>
        </row>
        <row r="133">
          <cell r="A133" t="str">
            <v>H-27/8/1</v>
          </cell>
          <cell r="B133">
            <v>2.48</v>
          </cell>
        </row>
        <row r="134">
          <cell r="A134" t="str">
            <v>H-27/8/2</v>
          </cell>
          <cell r="B134">
            <v>2.56</v>
          </cell>
        </row>
        <row r="135">
          <cell r="A135" t="str">
            <v>H-27/8/3</v>
          </cell>
          <cell r="B135">
            <v>2.5</v>
          </cell>
        </row>
        <row r="136">
          <cell r="A136" t="str">
            <v>H-27/8/4</v>
          </cell>
          <cell r="B136">
            <v>2.59</v>
          </cell>
        </row>
        <row r="137">
          <cell r="A137" t="str">
            <v>H-27/8/5</v>
          </cell>
          <cell r="B137">
            <v>2.44</v>
          </cell>
        </row>
        <row r="138">
          <cell r="A138" t="str">
            <v>H-27/8/6</v>
          </cell>
          <cell r="B138">
            <v>2.29</v>
          </cell>
        </row>
        <row r="139">
          <cell r="A139" t="str">
            <v>H-27/7/1</v>
          </cell>
          <cell r="B139">
            <v>2.34</v>
          </cell>
        </row>
        <row r="140">
          <cell r="A140" t="str">
            <v>H-27/7/2</v>
          </cell>
          <cell r="B140">
            <v>2.17</v>
          </cell>
        </row>
        <row r="141">
          <cell r="A141" t="str">
            <v>H-27/6/1</v>
          </cell>
          <cell r="B141">
            <v>2.67</v>
          </cell>
        </row>
        <row r="142">
          <cell r="A142" t="str">
            <v>H-27/6/2</v>
          </cell>
          <cell r="B142">
            <v>2.38</v>
          </cell>
        </row>
        <row r="143">
          <cell r="A143" t="str">
            <v>H-27/6/3</v>
          </cell>
          <cell r="B143">
            <v>2.09</v>
          </cell>
        </row>
        <row r="144">
          <cell r="A144" t="str">
            <v>H-27/6/4</v>
          </cell>
          <cell r="B144">
            <v>1.91</v>
          </cell>
        </row>
        <row r="145">
          <cell r="A145" t="str">
            <v>H-27/6/5</v>
          </cell>
          <cell r="B145">
            <v>2.25</v>
          </cell>
        </row>
        <row r="146">
          <cell r="A146" t="str">
            <v>H-27/6/6</v>
          </cell>
          <cell r="B146">
            <v>1.85</v>
          </cell>
        </row>
        <row r="147">
          <cell r="A147" t="str">
            <v>H-27/18/1</v>
          </cell>
          <cell r="B147">
            <v>2.25</v>
          </cell>
        </row>
        <row r="148">
          <cell r="A148" t="str">
            <v>H-27/18/2</v>
          </cell>
          <cell r="B148">
            <v>2.2599999999999998</v>
          </cell>
        </row>
        <row r="149">
          <cell r="A149" t="str">
            <v>H-27/18/3</v>
          </cell>
          <cell r="B149">
            <v>2.16</v>
          </cell>
        </row>
        <row r="150">
          <cell r="A150" t="str">
            <v>H-27/15/1</v>
          </cell>
          <cell r="B150">
            <v>1.79</v>
          </cell>
        </row>
        <row r="151">
          <cell r="A151" t="str">
            <v>H-27/15/2</v>
          </cell>
          <cell r="B151">
            <v>1.64</v>
          </cell>
        </row>
        <row r="152">
          <cell r="A152" t="str">
            <v>H-24/1</v>
          </cell>
          <cell r="B152">
            <v>1.66</v>
          </cell>
        </row>
        <row r="153">
          <cell r="A153" t="str">
            <v>H-24/2</v>
          </cell>
          <cell r="B153">
            <v>1.61</v>
          </cell>
        </row>
        <row r="154">
          <cell r="A154" t="str">
            <v>H-24/3</v>
          </cell>
          <cell r="B154">
            <v>1.55</v>
          </cell>
        </row>
        <row r="155">
          <cell r="A155" t="str">
            <v>H-24/4</v>
          </cell>
          <cell r="B155">
            <v>1.89</v>
          </cell>
        </row>
        <row r="156">
          <cell r="A156" t="str">
            <v>H-24/5</v>
          </cell>
          <cell r="B156">
            <v>1.91</v>
          </cell>
        </row>
        <row r="157">
          <cell r="A157" t="str">
            <v>H-24/6</v>
          </cell>
          <cell r="B157">
            <v>2.1800000000000002</v>
          </cell>
        </row>
        <row r="158">
          <cell r="A158" t="str">
            <v>H-24/7</v>
          </cell>
          <cell r="B158">
            <v>2.1</v>
          </cell>
        </row>
        <row r="159">
          <cell r="A159" t="str">
            <v>H-24/8</v>
          </cell>
          <cell r="B159">
            <v>2.09</v>
          </cell>
        </row>
        <row r="160">
          <cell r="A160" t="str">
            <v>H-24/9</v>
          </cell>
          <cell r="B160">
            <v>1.98</v>
          </cell>
        </row>
        <row r="161">
          <cell r="A161" t="str">
            <v>H-24/10</v>
          </cell>
          <cell r="B161">
            <v>1.98</v>
          </cell>
        </row>
        <row r="162">
          <cell r="A162" t="str">
            <v>H-24/11</v>
          </cell>
          <cell r="B162">
            <v>1.92</v>
          </cell>
        </row>
        <row r="163">
          <cell r="A163" t="str">
            <v>H-24/12</v>
          </cell>
          <cell r="B163">
            <v>2.52</v>
          </cell>
        </row>
        <row r="164">
          <cell r="A164" t="str">
            <v>H-24/9/1</v>
          </cell>
          <cell r="B164">
            <v>2.0299999999999998</v>
          </cell>
        </row>
        <row r="165">
          <cell r="A165" t="str">
            <v>H-24/9/2</v>
          </cell>
          <cell r="B165">
            <v>2.2200000000000002</v>
          </cell>
        </row>
        <row r="166">
          <cell r="A166" t="str">
            <v>H-24/9/3</v>
          </cell>
          <cell r="B166">
            <v>2.4300000000000002</v>
          </cell>
        </row>
        <row r="167">
          <cell r="A167" t="str">
            <v>H-24/8/1</v>
          </cell>
          <cell r="B167">
            <v>2.17</v>
          </cell>
        </row>
        <row r="168">
          <cell r="A168" t="str">
            <v>H-24/8/2</v>
          </cell>
          <cell r="B168">
            <v>2.1800000000000002</v>
          </cell>
        </row>
        <row r="169">
          <cell r="A169" t="str">
            <v>H-24/8/3</v>
          </cell>
          <cell r="B169">
            <v>2.19</v>
          </cell>
        </row>
        <row r="170">
          <cell r="A170" t="str">
            <v>H-24/6/1</v>
          </cell>
          <cell r="B170">
            <v>2.19</v>
          </cell>
        </row>
        <row r="171">
          <cell r="A171" t="str">
            <v>H-24/6/2</v>
          </cell>
          <cell r="B171">
            <v>2.2400000000000002</v>
          </cell>
        </row>
        <row r="172">
          <cell r="A172" t="str">
            <v>H-24/6/3</v>
          </cell>
          <cell r="B172">
            <v>2.69</v>
          </cell>
        </row>
        <row r="173">
          <cell r="A173" t="str">
            <v>H-24/5/1</v>
          </cell>
          <cell r="B173">
            <v>2.23</v>
          </cell>
        </row>
        <row r="174">
          <cell r="A174" t="str">
            <v>H-24/5/2</v>
          </cell>
          <cell r="B174">
            <v>2.4700000000000002</v>
          </cell>
        </row>
        <row r="175">
          <cell r="A175" t="str">
            <v>H-24/5/3</v>
          </cell>
          <cell r="B175">
            <v>2.62</v>
          </cell>
        </row>
        <row r="176">
          <cell r="A176" t="str">
            <v>H-24/5/4</v>
          </cell>
          <cell r="B176">
            <v>2.66</v>
          </cell>
        </row>
        <row r="177">
          <cell r="A177" t="str">
            <v>H-24/5/5</v>
          </cell>
          <cell r="B177">
            <v>2.77</v>
          </cell>
        </row>
        <row r="178">
          <cell r="A178" t="str">
            <v>H-24/5/6</v>
          </cell>
          <cell r="B178">
            <v>2.73</v>
          </cell>
        </row>
        <row r="179">
          <cell r="A179" t="str">
            <v>H-24/5/7</v>
          </cell>
          <cell r="B179">
            <v>2.76</v>
          </cell>
        </row>
        <row r="180">
          <cell r="A180" t="str">
            <v>H-24/4/1</v>
          </cell>
          <cell r="B180">
            <v>1.9</v>
          </cell>
        </row>
        <row r="181">
          <cell r="A181" t="str">
            <v>H-24/4/2</v>
          </cell>
          <cell r="B181">
            <v>1.95</v>
          </cell>
        </row>
        <row r="182">
          <cell r="A182" t="str">
            <v>H-24/4/3</v>
          </cell>
          <cell r="B182">
            <v>2.39</v>
          </cell>
        </row>
        <row r="183">
          <cell r="A183" t="str">
            <v>H-24/3/1</v>
          </cell>
          <cell r="B183">
            <v>1.64</v>
          </cell>
        </row>
        <row r="184">
          <cell r="A184" t="str">
            <v>H-24/3/2</v>
          </cell>
          <cell r="B184">
            <v>1.61</v>
          </cell>
        </row>
        <row r="185">
          <cell r="A185" t="str">
            <v>H-24/3/3</v>
          </cell>
          <cell r="B185">
            <v>1.54</v>
          </cell>
        </row>
        <row r="186">
          <cell r="A186" t="str">
            <v>H-24/3/4</v>
          </cell>
          <cell r="B186">
            <v>1.46</v>
          </cell>
        </row>
        <row r="187">
          <cell r="A187" t="str">
            <v>H-21/1</v>
          </cell>
          <cell r="B187">
            <v>1.85</v>
          </cell>
        </row>
        <row r="188">
          <cell r="A188" t="str">
            <v>H-21/2</v>
          </cell>
          <cell r="B188">
            <v>1.86</v>
          </cell>
        </row>
        <row r="189">
          <cell r="A189" t="str">
            <v>H-21/3</v>
          </cell>
          <cell r="B189">
            <v>1.96</v>
          </cell>
        </row>
        <row r="190">
          <cell r="A190" t="str">
            <v>H-21/4</v>
          </cell>
          <cell r="B190">
            <v>2.4500000000000002</v>
          </cell>
        </row>
        <row r="191">
          <cell r="A191" t="str">
            <v>H-21/5</v>
          </cell>
          <cell r="B191">
            <v>2.2799999999999998</v>
          </cell>
        </row>
        <row r="192">
          <cell r="A192" t="str">
            <v>H-21/6</v>
          </cell>
          <cell r="B192">
            <v>2.11</v>
          </cell>
        </row>
        <row r="193">
          <cell r="A193" t="str">
            <v>H-21/7</v>
          </cell>
          <cell r="B193">
            <v>2.12</v>
          </cell>
        </row>
        <row r="194">
          <cell r="A194" t="str">
            <v>H-21/8</v>
          </cell>
          <cell r="B194">
            <v>2.12</v>
          </cell>
        </row>
        <row r="195">
          <cell r="A195" t="str">
            <v>H-21/9</v>
          </cell>
          <cell r="B195">
            <v>1.84</v>
          </cell>
        </row>
        <row r="196">
          <cell r="A196" t="str">
            <v>H-21/10</v>
          </cell>
          <cell r="B196">
            <v>1.91</v>
          </cell>
        </row>
        <row r="197">
          <cell r="A197" t="str">
            <v>H-21/11</v>
          </cell>
          <cell r="B197">
            <v>1.85</v>
          </cell>
        </row>
        <row r="198">
          <cell r="A198" t="str">
            <v>H-21/12</v>
          </cell>
          <cell r="B198">
            <v>1.63</v>
          </cell>
        </row>
        <row r="199">
          <cell r="A199" t="str">
            <v>H-21/13</v>
          </cell>
          <cell r="B199">
            <v>1.52</v>
          </cell>
        </row>
        <row r="200">
          <cell r="A200" t="str">
            <v>H-21/14</v>
          </cell>
          <cell r="B200">
            <v>1.32</v>
          </cell>
        </row>
        <row r="201">
          <cell r="A201" t="str">
            <v>H-21/11/1</v>
          </cell>
          <cell r="B201">
            <v>1.89</v>
          </cell>
        </row>
        <row r="202">
          <cell r="A202" t="str">
            <v>H-21/5/1</v>
          </cell>
          <cell r="B202">
            <v>2.6</v>
          </cell>
        </row>
        <row r="203">
          <cell r="A203" t="str">
            <v>H-21/5/2</v>
          </cell>
          <cell r="B203">
            <v>2.42</v>
          </cell>
        </row>
        <row r="204">
          <cell r="A204" t="str">
            <v>H-12/1</v>
          </cell>
          <cell r="B204">
            <v>2.75</v>
          </cell>
        </row>
        <row r="205">
          <cell r="A205" t="str">
            <v>H-12/2</v>
          </cell>
          <cell r="B205">
            <v>2.77</v>
          </cell>
        </row>
        <row r="206">
          <cell r="A206" t="str">
            <v>H-12/3</v>
          </cell>
          <cell r="B206">
            <v>2.75</v>
          </cell>
        </row>
        <row r="207">
          <cell r="A207" t="str">
            <v>H-12/4</v>
          </cell>
          <cell r="B207">
            <v>3.1</v>
          </cell>
        </row>
        <row r="208">
          <cell r="A208" t="str">
            <v>H-12/5</v>
          </cell>
          <cell r="B208">
            <v>2.68</v>
          </cell>
        </row>
        <row r="209">
          <cell r="A209" t="str">
            <v>H-12/6</v>
          </cell>
          <cell r="B209">
            <v>2.5099999999999998</v>
          </cell>
        </row>
        <row r="210">
          <cell r="A210" t="str">
            <v>H-12/7</v>
          </cell>
          <cell r="B210">
            <v>2.48</v>
          </cell>
        </row>
        <row r="211">
          <cell r="A211" t="str">
            <v>H-12/8</v>
          </cell>
          <cell r="B211">
            <v>2.57</v>
          </cell>
        </row>
        <row r="212">
          <cell r="A212" t="str">
            <v>H-12/9</v>
          </cell>
          <cell r="B212">
            <v>2.38</v>
          </cell>
        </row>
        <row r="213">
          <cell r="A213" t="str">
            <v>H-12/10</v>
          </cell>
          <cell r="B213">
            <v>2.65</v>
          </cell>
        </row>
        <row r="214">
          <cell r="A214" t="str">
            <v>H-12/11</v>
          </cell>
          <cell r="B214">
            <v>2.65</v>
          </cell>
        </row>
        <row r="215">
          <cell r="A215" t="str">
            <v>H-12/12</v>
          </cell>
          <cell r="B215">
            <v>2.73</v>
          </cell>
        </row>
        <row r="216">
          <cell r="A216" t="str">
            <v>H-12/13</v>
          </cell>
          <cell r="B216">
            <v>2.77</v>
          </cell>
        </row>
        <row r="217">
          <cell r="A217" t="str">
            <v>H-12/14</v>
          </cell>
          <cell r="B217">
            <v>2.2999999999999998</v>
          </cell>
        </row>
        <row r="218">
          <cell r="A218" t="str">
            <v>H-12/15</v>
          </cell>
          <cell r="B218">
            <v>2.56</v>
          </cell>
        </row>
        <row r="219">
          <cell r="A219" t="str">
            <v>H-12/16</v>
          </cell>
          <cell r="B219">
            <v>2.57</v>
          </cell>
        </row>
        <row r="220">
          <cell r="A220" t="str">
            <v>H-12/17</v>
          </cell>
          <cell r="B220">
            <v>2.52</v>
          </cell>
        </row>
        <row r="221">
          <cell r="A221" t="str">
            <v>H-12/18</v>
          </cell>
          <cell r="B221">
            <v>2.64</v>
          </cell>
        </row>
        <row r="222">
          <cell r="A222" t="str">
            <v>H-12/19</v>
          </cell>
          <cell r="B222">
            <v>2.72</v>
          </cell>
        </row>
        <row r="223">
          <cell r="A223" t="str">
            <v>H-12/20</v>
          </cell>
          <cell r="B223">
            <v>2.79</v>
          </cell>
        </row>
        <row r="224">
          <cell r="A224" t="str">
            <v>H-12/21</v>
          </cell>
          <cell r="B224">
            <v>2.4500000000000002</v>
          </cell>
        </row>
        <row r="225">
          <cell r="A225" t="str">
            <v>H-12/22</v>
          </cell>
          <cell r="B225">
            <v>2.23</v>
          </cell>
        </row>
        <row r="226">
          <cell r="A226" t="str">
            <v>H-12/23</v>
          </cell>
          <cell r="B226">
            <v>2.15</v>
          </cell>
        </row>
        <row r="227">
          <cell r="A227" t="str">
            <v>H-12/24</v>
          </cell>
          <cell r="B227">
            <v>2.97</v>
          </cell>
        </row>
        <row r="228">
          <cell r="A228" t="str">
            <v>H-12/25</v>
          </cell>
          <cell r="B228">
            <v>1.93</v>
          </cell>
        </row>
        <row r="229">
          <cell r="A229" t="str">
            <v>H-12/26</v>
          </cell>
          <cell r="B229">
            <v>1.92</v>
          </cell>
        </row>
        <row r="230">
          <cell r="A230" t="str">
            <v>H-12/27</v>
          </cell>
          <cell r="B230">
            <v>1.77</v>
          </cell>
        </row>
        <row r="231">
          <cell r="A231" t="str">
            <v>H-12/28</v>
          </cell>
          <cell r="B231">
            <v>1.62</v>
          </cell>
        </row>
        <row r="232">
          <cell r="A232" t="str">
            <v>H-12/29</v>
          </cell>
          <cell r="B232">
            <v>1.69</v>
          </cell>
        </row>
        <row r="233">
          <cell r="A233" t="str">
            <v>H-12/30</v>
          </cell>
          <cell r="B233">
            <v>1.73</v>
          </cell>
        </row>
        <row r="234">
          <cell r="A234" t="str">
            <v>H-12/31</v>
          </cell>
          <cell r="B234">
            <v>1.75</v>
          </cell>
        </row>
        <row r="235">
          <cell r="A235" t="str">
            <v>H-12/32</v>
          </cell>
          <cell r="B235">
            <v>1.87</v>
          </cell>
        </row>
        <row r="236">
          <cell r="A236" t="str">
            <v>H-12/33</v>
          </cell>
          <cell r="B236">
            <v>1.9</v>
          </cell>
        </row>
        <row r="237">
          <cell r="A237" t="str">
            <v>H-12/34</v>
          </cell>
          <cell r="B237">
            <v>1.83</v>
          </cell>
        </row>
        <row r="238">
          <cell r="A238" t="str">
            <v>H-12/35</v>
          </cell>
          <cell r="B238">
            <v>1.7</v>
          </cell>
        </row>
        <row r="239">
          <cell r="A239" t="str">
            <v>H-12/36</v>
          </cell>
          <cell r="B239">
            <v>1.81</v>
          </cell>
        </row>
        <row r="240">
          <cell r="A240" t="str">
            <v>H-12/37</v>
          </cell>
          <cell r="B240">
            <v>1.88</v>
          </cell>
        </row>
        <row r="241">
          <cell r="A241" t="str">
            <v>H-12/38</v>
          </cell>
          <cell r="B241">
            <v>2.29</v>
          </cell>
        </row>
        <row r="242">
          <cell r="A242" t="str">
            <v>H-12/39</v>
          </cell>
          <cell r="B242">
            <v>2.23</v>
          </cell>
        </row>
        <row r="243">
          <cell r="A243" t="str">
            <v>H-12/40</v>
          </cell>
          <cell r="B243">
            <v>2.13</v>
          </cell>
        </row>
        <row r="244">
          <cell r="A244" t="str">
            <v>H-12/41</v>
          </cell>
          <cell r="B244">
            <v>2.0699999999999998</v>
          </cell>
        </row>
        <row r="245">
          <cell r="A245" t="str">
            <v>H-12/36/1</v>
          </cell>
          <cell r="B245">
            <v>1.78</v>
          </cell>
        </row>
        <row r="246">
          <cell r="A246" t="str">
            <v>H-12/36/2</v>
          </cell>
          <cell r="B246">
            <v>1.76</v>
          </cell>
        </row>
        <row r="247">
          <cell r="A247" t="str">
            <v>H-12/36/3</v>
          </cell>
          <cell r="B247">
            <v>1.56</v>
          </cell>
        </row>
        <row r="248">
          <cell r="A248" t="str">
            <v>H-12/36/4</v>
          </cell>
          <cell r="B248">
            <v>1.52</v>
          </cell>
        </row>
        <row r="249">
          <cell r="A249" t="str">
            <v>H-12/36/5</v>
          </cell>
          <cell r="B249">
            <v>1.23</v>
          </cell>
        </row>
        <row r="250">
          <cell r="A250" t="str">
            <v>H-12/36/6</v>
          </cell>
          <cell r="B250">
            <v>1.27</v>
          </cell>
        </row>
        <row r="251">
          <cell r="A251" t="str">
            <v>H-12/36/7</v>
          </cell>
          <cell r="B251">
            <v>1.41</v>
          </cell>
        </row>
        <row r="252">
          <cell r="A252" t="str">
            <v>H-12/36/8</v>
          </cell>
          <cell r="B252">
            <v>1.71</v>
          </cell>
        </row>
        <row r="253">
          <cell r="A253" t="str">
            <v>H-12/36/9</v>
          </cell>
          <cell r="B253">
            <v>1.8</v>
          </cell>
        </row>
        <row r="254">
          <cell r="A254" t="str">
            <v>H-12/36/2/1</v>
          </cell>
          <cell r="B254">
            <v>1.98</v>
          </cell>
        </row>
        <row r="255">
          <cell r="A255" t="str">
            <v>H-12/36/2/2</v>
          </cell>
          <cell r="B255">
            <v>1.99</v>
          </cell>
        </row>
        <row r="256">
          <cell r="A256" t="str">
            <v>H-12/36/2/3</v>
          </cell>
          <cell r="B256">
            <v>2.0499999999999998</v>
          </cell>
        </row>
        <row r="257">
          <cell r="A257" t="str">
            <v>H-12/36/2/4</v>
          </cell>
          <cell r="B257">
            <v>2.17</v>
          </cell>
        </row>
        <row r="258">
          <cell r="A258" t="str">
            <v>H-12/36/2/5</v>
          </cell>
          <cell r="B258">
            <v>2.1</v>
          </cell>
        </row>
        <row r="259">
          <cell r="A259" t="str">
            <v>H-12/28/1</v>
          </cell>
          <cell r="B259">
            <v>1.1399999999999999</v>
          </cell>
        </row>
        <row r="260">
          <cell r="A260" t="str">
            <v>H-12/28/2</v>
          </cell>
          <cell r="B260">
            <v>1.68</v>
          </cell>
        </row>
        <row r="261">
          <cell r="A261" t="str">
            <v>H-12/28/3</v>
          </cell>
          <cell r="B261">
            <v>1.52</v>
          </cell>
        </row>
        <row r="262">
          <cell r="A262" t="str">
            <v>H-12/28/4</v>
          </cell>
          <cell r="B262">
            <v>1.38</v>
          </cell>
        </row>
        <row r="263">
          <cell r="A263" t="str">
            <v>H-12/28/5</v>
          </cell>
          <cell r="B263">
            <v>1.6</v>
          </cell>
        </row>
        <row r="264">
          <cell r="A264" t="str">
            <v>H-12/28/6</v>
          </cell>
          <cell r="B264">
            <v>1.65</v>
          </cell>
        </row>
        <row r="265">
          <cell r="A265" t="str">
            <v>H-12/28/7</v>
          </cell>
          <cell r="B265">
            <v>1.55</v>
          </cell>
        </row>
        <row r="266">
          <cell r="A266" t="str">
            <v>H-12/28/8</v>
          </cell>
          <cell r="B266">
            <v>1.3</v>
          </cell>
        </row>
        <row r="267">
          <cell r="A267" t="str">
            <v>H-12/28/9</v>
          </cell>
          <cell r="B267">
            <v>1.68</v>
          </cell>
        </row>
        <row r="268">
          <cell r="A268" t="str">
            <v>H-12/28/2/1</v>
          </cell>
          <cell r="B268">
            <v>1.58</v>
          </cell>
        </row>
        <row r="269">
          <cell r="A269" t="str">
            <v>H-12/28/2/2</v>
          </cell>
          <cell r="B269">
            <v>1.49</v>
          </cell>
        </row>
        <row r="270">
          <cell r="A270" t="str">
            <v>H-12/28/2/3</v>
          </cell>
          <cell r="B270">
            <v>1.4</v>
          </cell>
        </row>
        <row r="271">
          <cell r="A271" t="str">
            <v>H-12/28/2/4</v>
          </cell>
          <cell r="B271">
            <v>1.44</v>
          </cell>
        </row>
        <row r="272">
          <cell r="A272" t="str">
            <v>H-12/28/2/5</v>
          </cell>
          <cell r="B272">
            <v>1.37</v>
          </cell>
        </row>
        <row r="273">
          <cell r="A273" t="str">
            <v>H-12/4/1</v>
          </cell>
          <cell r="B273">
            <v>2.41</v>
          </cell>
        </row>
        <row r="274">
          <cell r="A274" t="str">
            <v>H-12/4/2</v>
          </cell>
          <cell r="B274">
            <v>2.71</v>
          </cell>
        </row>
        <row r="275">
          <cell r="A275" t="str">
            <v>H-12/4/3</v>
          </cell>
          <cell r="B275">
            <v>2.11</v>
          </cell>
        </row>
        <row r="276">
          <cell r="A276" t="str">
            <v>H-12/4/4</v>
          </cell>
          <cell r="B276">
            <v>2.5099999999999998</v>
          </cell>
        </row>
        <row r="277">
          <cell r="A277" t="str">
            <v>H-12/4/5</v>
          </cell>
          <cell r="B277">
            <v>2.7</v>
          </cell>
        </row>
        <row r="278">
          <cell r="A278" t="str">
            <v>H-12/4/6</v>
          </cell>
          <cell r="B278">
            <v>2.5</v>
          </cell>
        </row>
        <row r="279">
          <cell r="A279" t="str">
            <v>H-12/4/7</v>
          </cell>
          <cell r="B279">
            <v>2.5499999999999998</v>
          </cell>
        </row>
        <row r="280">
          <cell r="A280" t="str">
            <v>H-12/4/8</v>
          </cell>
          <cell r="B280">
            <v>1.36</v>
          </cell>
        </row>
        <row r="281">
          <cell r="A281" t="str">
            <v>H-12/4/9</v>
          </cell>
          <cell r="B281">
            <v>1.47</v>
          </cell>
        </row>
        <row r="282">
          <cell r="A282" t="str">
            <v>H-12/4/10</v>
          </cell>
          <cell r="B282">
            <v>1.61</v>
          </cell>
        </row>
        <row r="283">
          <cell r="A283" t="str">
            <v>H-12/4/11</v>
          </cell>
          <cell r="B283">
            <v>1.83</v>
          </cell>
        </row>
        <row r="284">
          <cell r="A284" t="str">
            <v>H-9/1</v>
          </cell>
          <cell r="B284">
            <v>2.76</v>
          </cell>
        </row>
        <row r="285">
          <cell r="A285" t="str">
            <v>H-9/2</v>
          </cell>
          <cell r="B285">
            <v>2.72</v>
          </cell>
        </row>
        <row r="286">
          <cell r="A286" t="str">
            <v>H-9/3</v>
          </cell>
          <cell r="B286">
            <v>2.74</v>
          </cell>
        </row>
        <row r="287">
          <cell r="A287" t="str">
            <v>H-9/4</v>
          </cell>
          <cell r="B287">
            <v>2.77</v>
          </cell>
        </row>
        <row r="288">
          <cell r="A288" t="str">
            <v>H-9/5</v>
          </cell>
          <cell r="B288">
            <v>2.72</v>
          </cell>
        </row>
        <row r="289">
          <cell r="A289" t="str">
            <v>H-9/6</v>
          </cell>
          <cell r="B289">
            <v>2.68</v>
          </cell>
        </row>
        <row r="290">
          <cell r="A290" t="str">
            <v>H-9/7</v>
          </cell>
          <cell r="B290">
            <v>2.71</v>
          </cell>
        </row>
        <row r="291">
          <cell r="A291" t="str">
            <v>H-9/8</v>
          </cell>
          <cell r="B291">
            <v>2.76</v>
          </cell>
        </row>
        <row r="292">
          <cell r="A292" t="str">
            <v>H-9/9</v>
          </cell>
          <cell r="B292">
            <v>2.71</v>
          </cell>
        </row>
        <row r="293">
          <cell r="A293" t="str">
            <v>H-9/10</v>
          </cell>
          <cell r="B293">
            <v>2.74</v>
          </cell>
        </row>
        <row r="294">
          <cell r="A294" t="str">
            <v>H-9/11</v>
          </cell>
          <cell r="B294">
            <v>2.72</v>
          </cell>
        </row>
        <row r="295">
          <cell r="A295" t="str">
            <v>H-51</v>
          </cell>
          <cell r="B295">
            <v>1.68</v>
          </cell>
        </row>
        <row r="296">
          <cell r="A296" t="str">
            <v>H-52</v>
          </cell>
          <cell r="B296">
            <v>2.12</v>
          </cell>
        </row>
        <row r="297">
          <cell r="A297" t="str">
            <v>H-53</v>
          </cell>
          <cell r="B297">
            <v>1.77</v>
          </cell>
        </row>
        <row r="298">
          <cell r="A298" t="str">
            <v>H-54</v>
          </cell>
          <cell r="B298">
            <v>1.94</v>
          </cell>
        </row>
        <row r="299">
          <cell r="A299" t="str">
            <v>H-55</v>
          </cell>
          <cell r="B299">
            <v>1.79</v>
          </cell>
        </row>
        <row r="300">
          <cell r="A300" t="str">
            <v>H-56</v>
          </cell>
          <cell r="B300">
            <v>1.84</v>
          </cell>
        </row>
        <row r="301">
          <cell r="A301" t="str">
            <v>H-60</v>
          </cell>
          <cell r="B301">
            <v>1.95</v>
          </cell>
        </row>
        <row r="302">
          <cell r="A302" t="str">
            <v>H-61</v>
          </cell>
          <cell r="B302">
            <v>2.34</v>
          </cell>
        </row>
        <row r="303">
          <cell r="A303" t="str">
            <v>H-62</v>
          </cell>
          <cell r="B303">
            <v>2.09</v>
          </cell>
        </row>
        <row r="304">
          <cell r="A304" t="str">
            <v>H-63</v>
          </cell>
          <cell r="B304">
            <v>1.87</v>
          </cell>
        </row>
        <row r="305">
          <cell r="A305" t="str">
            <v>H-64</v>
          </cell>
          <cell r="B305">
            <v>1.74</v>
          </cell>
        </row>
        <row r="306">
          <cell r="A306" t="str">
            <v>H-65</v>
          </cell>
          <cell r="B306">
            <v>1.77</v>
          </cell>
        </row>
        <row r="307">
          <cell r="A307" t="str">
            <v>H-66</v>
          </cell>
          <cell r="B307">
            <v>1.92</v>
          </cell>
        </row>
        <row r="308">
          <cell r="A308" t="str">
            <v>H-67</v>
          </cell>
          <cell r="B308">
            <v>2</v>
          </cell>
        </row>
        <row r="309">
          <cell r="A309" t="str">
            <v>H-68</v>
          </cell>
          <cell r="B309">
            <v>1.71</v>
          </cell>
        </row>
        <row r="310">
          <cell r="A310" t="str">
            <v>H-69</v>
          </cell>
          <cell r="B310">
            <v>1.94</v>
          </cell>
        </row>
        <row r="311">
          <cell r="A311" t="str">
            <v>H-70</v>
          </cell>
          <cell r="B311">
            <v>1.87</v>
          </cell>
        </row>
        <row r="312">
          <cell r="A312" t="str">
            <v>H-71</v>
          </cell>
          <cell r="B312">
            <v>1.65</v>
          </cell>
        </row>
        <row r="313">
          <cell r="A313" t="str">
            <v>H-72</v>
          </cell>
          <cell r="B313">
            <v>1.91</v>
          </cell>
        </row>
        <row r="314">
          <cell r="A314" t="str">
            <v>H-73</v>
          </cell>
          <cell r="B314">
            <v>1.92</v>
          </cell>
        </row>
        <row r="315">
          <cell r="A315" t="str">
            <v>H-74</v>
          </cell>
          <cell r="B315">
            <v>1.93</v>
          </cell>
        </row>
        <row r="316">
          <cell r="A316" t="str">
            <v>H-75</v>
          </cell>
          <cell r="B316">
            <v>1.72</v>
          </cell>
        </row>
        <row r="317">
          <cell r="A317" t="str">
            <v>H-76</v>
          </cell>
          <cell r="B317">
            <v>2.34</v>
          </cell>
        </row>
        <row r="318">
          <cell r="A318" t="str">
            <v>H-76A</v>
          </cell>
          <cell r="B318">
            <v>2.12</v>
          </cell>
        </row>
        <row r="319">
          <cell r="A319" t="str">
            <v>H-77</v>
          </cell>
          <cell r="B319">
            <v>1.91</v>
          </cell>
        </row>
        <row r="320">
          <cell r="A320" t="str">
            <v>H-77A</v>
          </cell>
          <cell r="B320">
            <v>1.88</v>
          </cell>
        </row>
        <row r="321">
          <cell r="A321" t="str">
            <v>H-78</v>
          </cell>
          <cell r="B321">
            <v>1.86</v>
          </cell>
        </row>
        <row r="322">
          <cell r="A322" t="str">
            <v>H-79</v>
          </cell>
          <cell r="B322">
            <v>1.99</v>
          </cell>
        </row>
        <row r="323">
          <cell r="A323" t="str">
            <v>H-80</v>
          </cell>
          <cell r="B323">
            <v>2.0699999999999998</v>
          </cell>
        </row>
        <row r="324">
          <cell r="A324" t="str">
            <v>H-80A</v>
          </cell>
          <cell r="B324">
            <v>2.11</v>
          </cell>
        </row>
        <row r="325">
          <cell r="A325" t="str">
            <v>H-81</v>
          </cell>
          <cell r="B325">
            <v>2.08</v>
          </cell>
        </row>
        <row r="326">
          <cell r="A326" t="str">
            <v>H-82</v>
          </cell>
          <cell r="B326">
            <v>2.13</v>
          </cell>
        </row>
        <row r="327">
          <cell r="A327" t="str">
            <v>H-83</v>
          </cell>
          <cell r="B327">
            <v>2.2999999999999998</v>
          </cell>
        </row>
        <row r="328">
          <cell r="A328" t="str">
            <v>H-84</v>
          </cell>
          <cell r="B328">
            <v>2.17</v>
          </cell>
        </row>
        <row r="329">
          <cell r="A329" t="str">
            <v>H-85</v>
          </cell>
          <cell r="B329">
            <v>2.74</v>
          </cell>
        </row>
        <row r="330">
          <cell r="A330" t="str">
            <v>H-86</v>
          </cell>
          <cell r="B330">
            <v>1.84</v>
          </cell>
        </row>
        <row r="331">
          <cell r="A331" t="str">
            <v>H-87</v>
          </cell>
          <cell r="B331">
            <v>1.86</v>
          </cell>
        </row>
        <row r="332">
          <cell r="A332" t="str">
            <v>H-88</v>
          </cell>
          <cell r="B332">
            <v>1.69</v>
          </cell>
        </row>
        <row r="333">
          <cell r="A333" t="str">
            <v>H-89</v>
          </cell>
          <cell r="B333">
            <v>1.61</v>
          </cell>
        </row>
        <row r="334">
          <cell r="A334" t="str">
            <v>H-90</v>
          </cell>
          <cell r="B334">
            <v>1.73</v>
          </cell>
        </row>
        <row r="335">
          <cell r="A335" t="str">
            <v>H-91</v>
          </cell>
          <cell r="B335">
            <v>1.48</v>
          </cell>
        </row>
        <row r="336">
          <cell r="A336" t="str">
            <v>H-92</v>
          </cell>
          <cell r="B336">
            <v>1.64</v>
          </cell>
        </row>
        <row r="337">
          <cell r="A337" t="str">
            <v>H-83/1</v>
          </cell>
          <cell r="B337">
            <v>2.0299999999999998</v>
          </cell>
        </row>
        <row r="338">
          <cell r="A338" t="str">
            <v>H-83/2</v>
          </cell>
          <cell r="B338">
            <v>1.97</v>
          </cell>
        </row>
        <row r="339">
          <cell r="A339" t="str">
            <v>H-83/3</v>
          </cell>
          <cell r="B339">
            <v>1.82</v>
          </cell>
        </row>
        <row r="340">
          <cell r="A340" t="str">
            <v>H-83/4</v>
          </cell>
          <cell r="B340">
            <v>1.81</v>
          </cell>
        </row>
        <row r="341">
          <cell r="A341" t="str">
            <v>H-83/5</v>
          </cell>
          <cell r="B341">
            <v>1.55</v>
          </cell>
        </row>
        <row r="342">
          <cell r="A342" t="str">
            <v>H-83/6</v>
          </cell>
          <cell r="B342">
            <v>1.53</v>
          </cell>
        </row>
        <row r="343">
          <cell r="A343" t="str">
            <v>H-83/7</v>
          </cell>
          <cell r="B343">
            <v>1.72</v>
          </cell>
        </row>
        <row r="344">
          <cell r="A344" t="str">
            <v>H-83/8</v>
          </cell>
          <cell r="B344">
            <v>1.83</v>
          </cell>
        </row>
        <row r="345">
          <cell r="A345" t="str">
            <v>H-83/9</v>
          </cell>
          <cell r="B345">
            <v>1.77</v>
          </cell>
        </row>
        <row r="346">
          <cell r="A346" t="str">
            <v>H-81/1</v>
          </cell>
          <cell r="B346">
            <v>1.65</v>
          </cell>
        </row>
        <row r="347">
          <cell r="A347" t="str">
            <v>H-81/2</v>
          </cell>
          <cell r="B347">
            <v>1.57</v>
          </cell>
        </row>
        <row r="348">
          <cell r="A348" t="str">
            <v>H-81/3</v>
          </cell>
          <cell r="B348">
            <v>1.62</v>
          </cell>
        </row>
        <row r="349">
          <cell r="A349" t="str">
            <v>H-81/4</v>
          </cell>
          <cell r="B349">
            <v>1.54</v>
          </cell>
        </row>
        <row r="350">
          <cell r="A350" t="str">
            <v>H-81/5</v>
          </cell>
          <cell r="B350">
            <v>1.76</v>
          </cell>
        </row>
        <row r="351">
          <cell r="A351" t="str">
            <v>H-81/6</v>
          </cell>
          <cell r="B351">
            <v>1.72</v>
          </cell>
        </row>
        <row r="352">
          <cell r="A352" t="str">
            <v>H-81/7</v>
          </cell>
          <cell r="B352">
            <v>1.57</v>
          </cell>
        </row>
        <row r="353">
          <cell r="A353" t="str">
            <v>H-81/8</v>
          </cell>
          <cell r="B353">
            <v>1.54</v>
          </cell>
        </row>
        <row r="354">
          <cell r="A354" t="str">
            <v>H-81/9</v>
          </cell>
          <cell r="B354">
            <v>1.67</v>
          </cell>
        </row>
        <row r="355">
          <cell r="A355" t="str">
            <v>H-80/1</v>
          </cell>
          <cell r="B355">
            <v>1.9</v>
          </cell>
        </row>
        <row r="356">
          <cell r="A356" t="str">
            <v>H-80/2</v>
          </cell>
          <cell r="B356">
            <v>1.92</v>
          </cell>
        </row>
        <row r="357">
          <cell r="A357" t="str">
            <v>H-80/3</v>
          </cell>
          <cell r="B357">
            <v>1.95</v>
          </cell>
        </row>
        <row r="358">
          <cell r="A358" t="str">
            <v>H-80/4</v>
          </cell>
          <cell r="B358">
            <v>1.83</v>
          </cell>
        </row>
        <row r="359">
          <cell r="A359" t="str">
            <v>H-80/5</v>
          </cell>
          <cell r="B359">
            <v>1.75</v>
          </cell>
        </row>
        <row r="360">
          <cell r="A360" t="str">
            <v>H-80/6</v>
          </cell>
          <cell r="B360">
            <v>1.65</v>
          </cell>
        </row>
        <row r="361">
          <cell r="A361" t="str">
            <v>H-80/7</v>
          </cell>
          <cell r="B361">
            <v>1.59</v>
          </cell>
        </row>
        <row r="362">
          <cell r="A362" t="str">
            <v>H-80/8</v>
          </cell>
          <cell r="B362">
            <v>1.55</v>
          </cell>
        </row>
        <row r="363">
          <cell r="A363" t="str">
            <v>H-80/9</v>
          </cell>
          <cell r="B363">
            <v>1.48</v>
          </cell>
        </row>
        <row r="364">
          <cell r="A364" t="str">
            <v>H-78/1</v>
          </cell>
          <cell r="B364">
            <v>1.68</v>
          </cell>
        </row>
        <row r="365">
          <cell r="A365" t="str">
            <v>H-78/2</v>
          </cell>
          <cell r="B365">
            <v>1.68</v>
          </cell>
        </row>
        <row r="366">
          <cell r="A366" t="str">
            <v>H-78/3</v>
          </cell>
          <cell r="B366">
            <v>1.46</v>
          </cell>
        </row>
        <row r="367">
          <cell r="A367" t="str">
            <v>H-78/4</v>
          </cell>
          <cell r="B367">
            <v>1.59</v>
          </cell>
        </row>
        <row r="368">
          <cell r="A368" t="str">
            <v>H-77/1</v>
          </cell>
          <cell r="B368">
            <v>1.6</v>
          </cell>
        </row>
        <row r="369">
          <cell r="A369" t="str">
            <v>H-77/2</v>
          </cell>
          <cell r="B369">
            <v>1.67</v>
          </cell>
        </row>
        <row r="370">
          <cell r="A370" t="str">
            <v>H-77/3</v>
          </cell>
          <cell r="B370">
            <v>1.57</v>
          </cell>
        </row>
        <row r="371">
          <cell r="A371" t="str">
            <v>H-77/4</v>
          </cell>
          <cell r="B371">
            <v>1.63</v>
          </cell>
        </row>
        <row r="372">
          <cell r="A372" t="str">
            <v>H-77/5</v>
          </cell>
          <cell r="B372">
            <v>1.54</v>
          </cell>
        </row>
        <row r="373">
          <cell r="A373" t="str">
            <v>H-77/6</v>
          </cell>
          <cell r="B373">
            <v>1.48</v>
          </cell>
        </row>
        <row r="374">
          <cell r="A374" t="str">
            <v>H-77/7</v>
          </cell>
          <cell r="B374">
            <v>1.47</v>
          </cell>
        </row>
        <row r="375">
          <cell r="A375" t="str">
            <v>H-77/8</v>
          </cell>
          <cell r="B375">
            <v>1.49</v>
          </cell>
        </row>
        <row r="376">
          <cell r="A376" t="str">
            <v>H-77/9</v>
          </cell>
          <cell r="B376">
            <v>1.33</v>
          </cell>
        </row>
        <row r="377">
          <cell r="A377" t="str">
            <v>H-67/1</v>
          </cell>
          <cell r="B377">
            <v>1.85</v>
          </cell>
        </row>
        <row r="378">
          <cell r="A378" t="str">
            <v>H-67/2</v>
          </cell>
          <cell r="B378">
            <v>1.4</v>
          </cell>
        </row>
        <row r="379">
          <cell r="A379" t="str">
            <v>H-67/3</v>
          </cell>
          <cell r="B379">
            <v>1.74</v>
          </cell>
        </row>
        <row r="380">
          <cell r="A380" t="str">
            <v>H-67/4</v>
          </cell>
          <cell r="B380">
            <v>1.67</v>
          </cell>
        </row>
        <row r="381">
          <cell r="A381" t="str">
            <v>H-67/5</v>
          </cell>
          <cell r="B381">
            <v>1.47</v>
          </cell>
        </row>
        <row r="382">
          <cell r="A382" t="str">
            <v>H-67/6</v>
          </cell>
          <cell r="B382">
            <v>1.4</v>
          </cell>
        </row>
        <row r="383">
          <cell r="A383" t="str">
            <v>H-67/7</v>
          </cell>
          <cell r="B383">
            <v>1.43</v>
          </cell>
        </row>
        <row r="384">
          <cell r="A384" t="str">
            <v>H-67/8</v>
          </cell>
          <cell r="B384">
            <v>1.57</v>
          </cell>
        </row>
        <row r="385">
          <cell r="A385" t="str">
            <v>H-67/9</v>
          </cell>
          <cell r="B385">
            <v>1.56</v>
          </cell>
        </row>
        <row r="386">
          <cell r="A386" t="str">
            <v>H-67/10</v>
          </cell>
          <cell r="B386">
            <v>1.61</v>
          </cell>
        </row>
        <row r="387">
          <cell r="A387" t="str">
            <v>H-67/11</v>
          </cell>
          <cell r="B387">
            <v>1.71</v>
          </cell>
        </row>
        <row r="388">
          <cell r="A388" t="str">
            <v>H-67/12</v>
          </cell>
          <cell r="B388">
            <v>2.0499999999999998</v>
          </cell>
        </row>
        <row r="389">
          <cell r="A389" t="str">
            <v>H-67/13</v>
          </cell>
          <cell r="B389">
            <v>2.13</v>
          </cell>
        </row>
        <row r="390">
          <cell r="A390" t="str">
            <v>H-67/14</v>
          </cell>
          <cell r="B390">
            <v>2.0099999999999998</v>
          </cell>
        </row>
        <row r="391">
          <cell r="A391" t="str">
            <v>H-67/15</v>
          </cell>
          <cell r="B391">
            <v>1.75</v>
          </cell>
        </row>
        <row r="392">
          <cell r="A392" t="str">
            <v>H-67/16</v>
          </cell>
          <cell r="B392">
            <v>1.77</v>
          </cell>
        </row>
        <row r="393">
          <cell r="A393" t="str">
            <v>H-67/17</v>
          </cell>
          <cell r="B393">
            <v>1.85</v>
          </cell>
        </row>
        <row r="394">
          <cell r="A394" t="str">
            <v>H-67/18</v>
          </cell>
          <cell r="B394">
            <v>1.99</v>
          </cell>
        </row>
        <row r="395">
          <cell r="A395" t="str">
            <v>H-67/19</v>
          </cell>
          <cell r="B395">
            <v>2</v>
          </cell>
        </row>
        <row r="396">
          <cell r="A396" t="str">
            <v>H-67/20A</v>
          </cell>
          <cell r="B396">
            <v>1.8</v>
          </cell>
        </row>
        <row r="397">
          <cell r="A397" t="str">
            <v>H-67/20</v>
          </cell>
          <cell r="B397">
            <v>1.54</v>
          </cell>
        </row>
        <row r="398">
          <cell r="A398" t="str">
            <v>H-67/21A</v>
          </cell>
          <cell r="B398">
            <v>1.9</v>
          </cell>
        </row>
        <row r="399">
          <cell r="A399" t="str">
            <v>H-67/21</v>
          </cell>
          <cell r="B399">
            <v>1.66</v>
          </cell>
        </row>
        <row r="400">
          <cell r="A400" t="str">
            <v>H-67/22</v>
          </cell>
          <cell r="B400">
            <v>1.66</v>
          </cell>
        </row>
        <row r="401">
          <cell r="A401" t="str">
            <v>H-67/23</v>
          </cell>
          <cell r="B401">
            <v>1.84</v>
          </cell>
        </row>
        <row r="402">
          <cell r="A402" t="str">
            <v>H-67/24</v>
          </cell>
          <cell r="B402">
            <v>1.57</v>
          </cell>
        </row>
        <row r="403">
          <cell r="A403" t="str">
            <v>H-67/25</v>
          </cell>
          <cell r="B403">
            <v>2.5299999999999998</v>
          </cell>
        </row>
        <row r="404">
          <cell r="A404" t="str">
            <v>H-67/26</v>
          </cell>
          <cell r="B404">
            <v>2.52</v>
          </cell>
        </row>
        <row r="405">
          <cell r="A405" t="str">
            <v>H-67/27</v>
          </cell>
          <cell r="B405">
            <v>2.5099999999999998</v>
          </cell>
        </row>
        <row r="406">
          <cell r="A406" t="str">
            <v>H-67/28</v>
          </cell>
          <cell r="B406">
            <v>2.41</v>
          </cell>
        </row>
        <row r="407">
          <cell r="A407" t="str">
            <v>H-67/29</v>
          </cell>
          <cell r="B407">
            <v>2.25</v>
          </cell>
        </row>
        <row r="408">
          <cell r="A408" t="str">
            <v>H-67/30</v>
          </cell>
          <cell r="B408">
            <v>2.25</v>
          </cell>
        </row>
        <row r="409">
          <cell r="A409" t="str">
            <v>H-67/31</v>
          </cell>
          <cell r="B409">
            <v>2.33</v>
          </cell>
        </row>
        <row r="410">
          <cell r="A410" t="str">
            <v>H-67/32</v>
          </cell>
          <cell r="B410">
            <v>2.4300000000000002</v>
          </cell>
        </row>
        <row r="411">
          <cell r="A411" t="str">
            <v>H-67/22/1</v>
          </cell>
          <cell r="B411">
            <v>1.78</v>
          </cell>
        </row>
        <row r="412">
          <cell r="A412" t="str">
            <v>H-67/22/2</v>
          </cell>
          <cell r="B412">
            <v>2.34</v>
          </cell>
        </row>
        <row r="413">
          <cell r="A413" t="str">
            <v>H-67/22/3</v>
          </cell>
          <cell r="B413">
            <v>2.34</v>
          </cell>
        </row>
        <row r="414">
          <cell r="A414" t="str">
            <v>H-67/22/4</v>
          </cell>
          <cell r="B414">
            <v>2.14</v>
          </cell>
        </row>
        <row r="415">
          <cell r="A415" t="str">
            <v>H-67/22/5</v>
          </cell>
          <cell r="B415">
            <v>2.06</v>
          </cell>
        </row>
        <row r="416">
          <cell r="A416" t="str">
            <v>H-67/21/1</v>
          </cell>
          <cell r="B416">
            <v>1.27</v>
          </cell>
        </row>
        <row r="417">
          <cell r="A417" t="str">
            <v>H-67/21/2</v>
          </cell>
          <cell r="B417">
            <v>1.5</v>
          </cell>
        </row>
        <row r="418">
          <cell r="A418" t="str">
            <v>H-67/21/3</v>
          </cell>
          <cell r="B418">
            <v>1.73</v>
          </cell>
        </row>
        <row r="419">
          <cell r="A419" t="str">
            <v>H-67/20/1</v>
          </cell>
          <cell r="B419">
            <v>1.33</v>
          </cell>
        </row>
        <row r="420">
          <cell r="A420" t="str">
            <v>H-67/20/2</v>
          </cell>
          <cell r="B420">
            <v>1.71</v>
          </cell>
        </row>
        <row r="421">
          <cell r="A421" t="str">
            <v>H-67/20/3</v>
          </cell>
          <cell r="B421">
            <v>1.53</v>
          </cell>
        </row>
        <row r="422">
          <cell r="A422" t="str">
            <v>H-67/20/4</v>
          </cell>
          <cell r="B422">
            <v>1.83</v>
          </cell>
        </row>
        <row r="423">
          <cell r="A423" t="str">
            <v>H-67/20/5</v>
          </cell>
          <cell r="B423">
            <v>2.11</v>
          </cell>
        </row>
        <row r="424">
          <cell r="A424" t="str">
            <v>H-67/20/6</v>
          </cell>
          <cell r="B424">
            <v>1.97</v>
          </cell>
        </row>
        <row r="425">
          <cell r="A425" t="str">
            <v>H-67/19/1</v>
          </cell>
          <cell r="B425">
            <v>2.0299999999999998</v>
          </cell>
        </row>
        <row r="426">
          <cell r="A426" t="str">
            <v>H-67/19/2</v>
          </cell>
          <cell r="B426">
            <v>1.77</v>
          </cell>
        </row>
        <row r="427">
          <cell r="A427" t="str">
            <v>H-67/19/3</v>
          </cell>
          <cell r="B427">
            <v>1.79</v>
          </cell>
        </row>
        <row r="428">
          <cell r="A428" t="str">
            <v>H-67/17/1</v>
          </cell>
          <cell r="B428">
            <v>2.02</v>
          </cell>
        </row>
        <row r="429">
          <cell r="A429" t="str">
            <v>H-67/17/2</v>
          </cell>
          <cell r="B429">
            <v>1.96</v>
          </cell>
        </row>
        <row r="430">
          <cell r="A430" t="str">
            <v>H-67/17/3</v>
          </cell>
          <cell r="B430">
            <v>2.02</v>
          </cell>
        </row>
        <row r="431">
          <cell r="A431" t="str">
            <v>H-67/17/4</v>
          </cell>
          <cell r="B431">
            <v>1.97</v>
          </cell>
        </row>
        <row r="432">
          <cell r="A432" t="str">
            <v>H-67/17/5</v>
          </cell>
          <cell r="B432">
            <v>2.14</v>
          </cell>
        </row>
        <row r="433">
          <cell r="A433" t="str">
            <v>H-67/17/6</v>
          </cell>
          <cell r="B433">
            <v>2.15</v>
          </cell>
        </row>
        <row r="434">
          <cell r="A434" t="str">
            <v>H-67/17/7</v>
          </cell>
          <cell r="B434">
            <v>2.1800000000000002</v>
          </cell>
        </row>
        <row r="435">
          <cell r="A435" t="str">
            <v>H-67/17/8</v>
          </cell>
          <cell r="B435">
            <v>2.1800000000000002</v>
          </cell>
        </row>
        <row r="436">
          <cell r="A436" t="str">
            <v>H-67/17/9</v>
          </cell>
          <cell r="B436">
            <v>1.59</v>
          </cell>
        </row>
        <row r="437">
          <cell r="A437" t="str">
            <v>H-67/17/10</v>
          </cell>
          <cell r="B437">
            <v>1.68</v>
          </cell>
        </row>
        <row r="438">
          <cell r="A438" t="str">
            <v>H-67/17/11</v>
          </cell>
          <cell r="B438">
            <v>1.98</v>
          </cell>
        </row>
        <row r="439">
          <cell r="A439" t="str">
            <v>H-67/17/12</v>
          </cell>
          <cell r="B439">
            <v>1.85</v>
          </cell>
        </row>
        <row r="440">
          <cell r="A440" t="str">
            <v>H-67/17/13</v>
          </cell>
          <cell r="B440">
            <v>1.38</v>
          </cell>
        </row>
        <row r="441">
          <cell r="A441" t="str">
            <v>H-67/17/14</v>
          </cell>
          <cell r="B441">
            <v>1.86</v>
          </cell>
        </row>
        <row r="442">
          <cell r="A442" t="str">
            <v>H-67/17/4/1</v>
          </cell>
          <cell r="B442">
            <v>1.86</v>
          </cell>
        </row>
        <row r="443">
          <cell r="A443" t="str">
            <v>H-67/17/4/2</v>
          </cell>
          <cell r="B443">
            <v>1.78</v>
          </cell>
        </row>
        <row r="444">
          <cell r="A444" t="str">
            <v>H-67/17/4/3</v>
          </cell>
          <cell r="B444">
            <v>1.97</v>
          </cell>
        </row>
        <row r="445">
          <cell r="A445" t="str">
            <v>H-67/17/4/4</v>
          </cell>
          <cell r="B445">
            <v>2.09</v>
          </cell>
        </row>
        <row r="446">
          <cell r="A446" t="str">
            <v>H-67/17/4/5</v>
          </cell>
          <cell r="B446">
            <v>2.09</v>
          </cell>
        </row>
        <row r="447">
          <cell r="A447" t="str">
            <v>H-67/17/4/6</v>
          </cell>
          <cell r="B447">
            <v>2.09</v>
          </cell>
        </row>
        <row r="448">
          <cell r="A448" t="str">
            <v>H-67/17/4/1/1</v>
          </cell>
          <cell r="B448">
            <v>1.84</v>
          </cell>
        </row>
        <row r="449">
          <cell r="A449" t="str">
            <v>H-67/17/4/1/2</v>
          </cell>
          <cell r="B449">
            <v>1.73</v>
          </cell>
        </row>
        <row r="450">
          <cell r="A450" t="str">
            <v>H-67/17/4/1/3</v>
          </cell>
          <cell r="B450">
            <v>1.89</v>
          </cell>
        </row>
        <row r="451">
          <cell r="A451" t="str">
            <v>H-67/13/1</v>
          </cell>
          <cell r="B451">
            <v>2.34</v>
          </cell>
        </row>
        <row r="452">
          <cell r="A452" t="str">
            <v>H-67/13/2</v>
          </cell>
          <cell r="B452">
            <v>2.25</v>
          </cell>
        </row>
        <row r="453">
          <cell r="A453" t="str">
            <v>H-67/13/3</v>
          </cell>
          <cell r="B453">
            <v>1.98</v>
          </cell>
        </row>
        <row r="454">
          <cell r="A454" t="str">
            <v>H-67/13/4</v>
          </cell>
          <cell r="B454">
            <v>2.4300000000000002</v>
          </cell>
        </row>
        <row r="455">
          <cell r="A455" t="str">
            <v>H-67/13/5</v>
          </cell>
          <cell r="B455">
            <v>2.52</v>
          </cell>
        </row>
        <row r="456">
          <cell r="A456" t="str">
            <v>H-67/13/6</v>
          </cell>
          <cell r="B456">
            <v>3.12</v>
          </cell>
        </row>
        <row r="457">
          <cell r="A457" t="str">
            <v>H-67/13/7</v>
          </cell>
          <cell r="B457">
            <v>2.0099999999999998</v>
          </cell>
        </row>
        <row r="458">
          <cell r="A458" t="str">
            <v>H-67/13/8</v>
          </cell>
          <cell r="B458">
            <v>1.97</v>
          </cell>
        </row>
        <row r="459">
          <cell r="A459" t="str">
            <v>H-67/13/9</v>
          </cell>
          <cell r="B459">
            <v>1.88</v>
          </cell>
        </row>
        <row r="460">
          <cell r="A460" t="str">
            <v>H-67/13/10</v>
          </cell>
          <cell r="B460">
            <v>1.96</v>
          </cell>
        </row>
        <row r="461">
          <cell r="A461" t="str">
            <v>H-67/13/11</v>
          </cell>
          <cell r="B461">
            <v>2.3199999999999998</v>
          </cell>
        </row>
        <row r="462">
          <cell r="A462" t="str">
            <v>H-67/13/12</v>
          </cell>
          <cell r="B462">
            <v>2.2999999999999998</v>
          </cell>
        </row>
        <row r="463">
          <cell r="A463" t="str">
            <v>H-67/13/13</v>
          </cell>
          <cell r="B463">
            <v>2.25</v>
          </cell>
        </row>
        <row r="464">
          <cell r="A464" t="str">
            <v>H-67/13/5/1</v>
          </cell>
          <cell r="B464">
            <v>1.51</v>
          </cell>
        </row>
        <row r="465">
          <cell r="A465" t="str">
            <v>H-67/13/5/2</v>
          </cell>
          <cell r="B465">
            <v>1.6</v>
          </cell>
        </row>
        <row r="466">
          <cell r="A466" t="str">
            <v>H-67/13/5/3</v>
          </cell>
          <cell r="B466">
            <v>1.75</v>
          </cell>
        </row>
        <row r="467">
          <cell r="A467" t="str">
            <v>H-67/13/5/4</v>
          </cell>
          <cell r="B467">
            <v>2.0699999999999998</v>
          </cell>
        </row>
        <row r="468">
          <cell r="A468" t="str">
            <v>H-67/13/5/5</v>
          </cell>
          <cell r="B468">
            <v>1.82</v>
          </cell>
        </row>
        <row r="469">
          <cell r="A469" t="str">
            <v>H-67/13/5/6</v>
          </cell>
          <cell r="B469">
            <v>1.04</v>
          </cell>
        </row>
        <row r="470">
          <cell r="A470" t="str">
            <v>H-67/13/3/1</v>
          </cell>
          <cell r="B470">
            <v>1.63</v>
          </cell>
        </row>
        <row r="471">
          <cell r="A471" t="str">
            <v>H-67/13/3/2</v>
          </cell>
          <cell r="B471">
            <v>1.62</v>
          </cell>
        </row>
        <row r="472">
          <cell r="A472" t="str">
            <v>H-67/13/3/3</v>
          </cell>
          <cell r="B472">
            <v>1.68</v>
          </cell>
        </row>
        <row r="473">
          <cell r="A473" t="str">
            <v>H-67/13/3/4</v>
          </cell>
          <cell r="B473">
            <v>1.8</v>
          </cell>
        </row>
        <row r="474">
          <cell r="A474" t="str">
            <v>H-67/13/3/5</v>
          </cell>
          <cell r="B474">
            <v>1.8</v>
          </cell>
        </row>
        <row r="475">
          <cell r="A475" t="str">
            <v>H-67/13/1/1</v>
          </cell>
          <cell r="B475">
            <v>1.9</v>
          </cell>
        </row>
        <row r="476">
          <cell r="A476" t="str">
            <v>H-67/13/1/2</v>
          </cell>
          <cell r="B476">
            <v>1.77</v>
          </cell>
        </row>
        <row r="477">
          <cell r="A477" t="str">
            <v>H-67/13/1/3</v>
          </cell>
          <cell r="B477">
            <v>1.64</v>
          </cell>
        </row>
        <row r="478">
          <cell r="A478" t="str">
            <v>H-67/13/1/4</v>
          </cell>
          <cell r="B478">
            <v>1.67</v>
          </cell>
        </row>
        <row r="479">
          <cell r="A479" t="str">
            <v>H-67/13/1/5</v>
          </cell>
          <cell r="B479">
            <v>1.72</v>
          </cell>
        </row>
        <row r="480">
          <cell r="A480" t="str">
            <v>H-66/1</v>
          </cell>
          <cell r="B480">
            <v>2.2000000000000002</v>
          </cell>
        </row>
        <row r="481">
          <cell r="A481" t="str">
            <v>H-66/2</v>
          </cell>
          <cell r="B481">
            <v>1.95</v>
          </cell>
        </row>
        <row r="482">
          <cell r="A482" t="str">
            <v>H-66/3</v>
          </cell>
          <cell r="B482">
            <v>1.63</v>
          </cell>
        </row>
        <row r="483">
          <cell r="A483" t="str">
            <v>H-66/4</v>
          </cell>
          <cell r="B483">
            <v>2.04</v>
          </cell>
        </row>
        <row r="484">
          <cell r="A484" t="str">
            <v>H-66/5</v>
          </cell>
          <cell r="B484">
            <v>1.99</v>
          </cell>
        </row>
        <row r="485">
          <cell r="A485" t="str">
            <v>H-66/6</v>
          </cell>
          <cell r="B485">
            <v>1.91</v>
          </cell>
        </row>
        <row r="486">
          <cell r="A486" t="str">
            <v>H-66/7</v>
          </cell>
          <cell r="B486">
            <v>2.12</v>
          </cell>
        </row>
        <row r="487">
          <cell r="A487" t="str">
            <v>H-66/8</v>
          </cell>
          <cell r="B487">
            <v>2.1800000000000002</v>
          </cell>
        </row>
        <row r="488">
          <cell r="A488" t="str">
            <v>H-66/9</v>
          </cell>
          <cell r="B488">
            <v>2.4500000000000002</v>
          </cell>
        </row>
        <row r="489">
          <cell r="A489" t="str">
            <v>H-56/1</v>
          </cell>
          <cell r="B489">
            <v>2</v>
          </cell>
        </row>
        <row r="490">
          <cell r="A490" t="str">
            <v>H-56/2</v>
          </cell>
          <cell r="B490">
            <v>1.68</v>
          </cell>
        </row>
        <row r="491">
          <cell r="A491" t="str">
            <v>H-56/3</v>
          </cell>
          <cell r="B491">
            <v>1.45</v>
          </cell>
        </row>
        <row r="492">
          <cell r="A492" t="str">
            <v>H-56/4</v>
          </cell>
          <cell r="B492">
            <v>1.54</v>
          </cell>
        </row>
        <row r="493">
          <cell r="A493" t="str">
            <v>H-56/5</v>
          </cell>
          <cell r="B493">
            <v>1.89</v>
          </cell>
        </row>
        <row r="494">
          <cell r="A494" t="str">
            <v>H-52/1</v>
          </cell>
          <cell r="B494">
            <v>2.29</v>
          </cell>
        </row>
        <row r="495">
          <cell r="A495" t="str">
            <v>H-52/2</v>
          </cell>
          <cell r="B495">
            <v>2.12</v>
          </cell>
        </row>
        <row r="496">
          <cell r="A496" t="str">
            <v>H-52/3</v>
          </cell>
          <cell r="B496">
            <v>2.11</v>
          </cell>
        </row>
        <row r="497">
          <cell r="A497" t="str">
            <v>H-52/4</v>
          </cell>
          <cell r="B497">
            <v>2.29</v>
          </cell>
        </row>
        <row r="498">
          <cell r="A498" t="str">
            <v>H-67/4/1</v>
          </cell>
          <cell r="B498">
            <v>1.89</v>
          </cell>
        </row>
        <row r="499">
          <cell r="A499" t="str">
            <v>H-67/4/2</v>
          </cell>
          <cell r="B499">
            <v>1.94</v>
          </cell>
        </row>
        <row r="500">
          <cell r="A500" t="str">
            <v>H-27/5/1</v>
          </cell>
          <cell r="B500">
            <v>1.98</v>
          </cell>
        </row>
        <row r="501">
          <cell r="A501" t="str">
            <v>H-27/5/2</v>
          </cell>
          <cell r="B501">
            <v>2.27</v>
          </cell>
        </row>
        <row r="502">
          <cell r="A502" t="str">
            <v>H-27/3/1</v>
          </cell>
          <cell r="B502">
            <v>2.5</v>
          </cell>
        </row>
        <row r="503">
          <cell r="A503" t="str">
            <v>H-27/3/2</v>
          </cell>
          <cell r="B503">
            <v>2.66</v>
          </cell>
        </row>
        <row r="504">
          <cell r="A504" t="str">
            <v>H-27/3/3</v>
          </cell>
          <cell r="B504">
            <v>2.64</v>
          </cell>
        </row>
        <row r="505">
          <cell r="A505" t="str">
            <v>H-27/3/4</v>
          </cell>
          <cell r="B505">
            <v>1.2</v>
          </cell>
        </row>
        <row r="506">
          <cell r="A506" t="str">
            <v>H-27/3/5</v>
          </cell>
          <cell r="B506">
            <v>1.36</v>
          </cell>
        </row>
        <row r="507">
          <cell r="A507" t="str">
            <v>H-27/3/6</v>
          </cell>
          <cell r="B507">
            <v>1.53</v>
          </cell>
        </row>
        <row r="508">
          <cell r="A508" t="str">
            <v>H-34/3/1</v>
          </cell>
          <cell r="B508">
            <v>0.82</v>
          </cell>
        </row>
        <row r="509">
          <cell r="A509" t="str">
            <v>H-34/3/2</v>
          </cell>
          <cell r="B509">
            <v>1.19</v>
          </cell>
        </row>
        <row r="510">
          <cell r="A510" t="str">
            <v>LS-8</v>
          </cell>
          <cell r="B510">
            <v>1.65</v>
          </cell>
        </row>
        <row r="511">
          <cell r="A511" t="str">
            <v>H-51/4</v>
          </cell>
          <cell r="B511">
            <v>1.94</v>
          </cell>
        </row>
      </sheetData>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Minor Group"/>
      <sheetName val="lov-COAct"/>
      <sheetName val="del"/>
      <sheetName val="corp"/>
      <sheetName val="COIMBATORE"/>
      <sheetName val="dinesh"/>
      <sheetName val="lov-itax"/>
      <sheetName val="lov-cspl"/>
      <sheetName val="costcentre"/>
      <sheetName val="loc"/>
    </sheetNames>
    <sheetDataSet>
      <sheetData sheetId="0" refreshError="1"/>
      <sheetData sheetId="1" refreshError="1">
        <row r="2">
          <cell r="A2" t="str">
            <v>COA</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2" refreshError="1"/>
      <sheetData sheetId="3" refreshError="1"/>
      <sheetData sheetId="4" refreshError="1"/>
      <sheetData sheetId="5" refreshError="1"/>
      <sheetData sheetId="6" refreshError="1"/>
      <sheetData sheetId="7" refreshError="1">
        <row r="2">
          <cell r="A2" t="str">
            <v>CSPL</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8" refreshError="1"/>
      <sheetData sheetId="9"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tb comp"/>
      <sheetName val="Sheet1"/>
      <sheetName val="tb summ0308"/>
      <sheetName val="ed recov"/>
      <sheetName val="tb"/>
      <sheetName val="fas(cons)"/>
      <sheetName val="fa(f)"/>
      <sheetName val="fas(m)"/>
      <sheetName val="tb0308"/>
      <sheetName val="schedules"/>
      <sheetName val="balance sheet"/>
      <sheetName val="profit &amp; loss"/>
    </sheetNames>
    <sheetDataSet>
      <sheetData sheetId="0" refreshError="1"/>
      <sheetData sheetId="1" refreshError="1"/>
      <sheetData sheetId="2">
        <row r="1">
          <cell r="A1" t="str">
            <v>Account Code</v>
          </cell>
          <cell r="B1" t="str">
            <v>Description</v>
          </cell>
          <cell r="C1" t="str">
            <v xml:space="preserve">Debit </v>
          </cell>
          <cell r="D1" t="str">
            <v xml:space="preserve">Credit </v>
          </cell>
        </row>
        <row r="2">
          <cell r="A2" t="str">
            <v>1101010</v>
          </cell>
          <cell r="B2" t="str">
            <v>LAND - MUMBRA</v>
          </cell>
          <cell r="C2">
            <v>13943000.449999999</v>
          </cell>
        </row>
        <row r="3">
          <cell r="A3" t="str">
            <v>1102015</v>
          </cell>
          <cell r="B3" t="str">
            <v>BLDG - FACTORY</v>
          </cell>
          <cell r="C3">
            <v>59043804.32</v>
          </cell>
        </row>
        <row r="4">
          <cell r="A4" t="str">
            <v>1102022</v>
          </cell>
          <cell r="B4" t="str">
            <v>BLDG - OFFICE</v>
          </cell>
          <cell r="C4">
            <v>1182469.17</v>
          </cell>
        </row>
        <row r="5">
          <cell r="A5" t="str">
            <v>1102046</v>
          </cell>
          <cell r="B5" t="str">
            <v>BLDG - CANTEEN</v>
          </cell>
          <cell r="C5">
            <v>1162865.02</v>
          </cell>
        </row>
        <row r="6">
          <cell r="A6" t="str">
            <v>1102053</v>
          </cell>
          <cell r="B6" t="str">
            <v>LEASE HOLD IMPMNT-MUMBRA</v>
          </cell>
          <cell r="C6">
            <v>176805</v>
          </cell>
        </row>
        <row r="7">
          <cell r="A7" t="str">
            <v>1103010</v>
          </cell>
          <cell r="B7" t="str">
            <v>PL &amp; M/C-PRODN-IND</v>
          </cell>
          <cell r="C7">
            <v>260123511.94</v>
          </cell>
        </row>
        <row r="8">
          <cell r="A8" t="str">
            <v>1103027</v>
          </cell>
          <cell r="B8" t="str">
            <v>PL &amp; M/C-PRODN-IMP</v>
          </cell>
          <cell r="C8">
            <v>500971893.41000003</v>
          </cell>
        </row>
        <row r="9">
          <cell r="A9" t="str">
            <v>1103034</v>
          </cell>
          <cell r="B9" t="str">
            <v>PL &amp; M/C-HT-IND</v>
          </cell>
          <cell r="C9">
            <v>77283431.219999999</v>
          </cell>
        </row>
        <row r="10">
          <cell r="A10" t="str">
            <v>1103041</v>
          </cell>
          <cell r="B10" t="str">
            <v>PL &amp; M/C-HT-IMP</v>
          </cell>
          <cell r="C10">
            <v>7308628.6399999997</v>
          </cell>
        </row>
        <row r="11">
          <cell r="A11" t="str">
            <v>1103058</v>
          </cell>
          <cell r="B11" t="str">
            <v>PL &amp; M/C-TOOL RM-IND</v>
          </cell>
          <cell r="C11">
            <v>2547215.87</v>
          </cell>
        </row>
        <row r="12">
          <cell r="A12" t="str">
            <v>1103065</v>
          </cell>
          <cell r="B12" t="str">
            <v>PL &amp; M/C-TOOL RM-IMP</v>
          </cell>
          <cell r="C12">
            <v>2600789.46</v>
          </cell>
        </row>
        <row r="13">
          <cell r="A13" t="str">
            <v>1103072</v>
          </cell>
          <cell r="B13" t="str">
            <v>PL &amp; M/C-MTL HDL IND</v>
          </cell>
          <cell r="C13">
            <v>16801090.780000001</v>
          </cell>
        </row>
        <row r="14">
          <cell r="A14" t="str">
            <v>1103089</v>
          </cell>
          <cell r="B14" t="str">
            <v>PL &amp; M/C-MTL HDL IMP</v>
          </cell>
          <cell r="C14">
            <v>310323.90999999997</v>
          </cell>
        </row>
        <row r="15">
          <cell r="A15" t="str">
            <v>1103096</v>
          </cell>
          <cell r="B15" t="str">
            <v>PL &amp; M/C-QC-IND</v>
          </cell>
          <cell r="C15">
            <v>2426292.0099999998</v>
          </cell>
        </row>
        <row r="16">
          <cell r="A16" t="str">
            <v>1103106</v>
          </cell>
          <cell r="B16" t="str">
            <v>PL &amp; M/C-QC-IMP</v>
          </cell>
          <cell r="C16">
            <v>19193738.010000002</v>
          </cell>
        </row>
        <row r="17">
          <cell r="A17" t="str">
            <v>1103113</v>
          </cell>
          <cell r="B17" t="str">
            <v>PL &amp; M/C-LAB-IND</v>
          </cell>
          <cell r="C17">
            <v>1420961.8</v>
          </cell>
        </row>
        <row r="18">
          <cell r="A18" t="str">
            <v>1103120</v>
          </cell>
          <cell r="B18" t="str">
            <v>PL &amp; M/C-LAB-IMP</v>
          </cell>
          <cell r="C18">
            <v>989847.76</v>
          </cell>
        </row>
        <row r="19">
          <cell r="A19" t="str">
            <v>1103137</v>
          </cell>
          <cell r="B19" t="str">
            <v>PL &amp; M/C-PIPE FIT-MUMBRA</v>
          </cell>
          <cell r="C19">
            <v>1420708.16</v>
          </cell>
        </row>
        <row r="20">
          <cell r="A20" t="str">
            <v>1103144</v>
          </cell>
          <cell r="B20" t="str">
            <v>PL &amp; M/C-OTH IND-MUMBRA</v>
          </cell>
          <cell r="C20">
            <v>10266240.529999999</v>
          </cell>
        </row>
        <row r="21">
          <cell r="A21" t="str">
            <v>1103151</v>
          </cell>
          <cell r="B21" t="str">
            <v>PL &amp; M/C-OTH IMP-MUMBRA</v>
          </cell>
          <cell r="C21">
            <v>2083694.33</v>
          </cell>
        </row>
        <row r="22">
          <cell r="A22" t="str">
            <v>1103168</v>
          </cell>
          <cell r="B22" t="str">
            <v>PL &amp; M/C-DESI&amp;DRAW-MUMBRA</v>
          </cell>
          <cell r="C22">
            <v>9662584.4100000001</v>
          </cell>
        </row>
        <row r="23">
          <cell r="A23" t="str">
            <v>1103175</v>
          </cell>
          <cell r="B23" t="str">
            <v>PL &amp; M/C-FURNACE DIVISION</v>
          </cell>
          <cell r="C23">
            <v>6635.8</v>
          </cell>
        </row>
        <row r="24">
          <cell r="A24" t="str">
            <v>1103220</v>
          </cell>
          <cell r="B24" t="str">
            <v>P&amp;M - LEASED</v>
          </cell>
          <cell r="C24">
            <v>5394207</v>
          </cell>
        </row>
        <row r="25">
          <cell r="A25" t="str">
            <v>1104015</v>
          </cell>
          <cell r="B25" t="str">
            <v>ELEC INSTL- FACT</v>
          </cell>
          <cell r="C25">
            <v>14276501.66</v>
          </cell>
        </row>
        <row r="26">
          <cell r="A26" t="str">
            <v>1104022</v>
          </cell>
          <cell r="B26" t="str">
            <v>ELEC INSTL- CANT</v>
          </cell>
          <cell r="C26">
            <v>82347.25</v>
          </cell>
        </row>
        <row r="27">
          <cell r="A27" t="str">
            <v>1104039</v>
          </cell>
          <cell r="B27" t="str">
            <v>ELEC INSTL- NON FACT</v>
          </cell>
          <cell r="C27">
            <v>204192</v>
          </cell>
        </row>
        <row r="28">
          <cell r="A28" t="str">
            <v>1105010</v>
          </cell>
          <cell r="B28" t="str">
            <v>WATER SUPP INSTL - FACT</v>
          </cell>
          <cell r="C28">
            <v>1032133.28</v>
          </cell>
        </row>
        <row r="29">
          <cell r="A29" t="str">
            <v>1106015</v>
          </cell>
          <cell r="B29" t="str">
            <v>FUR &amp; FIX -  FACT</v>
          </cell>
          <cell r="C29">
            <v>6147770.5899999999</v>
          </cell>
        </row>
        <row r="30">
          <cell r="A30" t="str">
            <v>1106039</v>
          </cell>
          <cell r="B30" t="str">
            <v>FUR &amp; FIX - MUMBAI OFFICE</v>
          </cell>
          <cell r="C30">
            <v>1588941.47</v>
          </cell>
        </row>
        <row r="31">
          <cell r="A31" t="str">
            <v>1106046</v>
          </cell>
          <cell r="B31" t="str">
            <v>FUR &amp; FIX - DELHI</v>
          </cell>
          <cell r="C31">
            <v>490707.53</v>
          </cell>
        </row>
        <row r="32">
          <cell r="A32" t="str">
            <v>1106053</v>
          </cell>
          <cell r="B32" t="str">
            <v>FUR &amp; FIX - MADRAS</v>
          </cell>
          <cell r="C32">
            <v>58100</v>
          </cell>
        </row>
        <row r="33">
          <cell r="A33" t="str">
            <v>1106060</v>
          </cell>
          <cell r="B33" t="str">
            <v>FUR &amp; FIX - CALCUTTA</v>
          </cell>
          <cell r="C33">
            <v>16943.98</v>
          </cell>
        </row>
        <row r="34">
          <cell r="A34" t="str">
            <v>1106077</v>
          </cell>
          <cell r="B34" t="str">
            <v>FUR &amp; FIX -  CANT</v>
          </cell>
          <cell r="C34">
            <v>1603628.06</v>
          </cell>
        </row>
        <row r="35">
          <cell r="A35" t="str">
            <v>1107010</v>
          </cell>
          <cell r="B35" t="str">
            <v>OFFICE M/C - FACT</v>
          </cell>
          <cell r="C35">
            <v>40692599.020000003</v>
          </cell>
        </row>
        <row r="36">
          <cell r="A36" t="str">
            <v>1107027</v>
          </cell>
          <cell r="B36" t="str">
            <v>OFFICE M/C - NON FACT</v>
          </cell>
          <cell r="C36">
            <v>2431636.4300000002</v>
          </cell>
        </row>
        <row r="37">
          <cell r="A37" t="str">
            <v>1107034</v>
          </cell>
          <cell r="B37" t="str">
            <v>OFFICE M/C - DELHI</v>
          </cell>
          <cell r="C37">
            <v>1350773.08</v>
          </cell>
        </row>
        <row r="38">
          <cell r="A38" t="str">
            <v>1107041</v>
          </cell>
          <cell r="B38" t="str">
            <v>OFFICE M/C - MADRAS</v>
          </cell>
          <cell r="C38">
            <v>58150</v>
          </cell>
        </row>
        <row r="39">
          <cell r="A39" t="str">
            <v>1107042</v>
          </cell>
          <cell r="B39" t="str">
            <v>OFF. MACHINERY-CALCUTTA</v>
          </cell>
          <cell r="C39">
            <v>93290</v>
          </cell>
        </row>
        <row r="40">
          <cell r="A40" t="str">
            <v>1107058</v>
          </cell>
          <cell r="B40" t="str">
            <v>FIRE FIGHT EQP- FACT</v>
          </cell>
          <cell r="C40">
            <v>191510.7</v>
          </cell>
        </row>
        <row r="41">
          <cell r="A41" t="str">
            <v>1107065</v>
          </cell>
          <cell r="B41" t="str">
            <v>FIRE FIGHT EQP-NON FAC</v>
          </cell>
          <cell r="C41">
            <v>8315</v>
          </cell>
        </row>
        <row r="42">
          <cell r="A42" t="str">
            <v>1107072</v>
          </cell>
          <cell r="B42" t="str">
            <v>AIR COND &amp; REF- FACT</v>
          </cell>
          <cell r="C42">
            <v>2679171.7200000002</v>
          </cell>
        </row>
        <row r="43">
          <cell r="A43" t="str">
            <v>1107089</v>
          </cell>
          <cell r="B43" t="str">
            <v>AIR COND &amp; REF-NON FAC</v>
          </cell>
          <cell r="C43">
            <v>797913.26</v>
          </cell>
        </row>
        <row r="44">
          <cell r="A44" t="str">
            <v>1108022</v>
          </cell>
          <cell r="B44" t="str">
            <v>VEHICLES - MUM N FACT</v>
          </cell>
          <cell r="C44">
            <v>2170336</v>
          </cell>
        </row>
        <row r="45">
          <cell r="A45" t="str">
            <v>1108039</v>
          </cell>
          <cell r="B45" t="str">
            <v>VEHICLES - DELHI</v>
          </cell>
          <cell r="C45">
            <v>151082.35999999999</v>
          </cell>
        </row>
        <row r="46">
          <cell r="A46" t="str">
            <v>1108053</v>
          </cell>
          <cell r="B46" t="str">
            <v>CYCLES</v>
          </cell>
          <cell r="C46">
            <v>1274</v>
          </cell>
        </row>
        <row r="47">
          <cell r="A47" t="str">
            <v>1108061</v>
          </cell>
          <cell r="B47" t="str">
            <v>VEHICLE -MUMBRA LEASED</v>
          </cell>
          <cell r="C47">
            <v>1808853</v>
          </cell>
        </row>
        <row r="48">
          <cell r="A48" t="str">
            <v>1109106</v>
          </cell>
          <cell r="B48" t="str">
            <v>CWIP</v>
          </cell>
          <cell r="C48">
            <v>177610.92</v>
          </cell>
        </row>
        <row r="49">
          <cell r="A49" t="str">
            <v>1109220</v>
          </cell>
          <cell r="B49" t="str">
            <v>CAPITAL EXPENSES</v>
          </cell>
          <cell r="C49">
            <v>3662122.64</v>
          </cell>
        </row>
        <row r="50">
          <cell r="A50" t="str">
            <v>1110012</v>
          </cell>
          <cell r="B50" t="str">
            <v>DEPRECIATION BLDG - FACTORY</v>
          </cell>
          <cell r="D50">
            <v>32039577.760000002</v>
          </cell>
        </row>
        <row r="51">
          <cell r="A51" t="str">
            <v>1110013</v>
          </cell>
          <cell r="B51" t="str">
            <v>DEPRECIATION BLDG - OFFICE</v>
          </cell>
          <cell r="D51">
            <v>854638.69</v>
          </cell>
        </row>
        <row r="52">
          <cell r="A52" t="str">
            <v>1110014</v>
          </cell>
          <cell r="B52" t="str">
            <v>DEPRECIATION BLDG - CANTEEN</v>
          </cell>
          <cell r="D52">
            <v>728060.34</v>
          </cell>
        </row>
        <row r="53">
          <cell r="A53" t="str">
            <v>1110015</v>
          </cell>
          <cell r="B53" t="str">
            <v>DEPRECIATION LEASE HOLD IMPMNT-MUMBRA</v>
          </cell>
          <cell r="D53">
            <v>167964.75</v>
          </cell>
        </row>
        <row r="54">
          <cell r="A54" t="str">
            <v>1110016</v>
          </cell>
          <cell r="B54" t="str">
            <v>DEPRECIATION PL &amp; M/C-PRODN-IND</v>
          </cell>
          <cell r="D54">
            <v>174892163.5</v>
          </cell>
        </row>
        <row r="55">
          <cell r="A55" t="str">
            <v>1110017</v>
          </cell>
          <cell r="B55" t="str">
            <v>DEPRECIATION PL &amp; M/C-PRODN-IMP</v>
          </cell>
          <cell r="D55">
            <v>435919481.58999997</v>
          </cell>
        </row>
        <row r="56">
          <cell r="A56" t="str">
            <v>1110018</v>
          </cell>
          <cell r="B56" t="str">
            <v>DEPRECIATION PL &amp; M/C-HT-IND</v>
          </cell>
          <cell r="D56">
            <v>61654471.759999998</v>
          </cell>
        </row>
        <row r="57">
          <cell r="A57" t="str">
            <v>1110019</v>
          </cell>
          <cell r="B57" t="str">
            <v>DEPRECIATION PL &amp; M/C-HT-IMP</v>
          </cell>
          <cell r="D57">
            <v>6568270.5199999996</v>
          </cell>
        </row>
        <row r="58">
          <cell r="A58" t="str">
            <v>1110020</v>
          </cell>
          <cell r="B58" t="str">
            <v>DEPRECIATION PL &amp; M/C-TOOL RM-IND</v>
          </cell>
          <cell r="D58">
            <v>2419234.34</v>
          </cell>
        </row>
        <row r="59">
          <cell r="A59" t="str">
            <v>1110021</v>
          </cell>
          <cell r="B59" t="str">
            <v>DEPRECIATION PL &amp; M/C-TOOL RM-IMP</v>
          </cell>
          <cell r="D59">
            <v>2470778.2799999998</v>
          </cell>
        </row>
        <row r="60">
          <cell r="A60" t="str">
            <v>1110022</v>
          </cell>
          <cell r="B60" t="str">
            <v>DEPRECIATION PL &amp; M/C-MTL HDL IND</v>
          </cell>
          <cell r="D60">
            <v>15645079.67</v>
          </cell>
        </row>
        <row r="61">
          <cell r="A61" t="str">
            <v>1110023</v>
          </cell>
          <cell r="B61" t="str">
            <v>DEPRECIATION PL &amp; M/C-MTL HDL IMP</v>
          </cell>
          <cell r="D61">
            <v>294807.71999999997</v>
          </cell>
        </row>
        <row r="62">
          <cell r="A62" t="str">
            <v>1110024</v>
          </cell>
          <cell r="B62" t="str">
            <v>DEPRECIATION PL &amp; M/C-QC-IND</v>
          </cell>
          <cell r="D62">
            <v>1039405.86</v>
          </cell>
        </row>
        <row r="63">
          <cell r="A63" t="str">
            <v>1110025</v>
          </cell>
          <cell r="B63" t="str">
            <v>DEPRECIATION PL &amp; M/C-QC-IMP</v>
          </cell>
          <cell r="D63">
            <v>18136755.09</v>
          </cell>
        </row>
        <row r="64">
          <cell r="A64" t="str">
            <v>1110026</v>
          </cell>
          <cell r="B64" t="str">
            <v>DEPRECIATION PL &amp; M/C-LAB-IND</v>
          </cell>
          <cell r="D64">
            <v>807826.95</v>
          </cell>
        </row>
        <row r="65">
          <cell r="A65" t="str">
            <v>1110027</v>
          </cell>
          <cell r="B65" t="str">
            <v>DEPRECIATION PL &amp; M/C-LAB-IMP</v>
          </cell>
          <cell r="D65">
            <v>845454.45</v>
          </cell>
        </row>
        <row r="66">
          <cell r="A66" t="str">
            <v>1110028</v>
          </cell>
          <cell r="B66" t="str">
            <v>DEPRECIATION PL &amp; M/C-PIPE FIT</v>
          </cell>
          <cell r="D66">
            <v>1316338.0900000001</v>
          </cell>
        </row>
        <row r="67">
          <cell r="A67" t="str">
            <v>1110029</v>
          </cell>
          <cell r="B67" t="str">
            <v>DEPRECIATION PL &amp; M/C-OTH IND</v>
          </cell>
          <cell r="D67">
            <v>9290644.4700000007</v>
          </cell>
        </row>
        <row r="68">
          <cell r="A68" t="str">
            <v>1110030</v>
          </cell>
          <cell r="B68" t="str">
            <v>DEPRECIATION PL &amp; M/C-OTH IMP</v>
          </cell>
          <cell r="D68">
            <v>1934035.82</v>
          </cell>
        </row>
        <row r="69">
          <cell r="A69" t="str">
            <v>1110031</v>
          </cell>
          <cell r="B69" t="str">
            <v>DEPRECIATION PL &amp; M/C-DESI&amp;DRAW</v>
          </cell>
          <cell r="D69">
            <v>8893336.7200000007</v>
          </cell>
        </row>
        <row r="70">
          <cell r="A70" t="str">
            <v>1110032</v>
          </cell>
          <cell r="B70" t="str">
            <v>DEPRECIATION PL &amp; M/C-FURNACE DIVISION</v>
          </cell>
          <cell r="D70">
            <v>6304.01</v>
          </cell>
        </row>
        <row r="71">
          <cell r="A71" t="str">
            <v>1110033</v>
          </cell>
          <cell r="B71" t="str">
            <v>DEPRECIATION P&amp;M - LEASED</v>
          </cell>
          <cell r="D71">
            <v>1239555.1499999999</v>
          </cell>
        </row>
        <row r="72">
          <cell r="A72" t="str">
            <v>1110034</v>
          </cell>
          <cell r="B72" t="str">
            <v>DEPRECIATION ELEC INSTL- FACT</v>
          </cell>
          <cell r="D72">
            <v>10172268.76</v>
          </cell>
        </row>
        <row r="73">
          <cell r="A73" t="str">
            <v>1110035</v>
          </cell>
          <cell r="B73" t="str">
            <v>DEPRECIATION  ELEC INSTL- CANT</v>
          </cell>
          <cell r="D73">
            <v>71384.149999999994</v>
          </cell>
        </row>
        <row r="74">
          <cell r="A74" t="str">
            <v>1110036</v>
          </cell>
          <cell r="B74" t="str">
            <v>DEPRECIATION ELEC INSTL- NON FACT</v>
          </cell>
          <cell r="D74">
            <v>132171.76</v>
          </cell>
        </row>
        <row r="75">
          <cell r="A75" t="str">
            <v>1110037</v>
          </cell>
          <cell r="B75" t="str">
            <v>DEPRECIATION WATER SUPP INSTL - FACT</v>
          </cell>
          <cell r="D75">
            <v>815311.34</v>
          </cell>
        </row>
        <row r="76">
          <cell r="A76" t="str">
            <v>1110038</v>
          </cell>
          <cell r="B76" t="str">
            <v>DEPRECIATION FUR &amp; FIX -  FACT</v>
          </cell>
          <cell r="D76">
            <v>5768982.6100000003</v>
          </cell>
        </row>
        <row r="77">
          <cell r="A77" t="str">
            <v>1110040</v>
          </cell>
          <cell r="B77" t="str">
            <v>DEPRECIATION FUR &amp; FIX - MUMBAI OFFICE</v>
          </cell>
          <cell r="D77">
            <v>1509929.13</v>
          </cell>
        </row>
        <row r="78">
          <cell r="A78" t="str">
            <v>1110041</v>
          </cell>
          <cell r="B78" t="str">
            <v>DEPRECIATION FUR &amp; FIX - DELHI</v>
          </cell>
          <cell r="D78">
            <v>471053.93</v>
          </cell>
        </row>
        <row r="79">
          <cell r="A79" t="str">
            <v>1110042</v>
          </cell>
          <cell r="B79" t="str">
            <v>DEPRECIATION FUR &amp; FIX - MADRAS</v>
          </cell>
          <cell r="D79">
            <v>49187.26</v>
          </cell>
        </row>
        <row r="80">
          <cell r="A80" t="str">
            <v>1110043</v>
          </cell>
          <cell r="B80" t="str">
            <v>DEPRECIATION FUR &amp; FIX - CALCUTTA</v>
          </cell>
          <cell r="D80">
            <v>14319.16</v>
          </cell>
        </row>
        <row r="81">
          <cell r="A81" t="str">
            <v>1110044</v>
          </cell>
          <cell r="B81" t="str">
            <v>DEPRECIATION FUR &amp; FIX -  CANT</v>
          </cell>
          <cell r="D81">
            <v>1339694.54</v>
          </cell>
        </row>
        <row r="82">
          <cell r="A82" t="str">
            <v>1110046</v>
          </cell>
          <cell r="B82" t="str">
            <v>DEPRECIATION OFFICE M/C - FACT</v>
          </cell>
          <cell r="D82">
            <v>30593311.899999999</v>
          </cell>
        </row>
        <row r="83">
          <cell r="A83" t="str">
            <v>1110047</v>
          </cell>
          <cell r="B83" t="str">
            <v>DEPRECIATION OFFICE M/C - NON FACT</v>
          </cell>
          <cell r="D83">
            <v>2242925.2200000002</v>
          </cell>
        </row>
        <row r="84">
          <cell r="A84" t="str">
            <v>1110048</v>
          </cell>
          <cell r="B84" t="str">
            <v>DEPRECIATION OFFICE M/C - DELHI</v>
          </cell>
          <cell r="D84">
            <v>1114666.74</v>
          </cell>
        </row>
        <row r="85">
          <cell r="A85" t="str">
            <v>1110049</v>
          </cell>
          <cell r="B85" t="str">
            <v>DEPRECIATION OFFICE M/C - MADRAS</v>
          </cell>
          <cell r="D85">
            <v>48353.65</v>
          </cell>
        </row>
        <row r="86">
          <cell r="A86" t="str">
            <v>1110050</v>
          </cell>
          <cell r="B86" t="str">
            <v>DEPRECIATION OFF. MACHINERY-CALCUTTA</v>
          </cell>
          <cell r="D86">
            <v>79657.39</v>
          </cell>
        </row>
        <row r="87">
          <cell r="A87" t="str">
            <v>1110051</v>
          </cell>
          <cell r="B87" t="str">
            <v>DEPRECIATION FIRE FIGHT EQP- FACT</v>
          </cell>
          <cell r="D87">
            <v>182739.72</v>
          </cell>
        </row>
        <row r="88">
          <cell r="A88" t="str">
            <v>1110052</v>
          </cell>
          <cell r="B88" t="str">
            <v>DEPRECIATION FIRE FIGHT EQP-NON FAC</v>
          </cell>
          <cell r="D88">
            <v>8313</v>
          </cell>
        </row>
        <row r="89">
          <cell r="A89" t="str">
            <v>1110053</v>
          </cell>
          <cell r="B89" t="str">
            <v>DEPRECIATION AIR COND &amp; REF- FACT</v>
          </cell>
          <cell r="D89">
            <v>1445993.34</v>
          </cell>
        </row>
        <row r="90">
          <cell r="A90" t="str">
            <v>1110054</v>
          </cell>
          <cell r="B90" t="str">
            <v>DEPRECIATION AIR COND &amp; REF-NON FAC</v>
          </cell>
          <cell r="D90">
            <v>678205.89</v>
          </cell>
        </row>
        <row r="91">
          <cell r="A91" t="str">
            <v>1110056</v>
          </cell>
          <cell r="B91" t="str">
            <v>DEPRECIATION VEHICLES - MUM N FACT</v>
          </cell>
          <cell r="D91">
            <v>1055477.03</v>
          </cell>
        </row>
        <row r="92">
          <cell r="A92" t="str">
            <v>1110057</v>
          </cell>
          <cell r="B92" t="str">
            <v>DEPRECIATION VEHICLES - DELHI</v>
          </cell>
          <cell r="D92">
            <v>145383.04000000001</v>
          </cell>
        </row>
        <row r="93">
          <cell r="A93" t="str">
            <v>1110058</v>
          </cell>
          <cell r="B93" t="str">
            <v>DEPRECIATION CYCLES</v>
          </cell>
          <cell r="D93">
            <v>1273</v>
          </cell>
        </row>
        <row r="94">
          <cell r="A94" t="str">
            <v>1110059</v>
          </cell>
          <cell r="B94" t="str">
            <v>DEPRECIATION VEHICLE -MUMBRA LEASED</v>
          </cell>
          <cell r="D94">
            <v>1102288.3999999999</v>
          </cell>
        </row>
        <row r="95">
          <cell r="A95" t="str">
            <v>1301016</v>
          </cell>
          <cell r="B95" t="str">
            <v>STORES &amp; SPARES - IND</v>
          </cell>
          <cell r="C95">
            <v>12749569.93</v>
          </cell>
        </row>
        <row r="96">
          <cell r="A96" t="str">
            <v>1301023</v>
          </cell>
          <cell r="B96" t="str">
            <v>LOOSE TOOLS - IND</v>
          </cell>
          <cell r="C96">
            <v>26576870.629999999</v>
          </cell>
        </row>
        <row r="97">
          <cell r="A97" t="str">
            <v>1301030</v>
          </cell>
          <cell r="B97" t="str">
            <v>B G FORGINGS</v>
          </cell>
          <cell r="C97">
            <v>21838060.489999998</v>
          </cell>
        </row>
        <row r="98">
          <cell r="A98" t="str">
            <v>1301054</v>
          </cell>
          <cell r="B98" t="str">
            <v>STEEL AT BGL</v>
          </cell>
          <cell r="C98">
            <v>5263538.51</v>
          </cell>
        </row>
        <row r="99">
          <cell r="A99" t="str">
            <v>1301066</v>
          </cell>
          <cell r="B99" t="str">
            <v>STEEL WITH VENDORS</v>
          </cell>
          <cell r="C99">
            <v>10320725.699999999</v>
          </cell>
        </row>
        <row r="100">
          <cell r="A100" t="str">
            <v>1301085</v>
          </cell>
          <cell r="B100" t="str">
            <v>PACKING MATERIAL - IND</v>
          </cell>
          <cell r="C100">
            <v>2079680.09</v>
          </cell>
        </row>
        <row r="101">
          <cell r="A101" t="str">
            <v>1301090</v>
          </cell>
          <cell r="B101" t="str">
            <v>CENVAT RECEIVABLE</v>
          </cell>
          <cell r="C101">
            <v>4197542.83</v>
          </cell>
        </row>
        <row r="102">
          <cell r="A102" t="str">
            <v>1301095</v>
          </cell>
          <cell r="B102" t="str">
            <v>CENVAT SUSPENSE</v>
          </cell>
          <cell r="D102">
            <v>6019.22</v>
          </cell>
        </row>
        <row r="103">
          <cell r="A103" t="str">
            <v>1301157</v>
          </cell>
          <cell r="B103" t="str">
            <v>WIP INVENTORY</v>
          </cell>
          <cell r="C103">
            <v>64712574.069999993</v>
          </cell>
        </row>
        <row r="104">
          <cell r="A104" t="str">
            <v>1301159</v>
          </cell>
          <cell r="B104" t="str">
            <v>SUB CONT WIP MORE THAN 180 DAYS</v>
          </cell>
          <cell r="D104">
            <v>392597</v>
          </cell>
        </row>
        <row r="105">
          <cell r="A105" t="str">
            <v>1301164</v>
          </cell>
          <cell r="B105" t="str">
            <v>FINISHED GOODS</v>
          </cell>
          <cell r="C105">
            <v>21193570.460000001</v>
          </cell>
        </row>
        <row r="106">
          <cell r="A106" t="str">
            <v>1301171</v>
          </cell>
          <cell r="B106" t="str">
            <v>SCRAP STOCK</v>
          </cell>
          <cell r="C106">
            <v>37281.000000000015</v>
          </cell>
        </row>
        <row r="107">
          <cell r="A107" t="str">
            <v>1301236</v>
          </cell>
          <cell r="B107" t="str">
            <v>STORES &amp; SPARES - IMP</v>
          </cell>
          <cell r="C107">
            <v>14404316.289999999</v>
          </cell>
        </row>
        <row r="108">
          <cell r="A108" t="str">
            <v>1301243</v>
          </cell>
          <cell r="B108" t="str">
            <v>LOOSE TOOLS - IMP</v>
          </cell>
          <cell r="C108">
            <v>9205671.1099999994</v>
          </cell>
        </row>
        <row r="109">
          <cell r="A109" t="str">
            <v>1301281</v>
          </cell>
          <cell r="B109" t="str">
            <v>MATL TRF TO FBD UNIT</v>
          </cell>
          <cell r="C109">
            <v>12098816.310000001</v>
          </cell>
        </row>
        <row r="110">
          <cell r="A110" t="str">
            <v>1302011</v>
          </cell>
          <cell r="B110" t="str">
            <v>CUST RECEIVABLES -FURNACE SALE</v>
          </cell>
          <cell r="C110">
            <v>11794855.369999999</v>
          </cell>
        </row>
        <row r="111">
          <cell r="A111" t="str">
            <v>1302013</v>
          </cell>
          <cell r="B111" t="str">
            <v>CUST PREPAYMENT A/C -FURNACE SALE</v>
          </cell>
          <cell r="D111">
            <v>9670089.6999999993</v>
          </cell>
        </row>
        <row r="112">
          <cell r="A112" t="str">
            <v>1302015</v>
          </cell>
          <cell r="B112" t="str">
            <v>CUST RECEIVABLES -MISC SALE</v>
          </cell>
          <cell r="C112">
            <v>30000000</v>
          </cell>
        </row>
        <row r="113">
          <cell r="A113" t="str">
            <v>1302017</v>
          </cell>
          <cell r="B113" t="str">
            <v>CUST PREPAYMENT A/C -MISC SALE</v>
          </cell>
          <cell r="D113">
            <v>4977.0200000000004</v>
          </cell>
        </row>
        <row r="114">
          <cell r="A114" t="str">
            <v>1302021</v>
          </cell>
          <cell r="B114" t="str">
            <v>CUST RECEIVABLES -DOMESTIC SALE</v>
          </cell>
          <cell r="C114">
            <v>402692910.19999999</v>
          </cell>
        </row>
        <row r="115">
          <cell r="A115" t="str">
            <v>1302023</v>
          </cell>
          <cell r="B115" t="str">
            <v>CUST PREPAYMENT A/C -DOMESTIC SALE</v>
          </cell>
          <cell r="D115">
            <v>29342161.09</v>
          </cell>
        </row>
        <row r="116">
          <cell r="A116" t="str">
            <v>1302025</v>
          </cell>
          <cell r="B116" t="str">
            <v>CUST RECEIVABLES -EXPORTS USD</v>
          </cell>
          <cell r="C116">
            <v>89246668.359999999</v>
          </cell>
        </row>
        <row r="117">
          <cell r="A117" t="str">
            <v>1302027</v>
          </cell>
          <cell r="B117" t="str">
            <v>CUST PREPAYMENT A/C -EXPORTS USD</v>
          </cell>
          <cell r="D117">
            <v>51053440.939999998</v>
          </cell>
        </row>
        <row r="118">
          <cell r="A118" t="str">
            <v>1302028</v>
          </cell>
          <cell r="B118" t="str">
            <v>CUST RECEIVABLES -EXPORTS EURO</v>
          </cell>
          <cell r="C118">
            <v>30370517.27</v>
          </cell>
        </row>
        <row r="119">
          <cell r="A119" t="str">
            <v>1302030</v>
          </cell>
          <cell r="B119" t="str">
            <v>CUST PREPAYMENT A/C -EXPORTS EURO</v>
          </cell>
          <cell r="D119">
            <v>142125</v>
          </cell>
        </row>
        <row r="120">
          <cell r="A120" t="str">
            <v>1302031</v>
          </cell>
          <cell r="B120" t="str">
            <v>DEBTORS FOR CONTRACT IN PROGRESS</v>
          </cell>
          <cell r="C120">
            <v>12678000</v>
          </cell>
        </row>
        <row r="121">
          <cell r="A121" t="str">
            <v>1302530</v>
          </cell>
          <cell r="B121" t="str">
            <v>PROV FOR BAD &amp; DOUBT DEB</v>
          </cell>
          <cell r="D121">
            <v>1892793.56</v>
          </cell>
        </row>
        <row r="122">
          <cell r="A122" t="str">
            <v>1302800</v>
          </cell>
          <cell r="B122" t="str">
            <v>CUSTOMER RECBL-BGL FBD</v>
          </cell>
          <cell r="D122">
            <v>4256222335.6999998</v>
          </cell>
        </row>
        <row r="123">
          <cell r="A123" t="str">
            <v>1303016</v>
          </cell>
          <cell r="B123" t="str">
            <v>CASH  - MUMBRA</v>
          </cell>
          <cell r="C123">
            <v>347483</v>
          </cell>
        </row>
        <row r="124">
          <cell r="A124" t="str">
            <v>1303030</v>
          </cell>
          <cell r="B124" t="str">
            <v>CASH  - DELHI</v>
          </cell>
          <cell r="C124">
            <v>18338</v>
          </cell>
        </row>
        <row r="125">
          <cell r="A125" t="str">
            <v>1303047</v>
          </cell>
          <cell r="B125" t="str">
            <v>CASH  - MADRAS</v>
          </cell>
          <cell r="C125">
            <v>108.25</v>
          </cell>
        </row>
        <row r="126">
          <cell r="A126" t="str">
            <v>1303085</v>
          </cell>
          <cell r="B126" t="str">
            <v>EMPLOYEES IMP</v>
          </cell>
          <cell r="C126">
            <v>312000</v>
          </cell>
        </row>
        <row r="127">
          <cell r="A127" t="str">
            <v>1303092</v>
          </cell>
          <cell r="B127" t="str">
            <v>EMPLOYEES IMP- DELHI</v>
          </cell>
          <cell r="C127">
            <v>10000</v>
          </cell>
        </row>
        <row r="128">
          <cell r="A128" t="str">
            <v>1303141</v>
          </cell>
          <cell r="B128" t="str">
            <v>Cheques on hand</v>
          </cell>
          <cell r="C128">
            <v>12958281.51</v>
          </cell>
        </row>
        <row r="129">
          <cell r="A129" t="str">
            <v>1303164</v>
          </cell>
          <cell r="B129" t="str">
            <v>FIXED DEP WITH BANKS</v>
          </cell>
          <cell r="C129">
            <v>10488305</v>
          </cell>
        </row>
        <row r="130">
          <cell r="A130" t="str">
            <v>1303384</v>
          </cell>
          <cell r="B130" t="str">
            <v>INDUSIND BANK</v>
          </cell>
          <cell r="C130">
            <v>44322.39</v>
          </cell>
        </row>
        <row r="131">
          <cell r="A131" t="str">
            <v>1303392</v>
          </cell>
          <cell r="B131" t="str">
            <v>DEVELOPMENT CREDIT BANK</v>
          </cell>
          <cell r="C131">
            <v>401475.11</v>
          </cell>
        </row>
        <row r="132">
          <cell r="A132" t="str">
            <v>1303432</v>
          </cell>
          <cell r="B132" t="str">
            <v>IDBI BANK LTD</v>
          </cell>
          <cell r="C132">
            <v>1412406.04</v>
          </cell>
        </row>
        <row r="133">
          <cell r="A133" t="str">
            <v>1303439</v>
          </cell>
          <cell r="B133" t="str">
            <v>HDFC BANK-FORG C/A</v>
          </cell>
          <cell r="C133">
            <v>642459.81999999995</v>
          </cell>
        </row>
        <row r="134">
          <cell r="A134" t="str">
            <v>1303442</v>
          </cell>
          <cell r="B134" t="str">
            <v>HDFC BANK-REFUND</v>
          </cell>
          <cell r="C134">
            <v>5880</v>
          </cell>
        </row>
        <row r="135">
          <cell r="A135" t="str">
            <v>1303614</v>
          </cell>
          <cell r="B135" t="str">
            <v>BOB B'BAY MARGIN MONEY</v>
          </cell>
          <cell r="C135">
            <v>4874691</v>
          </cell>
        </row>
        <row r="136">
          <cell r="A136" t="str">
            <v>1303621</v>
          </cell>
          <cell r="B136" t="str">
            <v>SBI B'BAY MARGIN  A/C</v>
          </cell>
          <cell r="C136">
            <v>3609259.62</v>
          </cell>
        </row>
        <row r="137">
          <cell r="A137" t="str">
            <v>1303872</v>
          </cell>
          <cell r="B137" t="str">
            <v>BOB DEL C/A 1336</v>
          </cell>
          <cell r="C137">
            <v>378514.32</v>
          </cell>
        </row>
        <row r="138">
          <cell r="A138" t="str">
            <v>1303937</v>
          </cell>
          <cell r="B138" t="str">
            <v>ACB MUMBRA CUR A/C 20814</v>
          </cell>
          <cell r="C138">
            <v>546739.81999999995</v>
          </cell>
        </row>
        <row r="139">
          <cell r="A139" t="str">
            <v>1303968</v>
          </cell>
          <cell r="B139" t="str">
            <v>INT ACCRUED &amp; RECEIVABLE</v>
          </cell>
          <cell r="C139">
            <v>334405</v>
          </cell>
        </row>
        <row r="140">
          <cell r="A140" t="str">
            <v>1303975</v>
          </cell>
          <cell r="B140" t="str">
            <v>FEDERAL BANK MGN MONEY</v>
          </cell>
          <cell r="C140">
            <v>5909053</v>
          </cell>
        </row>
        <row r="141">
          <cell r="A141" t="str">
            <v>1303982</v>
          </cell>
          <cell r="B141" t="str">
            <v>CITI BANK CURRENT A/C</v>
          </cell>
          <cell r="C141">
            <v>11514583.18</v>
          </cell>
        </row>
        <row r="142">
          <cell r="A142" t="str">
            <v>1303989</v>
          </cell>
          <cell r="B142" t="str">
            <v>ICICI BANK-MBR-00350500144 CC A/C</v>
          </cell>
          <cell r="C142">
            <v>1642470.53</v>
          </cell>
        </row>
        <row r="143">
          <cell r="A143" t="str">
            <v>1303990</v>
          </cell>
          <cell r="B143" t="str">
            <v>IOB MARGIN MONEY LC</v>
          </cell>
          <cell r="C143">
            <v>2530340</v>
          </cell>
        </row>
        <row r="144">
          <cell r="A144" t="str">
            <v>1303991</v>
          </cell>
          <cell r="B144" t="str">
            <v>IDBI MARGIN MONEY</v>
          </cell>
          <cell r="C144">
            <v>13100000</v>
          </cell>
        </row>
        <row r="145">
          <cell r="A145" t="str">
            <v>1304114</v>
          </cell>
          <cell r="B145" t="str">
            <v>STAFF LOAN SCHD REPT</v>
          </cell>
          <cell r="C145">
            <v>1173165</v>
          </cell>
        </row>
        <row r="146">
          <cell r="A146" t="str">
            <v>1304121</v>
          </cell>
          <cell r="B146" t="str">
            <v>STAFF LOAN SCHD REPT-MGT</v>
          </cell>
          <cell r="C146">
            <v>669293</v>
          </cell>
        </row>
        <row r="147">
          <cell r="A147" t="str">
            <v>1304176</v>
          </cell>
          <cell r="B147" t="str">
            <v>STAFF LOAN UNSCHD</v>
          </cell>
          <cell r="C147">
            <v>388290</v>
          </cell>
        </row>
        <row r="148">
          <cell r="A148" t="str">
            <v>1304217</v>
          </cell>
          <cell r="B148" t="str">
            <v>STAFF ADV AGT SAL</v>
          </cell>
          <cell r="C148">
            <v>1442546</v>
          </cell>
        </row>
        <row r="149">
          <cell r="A149" t="str">
            <v>1304224</v>
          </cell>
          <cell r="B149" t="str">
            <v>STAFF ADV AGT SAL -MGT</v>
          </cell>
          <cell r="C149">
            <v>50000</v>
          </cell>
        </row>
        <row r="150">
          <cell r="A150" t="str">
            <v>1304262</v>
          </cell>
          <cell r="B150" t="str">
            <v>STAFF ADV AGT EXP</v>
          </cell>
          <cell r="C150">
            <v>7275</v>
          </cell>
        </row>
        <row r="151">
          <cell r="A151" t="str">
            <v>1304286</v>
          </cell>
          <cell r="B151" t="str">
            <v>STAFF ADV AGT EXP - DELHI</v>
          </cell>
          <cell r="C151">
            <v>3000</v>
          </cell>
        </row>
        <row r="152">
          <cell r="A152" t="str">
            <v>1304334</v>
          </cell>
          <cell r="B152" t="str">
            <v>LTA ADVANCE</v>
          </cell>
          <cell r="C152">
            <v>226400</v>
          </cell>
        </row>
        <row r="153">
          <cell r="A153" t="str">
            <v>1304516</v>
          </cell>
          <cell r="B153" t="str">
            <v>FESTIVAL ADVANCE</v>
          </cell>
          <cell r="C153">
            <v>518500</v>
          </cell>
        </row>
        <row r="154">
          <cell r="A154" t="str">
            <v>1304547</v>
          </cell>
          <cell r="B154" t="str">
            <v>GRATUITY RECEIVABLE-LIC</v>
          </cell>
          <cell r="C154">
            <v>1169151</v>
          </cell>
        </row>
        <row r="155">
          <cell r="A155" t="str">
            <v>1304592</v>
          </cell>
          <cell r="B155" t="str">
            <v>OTHER AMOUNTS RECEIVABLE</v>
          </cell>
          <cell r="C155">
            <v>14210081.199999999</v>
          </cell>
        </row>
        <row r="156">
          <cell r="A156" t="str">
            <v>1304767</v>
          </cell>
          <cell r="B156" t="str">
            <v>SALES TAX CLAIMS</v>
          </cell>
          <cell r="C156">
            <v>182860</v>
          </cell>
        </row>
        <row r="157">
          <cell r="A157" t="str">
            <v>1304853</v>
          </cell>
          <cell r="B157" t="str">
            <v>MEDICLAIM RECEIVABLE</v>
          </cell>
          <cell r="C157">
            <v>307188</v>
          </cell>
        </row>
        <row r="158">
          <cell r="A158" t="str">
            <v>1304901</v>
          </cell>
          <cell r="B158" t="str">
            <v>PREPAID EXPENSES</v>
          </cell>
          <cell r="C158">
            <v>10969734.67</v>
          </cell>
        </row>
        <row r="159">
          <cell r="A159" t="str">
            <v>1304905</v>
          </cell>
          <cell r="B159" t="str">
            <v>PREPAID TOOLING EXPS</v>
          </cell>
          <cell r="C159">
            <v>26581748</v>
          </cell>
        </row>
        <row r="160">
          <cell r="A160" t="str">
            <v>1304920</v>
          </cell>
          <cell r="B160" t="str">
            <v>PROVISIONAL SERV TAX RECEIVABLE</v>
          </cell>
          <cell r="C160">
            <v>627349.22</v>
          </cell>
        </row>
        <row r="161">
          <cell r="A161" t="str">
            <v>1304956</v>
          </cell>
          <cell r="B161" t="str">
            <v>CENTRAL EXCISE DEPOSIT</v>
          </cell>
          <cell r="C161">
            <v>58199.71</v>
          </cell>
        </row>
        <row r="162">
          <cell r="A162" t="str">
            <v>1304957</v>
          </cell>
          <cell r="B162" t="str">
            <v>SERVICE TAX RECEIVABLE</v>
          </cell>
          <cell r="C162">
            <v>1230683.01</v>
          </cell>
        </row>
        <row r="163">
          <cell r="A163" t="str">
            <v>1304963</v>
          </cell>
          <cell r="B163" t="str">
            <v>SEC DEPOSIT - RESIDENCE</v>
          </cell>
          <cell r="C163">
            <v>260253.64</v>
          </cell>
        </row>
        <row r="164">
          <cell r="A164" t="str">
            <v>1304970</v>
          </cell>
          <cell r="B164" t="str">
            <v>SEC DEPOSIT - OTHERS</v>
          </cell>
          <cell r="C164">
            <v>8025462.7000000002</v>
          </cell>
        </row>
        <row r="165">
          <cell r="A165" t="str">
            <v>1304987</v>
          </cell>
          <cell r="B165" t="str">
            <v>EXCISE MODVAT RECEIVABLE</v>
          </cell>
          <cell r="C165">
            <v>5059094.87</v>
          </cell>
        </row>
        <row r="166">
          <cell r="A166" t="str">
            <v>1304995</v>
          </cell>
          <cell r="B166" t="str">
            <v>ADV. FOR OCTROI</v>
          </cell>
          <cell r="C166">
            <v>7493</v>
          </cell>
        </row>
        <row r="167">
          <cell r="A167" t="str">
            <v>1305205</v>
          </cell>
          <cell r="B167" t="str">
            <v>ADV INCOME TAX - 1993-94</v>
          </cell>
          <cell r="C167">
            <v>5040585</v>
          </cell>
        </row>
        <row r="168">
          <cell r="A168" t="str">
            <v>1305280</v>
          </cell>
          <cell r="B168" t="str">
            <v>ADV ITAX 2005-06</v>
          </cell>
          <cell r="C168">
            <v>2958704.4</v>
          </cell>
        </row>
        <row r="169">
          <cell r="A169" t="str">
            <v>1305281</v>
          </cell>
          <cell r="B169" t="str">
            <v>ADVANCE INCOME TAX F 2007</v>
          </cell>
          <cell r="C169">
            <v>11642033.07</v>
          </cell>
        </row>
        <row r="170">
          <cell r="A170" t="str">
            <v>1305282</v>
          </cell>
          <cell r="B170" t="str">
            <v>ADV ITAX 2007-08</v>
          </cell>
          <cell r="C170">
            <v>8982038.8000000007</v>
          </cell>
        </row>
        <row r="171">
          <cell r="A171" t="str">
            <v>1307013</v>
          </cell>
          <cell r="B171" t="str">
            <v>ADV - FRINGE BENEFIT TAX F2006</v>
          </cell>
          <cell r="C171">
            <v>6000000</v>
          </cell>
        </row>
        <row r="172">
          <cell r="A172" t="str">
            <v>1307014</v>
          </cell>
          <cell r="B172" t="str">
            <v>ADV - FRINGE BENEFIT TAX F 2007</v>
          </cell>
          <cell r="C172">
            <v>3500000</v>
          </cell>
        </row>
        <row r="173">
          <cell r="A173" t="str">
            <v>1307015</v>
          </cell>
          <cell r="B173" t="str">
            <v>ADV - FRINGE BENEFIT TAX F 2008</v>
          </cell>
          <cell r="C173">
            <v>3200000</v>
          </cell>
        </row>
        <row r="174">
          <cell r="A174" t="str">
            <v>1308067</v>
          </cell>
          <cell r="B174" t="str">
            <v>ADV. W.TAX F-2006</v>
          </cell>
          <cell r="C174">
            <v>20849</v>
          </cell>
        </row>
        <row r="175">
          <cell r="A175" t="str">
            <v>1308068</v>
          </cell>
          <cell r="B175" t="str">
            <v>ADV. W.TAX F-2007</v>
          </cell>
          <cell r="C175">
            <v>12000</v>
          </cell>
        </row>
        <row r="176">
          <cell r="A176" t="str">
            <v>1310002</v>
          </cell>
          <cell r="B176" t="str">
            <v>B G L - FARIDABAD</v>
          </cell>
          <cell r="C176">
            <v>4491847734.9499998</v>
          </cell>
        </row>
        <row r="177">
          <cell r="A177" t="str">
            <v>1320005</v>
          </cell>
          <cell r="B177" t="str">
            <v>DEF. TAX - ASSETS</v>
          </cell>
          <cell r="C177">
            <v>34224397.75</v>
          </cell>
        </row>
        <row r="178">
          <cell r="A178" t="str">
            <v>1330005</v>
          </cell>
          <cell r="B178" t="str">
            <v>DEFERRED REVENUE EXP - V.R.S.</v>
          </cell>
          <cell r="C178">
            <v>5304788</v>
          </cell>
        </row>
        <row r="179">
          <cell r="A179" t="str">
            <v>1330006</v>
          </cell>
          <cell r="B179" t="str">
            <v>DEFERRED REVENUE EXP - RIGHTS ISSUE</v>
          </cell>
          <cell r="C179">
            <v>1699080</v>
          </cell>
        </row>
        <row r="180">
          <cell r="A180" t="str">
            <v>3101010</v>
          </cell>
          <cell r="B180" t="str">
            <v>EQUITY SHARES OF RS.10/-</v>
          </cell>
          <cell r="D180">
            <v>30754090</v>
          </cell>
        </row>
        <row r="181">
          <cell r="A181" t="str">
            <v>3101011</v>
          </cell>
          <cell r="B181" t="str">
            <v>EQUITY SHARES - RIGHTS</v>
          </cell>
          <cell r="D181">
            <v>18041150</v>
          </cell>
        </row>
        <row r="182">
          <cell r="A182" t="str">
            <v>3101027</v>
          </cell>
          <cell r="B182" t="str">
            <v>CONVTED EQ CAP. FOR DEB.</v>
          </cell>
          <cell r="D182">
            <v>17428920</v>
          </cell>
        </row>
        <row r="183">
          <cell r="A183" t="str">
            <v>3101031</v>
          </cell>
          <cell r="B183" t="str">
            <v>10% CRPS IDBI</v>
          </cell>
          <cell r="D183">
            <v>11500000</v>
          </cell>
        </row>
        <row r="184">
          <cell r="A184" t="str">
            <v>3101032</v>
          </cell>
          <cell r="B184" t="str">
            <v>10% CRPS EXIM</v>
          </cell>
          <cell r="D184">
            <v>4350000</v>
          </cell>
        </row>
        <row r="185">
          <cell r="A185" t="str">
            <v>3101033</v>
          </cell>
          <cell r="B185" t="str">
            <v>10% CRPS FEDERAL</v>
          </cell>
          <cell r="D185">
            <v>5000000</v>
          </cell>
        </row>
        <row r="186">
          <cell r="A186" t="str">
            <v>3102015</v>
          </cell>
          <cell r="B186" t="str">
            <v>CAPITAL RESERVE</v>
          </cell>
          <cell r="D186">
            <v>15101793.789999999</v>
          </cell>
        </row>
        <row r="187">
          <cell r="A187" t="str">
            <v>3102022</v>
          </cell>
          <cell r="B187" t="str">
            <v>GENERAL RESERVE NO - 1</v>
          </cell>
          <cell r="D187">
            <v>198221287.75</v>
          </cell>
        </row>
        <row r="188">
          <cell r="A188" t="str">
            <v>3102170</v>
          </cell>
          <cell r="B188" t="str">
            <v>EQUITY SHARE PREMIUM</v>
          </cell>
          <cell r="D188">
            <v>15003820</v>
          </cell>
        </row>
        <row r="189">
          <cell r="A189" t="str">
            <v>3102171</v>
          </cell>
          <cell r="B189" t="str">
            <v>EQUITY SHARE PREMIUM - RIGHTS</v>
          </cell>
          <cell r="D189">
            <v>54123450</v>
          </cell>
        </row>
        <row r="190">
          <cell r="A190" t="str">
            <v>3102204</v>
          </cell>
          <cell r="B190" t="str">
            <v>CAP REDEMPTION RES A/C</v>
          </cell>
          <cell r="D190">
            <v>2999500</v>
          </cell>
        </row>
        <row r="191">
          <cell r="A191" t="str">
            <v>3103010</v>
          </cell>
          <cell r="B191" t="str">
            <v>PROFIT &amp; LOSS A/C</v>
          </cell>
          <cell r="D191">
            <v>236731911.41000003</v>
          </cell>
        </row>
        <row r="192">
          <cell r="A192" t="str">
            <v>3201044</v>
          </cell>
          <cell r="B192" t="str">
            <v>IDBI -  WCTL</v>
          </cell>
          <cell r="D192">
            <v>25903750</v>
          </cell>
        </row>
        <row r="193">
          <cell r="A193" t="str">
            <v>3201045</v>
          </cell>
          <cell r="B193" t="str">
            <v>SBI -  WCTL</v>
          </cell>
          <cell r="D193">
            <v>8199918</v>
          </cell>
        </row>
        <row r="194">
          <cell r="A194" t="str">
            <v>3201046</v>
          </cell>
          <cell r="B194" t="str">
            <v>BOB -  WCTL</v>
          </cell>
          <cell r="D194">
            <v>6358177</v>
          </cell>
        </row>
        <row r="195">
          <cell r="A195" t="str">
            <v>3201047</v>
          </cell>
          <cell r="B195" t="str">
            <v>IOB -  WCTL</v>
          </cell>
          <cell r="D195">
            <v>4302453</v>
          </cell>
        </row>
        <row r="196">
          <cell r="A196" t="str">
            <v>3201048</v>
          </cell>
          <cell r="B196" t="str">
            <v>FEDERAL BANK WCTL 58 LCS</v>
          </cell>
          <cell r="D196">
            <v>4095343</v>
          </cell>
        </row>
        <row r="197">
          <cell r="A197" t="str">
            <v>3201049</v>
          </cell>
          <cell r="B197" t="str">
            <v>SBI - TERM LOAN-3CR</v>
          </cell>
          <cell r="D197">
            <v>22233471</v>
          </cell>
        </row>
        <row r="198">
          <cell r="A198" t="str">
            <v>3201116</v>
          </cell>
          <cell r="B198" t="str">
            <v>IDBI R.T. LOAN 10 CRORE</v>
          </cell>
          <cell r="D198">
            <v>31800000</v>
          </cell>
        </row>
        <row r="199">
          <cell r="A199" t="str">
            <v>3201117</v>
          </cell>
          <cell r="B199" t="str">
            <v>EXIM WORKING CAP TERM LN</v>
          </cell>
          <cell r="D199">
            <v>11720592.01</v>
          </cell>
        </row>
        <row r="200">
          <cell r="A200" t="str">
            <v>3201131</v>
          </cell>
          <cell r="B200" t="str">
            <v>I.D.B.I. INT.FUNDING</v>
          </cell>
          <cell r="D200">
            <v>737379</v>
          </cell>
        </row>
        <row r="201">
          <cell r="A201" t="str">
            <v>3201132</v>
          </cell>
          <cell r="B201" t="str">
            <v>FEDRAL BANK - INTEREST FUNDING</v>
          </cell>
          <cell r="D201">
            <v>1444219</v>
          </cell>
        </row>
        <row r="202">
          <cell r="A202" t="str">
            <v>3201134</v>
          </cell>
          <cell r="B202" t="str">
            <v>FEDERAL RTL RS.3 CR</v>
          </cell>
          <cell r="D202">
            <v>20456012</v>
          </cell>
        </row>
        <row r="203">
          <cell r="A203" t="str">
            <v>3201136</v>
          </cell>
          <cell r="B203" t="str">
            <v>SBI - INTEREST FUNDING</v>
          </cell>
          <cell r="D203">
            <v>1047383</v>
          </cell>
        </row>
        <row r="204">
          <cell r="A204" t="str">
            <v>3201137</v>
          </cell>
          <cell r="B204" t="str">
            <v>BOB - INTEREST FUNDING</v>
          </cell>
          <cell r="D204">
            <v>442868</v>
          </cell>
        </row>
        <row r="205">
          <cell r="A205" t="str">
            <v>3201138</v>
          </cell>
          <cell r="B205" t="str">
            <v>IOB - INTEREST FUNDING</v>
          </cell>
          <cell r="D205">
            <v>482343</v>
          </cell>
        </row>
        <row r="206">
          <cell r="A206" t="str">
            <v>3201139</v>
          </cell>
          <cell r="B206" t="str">
            <v>INTEREST FNDG EXIM</v>
          </cell>
          <cell r="D206">
            <v>75439.509999999995</v>
          </cell>
        </row>
        <row r="207">
          <cell r="A207" t="str">
            <v>3201202</v>
          </cell>
          <cell r="B207" t="str">
            <v>BOB WORKING CAP LIMIT</v>
          </cell>
          <cell r="D207">
            <v>26642120</v>
          </cell>
        </row>
        <row r="208">
          <cell r="A208" t="str">
            <v>3201233</v>
          </cell>
          <cell r="B208" t="str">
            <v>I O B   WCDL</v>
          </cell>
          <cell r="D208">
            <v>15534133</v>
          </cell>
        </row>
        <row r="209">
          <cell r="A209" t="str">
            <v>3201312</v>
          </cell>
          <cell r="B209" t="str">
            <v>BOB BOMBAY CC A/C 20011</v>
          </cell>
          <cell r="D209">
            <v>10392826.9</v>
          </cell>
        </row>
        <row r="210">
          <cell r="A210" t="str">
            <v>3201367</v>
          </cell>
          <cell r="B210" t="str">
            <v>BOB MADRAS CC A/C 5038</v>
          </cell>
          <cell r="C210">
            <v>10480.370000000001</v>
          </cell>
        </row>
        <row r="211">
          <cell r="A211" t="str">
            <v>3201374</v>
          </cell>
          <cell r="B211" t="str">
            <v>BOB  -  PACKING CREDIT</v>
          </cell>
          <cell r="D211">
            <v>10000000</v>
          </cell>
        </row>
        <row r="212">
          <cell r="A212" t="str">
            <v>3201381</v>
          </cell>
          <cell r="B212" t="str">
            <v>SBI BOMBAY CC A/C 95173</v>
          </cell>
          <cell r="D212">
            <v>29360599.100000001</v>
          </cell>
        </row>
        <row r="213">
          <cell r="A213" t="str">
            <v>3201445</v>
          </cell>
          <cell r="B213" t="str">
            <v>SBI PACKING CREDIT  - FC</v>
          </cell>
          <cell r="D213">
            <v>24930167.550000001</v>
          </cell>
        </row>
        <row r="214">
          <cell r="A214" t="str">
            <v>3201477</v>
          </cell>
          <cell r="B214" t="str">
            <v>I O B MUM CC A/C 6021</v>
          </cell>
          <cell r="C214">
            <v>4727651.09</v>
          </cell>
        </row>
        <row r="215">
          <cell r="A215" t="str">
            <v>3201965</v>
          </cell>
          <cell r="B215" t="str">
            <v>FEDERAL BANK CC A/C</v>
          </cell>
          <cell r="C215">
            <v>1537709.63</v>
          </cell>
        </row>
        <row r="216">
          <cell r="A216" t="str">
            <v>3201975</v>
          </cell>
          <cell r="B216" t="str">
            <v>ICICI BANK LIMITED - SPK</v>
          </cell>
          <cell r="D216">
            <v>1170710.02</v>
          </cell>
        </row>
        <row r="217">
          <cell r="A217" t="str">
            <v>3201989</v>
          </cell>
          <cell r="B217" t="str">
            <v>FEDERAL BANK WCDL</v>
          </cell>
          <cell r="D217">
            <v>33286425</v>
          </cell>
        </row>
        <row r="218">
          <cell r="A218" t="str">
            <v>3301419</v>
          </cell>
          <cell r="B218" t="str">
            <v>LIABILITY-LEASED ASSETS</v>
          </cell>
          <cell r="D218">
            <v>10857389.01</v>
          </cell>
        </row>
        <row r="219">
          <cell r="A219" t="str">
            <v>3401016</v>
          </cell>
          <cell r="B219" t="str">
            <v>BILLS PAYABLE -RAWMTL- DIRECT</v>
          </cell>
          <cell r="D219">
            <v>114402813.42</v>
          </cell>
        </row>
        <row r="220">
          <cell r="A220" t="str">
            <v>3401018</v>
          </cell>
          <cell r="B220" t="str">
            <v>RAWMTL- PREPAYMENT A/C DIRECT</v>
          </cell>
          <cell r="C220">
            <v>394800</v>
          </cell>
        </row>
        <row r="221">
          <cell r="A221" t="str">
            <v>3401019</v>
          </cell>
          <cell r="B221" t="str">
            <v>BILLS PAYABLE - STORES</v>
          </cell>
          <cell r="D221">
            <v>4921446.42</v>
          </cell>
        </row>
        <row r="222">
          <cell r="A222" t="str">
            <v>3401021</v>
          </cell>
          <cell r="B222" t="str">
            <v>STORES PREPAYMENT A/C</v>
          </cell>
          <cell r="C222">
            <v>86595.07</v>
          </cell>
        </row>
        <row r="223">
          <cell r="A223" t="str">
            <v>3401022</v>
          </cell>
          <cell r="B223" t="str">
            <v>BILLS PAYABLE - TOOLINGS</v>
          </cell>
          <cell r="D223">
            <v>6045440.6299999999</v>
          </cell>
        </row>
        <row r="224">
          <cell r="A224" t="str">
            <v>3401024</v>
          </cell>
          <cell r="B224" t="str">
            <v>TOOLINGS PREPAYMENT A/C</v>
          </cell>
          <cell r="C224">
            <v>79418.899999999994</v>
          </cell>
        </row>
        <row r="225">
          <cell r="A225" t="str">
            <v>3401025</v>
          </cell>
          <cell r="B225" t="str">
            <v>BILLS PAYABLE - PACKING</v>
          </cell>
          <cell r="D225">
            <v>5075863.0599999996</v>
          </cell>
        </row>
        <row r="226">
          <cell r="A226" t="str">
            <v>3401027</v>
          </cell>
          <cell r="B226" t="str">
            <v>PACKING  PREPAYMENT A/C</v>
          </cell>
          <cell r="C226">
            <v>141749.87</v>
          </cell>
        </row>
        <row r="227">
          <cell r="A227" t="str">
            <v>3401028</v>
          </cell>
          <cell r="B227" t="str">
            <v>BILLS PAYABLE - FUEL/GAS</v>
          </cell>
          <cell r="D227">
            <v>634873.35</v>
          </cell>
        </row>
        <row r="228">
          <cell r="A228" t="str">
            <v>3401030</v>
          </cell>
          <cell r="B228" t="str">
            <v>FUEL/GAS PREPAYMENT A/C</v>
          </cell>
          <cell r="C228">
            <v>3118826.91</v>
          </cell>
        </row>
        <row r="229">
          <cell r="A229" t="str">
            <v>3401031</v>
          </cell>
          <cell r="B229" t="str">
            <v>BILLS PAYABLE - OIL/LUB/CHEM</v>
          </cell>
          <cell r="D229">
            <v>2295479.48</v>
          </cell>
        </row>
        <row r="230">
          <cell r="A230" t="str">
            <v>3401033</v>
          </cell>
          <cell r="B230" t="str">
            <v>OIL/LUB/CHEM PREPAYMENT A/C</v>
          </cell>
          <cell r="C230">
            <v>1049.33</v>
          </cell>
        </row>
        <row r="231">
          <cell r="A231" t="str">
            <v>3401034</v>
          </cell>
          <cell r="B231" t="str">
            <v>BILLS PAYABLE - VENDORING</v>
          </cell>
          <cell r="D231">
            <v>20951706.710000001</v>
          </cell>
        </row>
        <row r="232">
          <cell r="A232" t="str">
            <v>3401036</v>
          </cell>
          <cell r="B232" t="str">
            <v>VENDORING PREPAYMENT A/C</v>
          </cell>
          <cell r="C232">
            <v>2845.5</v>
          </cell>
        </row>
        <row r="233">
          <cell r="A233" t="str">
            <v>3401037</v>
          </cell>
          <cell r="B233" t="str">
            <v>BILLS PAYABLE - FURNACE</v>
          </cell>
          <cell r="D233">
            <v>6326599.3600000003</v>
          </cell>
        </row>
        <row r="234">
          <cell r="A234" t="str">
            <v>3401039</v>
          </cell>
          <cell r="B234" t="str">
            <v>FURNACE PREPAYMENT A/C</v>
          </cell>
          <cell r="C234">
            <v>674711.17</v>
          </cell>
        </row>
        <row r="235">
          <cell r="A235" t="str">
            <v>3401040</v>
          </cell>
          <cell r="B235" t="str">
            <v>BILLS PAYABLE - OTHERMISC</v>
          </cell>
          <cell r="D235">
            <v>6332199.4199999999</v>
          </cell>
        </row>
        <row r="236">
          <cell r="A236" t="str">
            <v>3401042</v>
          </cell>
          <cell r="B236" t="str">
            <v>OTHERMISC PREPAYMENT A/C</v>
          </cell>
          <cell r="C236">
            <v>3082599.06</v>
          </cell>
        </row>
        <row r="237">
          <cell r="A237" t="str">
            <v>3401043</v>
          </cell>
          <cell r="B237" t="str">
            <v>BILLS PAYABLE - STNRY</v>
          </cell>
          <cell r="D237">
            <v>430827.96</v>
          </cell>
        </row>
        <row r="238">
          <cell r="A238" t="str">
            <v>3401046</v>
          </cell>
          <cell r="B238" t="str">
            <v>BILLS PAYABLE - STFWEL</v>
          </cell>
          <cell r="D238">
            <v>110405.54</v>
          </cell>
        </row>
        <row r="239">
          <cell r="A239" t="str">
            <v>3401048</v>
          </cell>
          <cell r="B239" t="str">
            <v>STFWEL PREPAYMENT A/C</v>
          </cell>
          <cell r="C239">
            <v>8250</v>
          </cell>
        </row>
        <row r="240">
          <cell r="A240" t="str">
            <v>3401049</v>
          </cell>
          <cell r="B240" t="str">
            <v>BILLS PAYABLE - REPMAINT</v>
          </cell>
          <cell r="D240">
            <v>6682804.3799999999</v>
          </cell>
        </row>
        <row r="241">
          <cell r="A241" t="str">
            <v>3401051</v>
          </cell>
          <cell r="B241" t="str">
            <v>REPMAINT PREPAYMENT A/C</v>
          </cell>
          <cell r="C241">
            <v>219284.91</v>
          </cell>
        </row>
        <row r="242">
          <cell r="A242" t="str">
            <v>3401052</v>
          </cell>
          <cell r="B242" t="str">
            <v>BILLS PAYABLE - TRANSPORT</v>
          </cell>
          <cell r="D242">
            <v>2952429.14</v>
          </cell>
        </row>
        <row r="243">
          <cell r="A243" t="str">
            <v>3401054</v>
          </cell>
          <cell r="B243" t="str">
            <v>TRANSPORT PREPAYMENT A/C</v>
          </cell>
          <cell r="C243">
            <v>2183443.2799999998</v>
          </cell>
        </row>
        <row r="244">
          <cell r="A244" t="str">
            <v>3401055</v>
          </cell>
          <cell r="B244" t="str">
            <v>BILLS PAYABLE - CAPITAL</v>
          </cell>
          <cell r="D244">
            <v>619531</v>
          </cell>
        </row>
        <row r="245">
          <cell r="A245" t="str">
            <v>3401057</v>
          </cell>
          <cell r="B245" t="str">
            <v>CAPITAL PREPAYMENT A/C</v>
          </cell>
          <cell r="C245">
            <v>2409052.14</v>
          </cell>
        </row>
        <row r="246">
          <cell r="A246" t="str">
            <v>3401061</v>
          </cell>
          <cell r="B246" t="str">
            <v>BILLS PAYABLE - EMPLOYEES</v>
          </cell>
          <cell r="D246">
            <v>31364.42</v>
          </cell>
        </row>
        <row r="247">
          <cell r="A247" t="str">
            <v>3401063</v>
          </cell>
          <cell r="B247" t="str">
            <v>EMPLOYEES PREPAYMENT A/C</v>
          </cell>
          <cell r="C247">
            <v>386324.8</v>
          </cell>
        </row>
        <row r="248">
          <cell r="A248" t="str">
            <v>3401064</v>
          </cell>
          <cell r="B248" t="str">
            <v>BILLS PAYABLE - IMPORTS USD</v>
          </cell>
          <cell r="D248">
            <v>564690.9</v>
          </cell>
        </row>
        <row r="249">
          <cell r="A249" t="str">
            <v>3401066</v>
          </cell>
          <cell r="B249" t="str">
            <v>IMPORTS USD PREPAYMENT A/C</v>
          </cell>
          <cell r="C249">
            <v>4305706.75</v>
          </cell>
        </row>
        <row r="250">
          <cell r="A250" t="str">
            <v>3401067</v>
          </cell>
          <cell r="B250" t="str">
            <v>BILLS PAYABLE - IMPORTS EURO</v>
          </cell>
          <cell r="D250">
            <v>1838.23</v>
          </cell>
        </row>
        <row r="251">
          <cell r="A251" t="str">
            <v>3401069</v>
          </cell>
          <cell r="B251" t="str">
            <v>IMPORTS EURO PREPAYMENT A/C</v>
          </cell>
          <cell r="C251">
            <v>1775468.75</v>
          </cell>
        </row>
        <row r="252">
          <cell r="A252" t="str">
            <v>3401070</v>
          </cell>
          <cell r="B252" t="str">
            <v>BILLS PAYABLE - IMPORTS YEN</v>
          </cell>
          <cell r="D252">
            <v>0.01</v>
          </cell>
        </row>
        <row r="253">
          <cell r="A253" t="str">
            <v>3401076</v>
          </cell>
          <cell r="B253" t="str">
            <v>BILLS PAYABLE -  IMPORTS SFR</v>
          </cell>
          <cell r="D253">
            <v>7247.78</v>
          </cell>
        </row>
        <row r="254">
          <cell r="A254" t="str">
            <v>3401078</v>
          </cell>
          <cell r="B254" t="str">
            <v>IMPORTS SFR PREPAYMENT A/C</v>
          </cell>
          <cell r="C254">
            <v>966734.61</v>
          </cell>
        </row>
        <row r="255">
          <cell r="A255" t="str">
            <v>3401079</v>
          </cell>
          <cell r="B255" t="str">
            <v>BILLS PAYABLE - IMPORTS SGD</v>
          </cell>
          <cell r="C255">
            <v>0.03</v>
          </cell>
        </row>
        <row r="256">
          <cell r="A256" t="str">
            <v>3401081</v>
          </cell>
          <cell r="B256" t="str">
            <v>IMPORTS SGD PREPAYMENT A/C</v>
          </cell>
          <cell r="D256">
            <v>0.02</v>
          </cell>
        </row>
        <row r="257">
          <cell r="A257" t="str">
            <v>3401090</v>
          </cell>
          <cell r="B257" t="str">
            <v>O/S LIABILITY EXPENSES</v>
          </cell>
          <cell r="D257">
            <v>92260884.560000002</v>
          </cell>
        </row>
        <row r="258">
          <cell r="A258" t="str">
            <v>3401092</v>
          </cell>
          <cell r="B258" t="str">
            <v>O/S LIABILITY SUPPLIERS</v>
          </cell>
          <cell r="D258">
            <v>3830259.27</v>
          </cell>
        </row>
        <row r="259">
          <cell r="A259" t="str">
            <v>3401093</v>
          </cell>
          <cell r="B259" t="str">
            <v>O/S LIABILITY SALES</v>
          </cell>
          <cell r="D259">
            <v>4715140.04</v>
          </cell>
        </row>
        <row r="260">
          <cell r="A260" t="str">
            <v>3401095</v>
          </cell>
          <cell r="B260" t="str">
            <v>CHEQ UN-ENCASHED OTHERS</v>
          </cell>
          <cell r="D260">
            <v>2592679.89</v>
          </cell>
        </row>
        <row r="261">
          <cell r="A261" t="str">
            <v>3401106</v>
          </cell>
          <cell r="B261" t="str">
            <v>TDS ON COMM/BROKERAGE</v>
          </cell>
          <cell r="D261">
            <v>215963.49</v>
          </cell>
        </row>
        <row r="262">
          <cell r="A262" t="str">
            <v>3401107</v>
          </cell>
          <cell r="B262" t="str">
            <v>T D S SALARIES</v>
          </cell>
          <cell r="D262">
            <v>2151359</v>
          </cell>
        </row>
        <row r="263">
          <cell r="A263" t="str">
            <v>3401109</v>
          </cell>
          <cell r="B263" t="str">
            <v>T D S CONTRACTORS</v>
          </cell>
          <cell r="D263">
            <v>1098955.47</v>
          </cell>
        </row>
        <row r="264">
          <cell r="A264" t="str">
            <v>3401110</v>
          </cell>
          <cell r="B264" t="str">
            <v>T D S OTHERS</v>
          </cell>
          <cell r="C264">
            <v>15846</v>
          </cell>
        </row>
        <row r="265">
          <cell r="A265" t="str">
            <v>3401111</v>
          </cell>
          <cell r="B265" t="str">
            <v>TDS - RENT</v>
          </cell>
          <cell r="D265">
            <v>17424</v>
          </cell>
        </row>
        <row r="266">
          <cell r="A266" t="str">
            <v>3401112</v>
          </cell>
          <cell r="B266" t="str">
            <v>TDS - PROF CHGS</v>
          </cell>
          <cell r="D266">
            <v>398877.71</v>
          </cell>
        </row>
        <row r="267">
          <cell r="A267" t="str">
            <v>3401277</v>
          </cell>
          <cell r="B267" t="str">
            <v>PROF TAX PAYABLE - HO</v>
          </cell>
          <cell r="D267">
            <v>194775</v>
          </cell>
        </row>
        <row r="268">
          <cell r="A268" t="str">
            <v>3401284</v>
          </cell>
          <cell r="B268" t="str">
            <v>PROF TAX PAYABLE - CAL</v>
          </cell>
          <cell r="D268">
            <v>260</v>
          </cell>
        </row>
        <row r="269">
          <cell r="A269" t="str">
            <v>3401411</v>
          </cell>
          <cell r="B269" t="str">
            <v>SAL &amp; WAG PAYABLE - FAC</v>
          </cell>
          <cell r="D269">
            <v>9150556</v>
          </cell>
        </row>
        <row r="270">
          <cell r="A270" t="str">
            <v>3401442</v>
          </cell>
          <cell r="B270" t="str">
            <v>UNPAID SAL &amp; WAG - FAC</v>
          </cell>
          <cell r="D270">
            <v>1357</v>
          </cell>
        </row>
        <row r="271">
          <cell r="A271" t="str">
            <v>3401466</v>
          </cell>
          <cell r="B271" t="str">
            <v>ESIC PAYABLE - FACTORY</v>
          </cell>
          <cell r="D271">
            <v>110107.99</v>
          </cell>
        </row>
        <row r="272">
          <cell r="A272" t="str">
            <v>3401473</v>
          </cell>
          <cell r="B272" t="str">
            <v>OFFICERS PF PAYABLE</v>
          </cell>
          <cell r="D272">
            <v>392036</v>
          </cell>
        </row>
        <row r="273">
          <cell r="A273" t="str">
            <v>3401480</v>
          </cell>
          <cell r="B273" t="str">
            <v>P F LOAN RECOVERY</v>
          </cell>
          <cell r="D273">
            <v>31130</v>
          </cell>
        </row>
        <row r="274">
          <cell r="A274" t="str">
            <v>3401497</v>
          </cell>
          <cell r="B274" t="str">
            <v>STAFF PF PAYABLE</v>
          </cell>
          <cell r="D274">
            <v>2100468.02</v>
          </cell>
        </row>
        <row r="275">
          <cell r="A275" t="str">
            <v>3401514</v>
          </cell>
          <cell r="B275" t="str">
            <v>LABOUR WELFARE FUND PAY</v>
          </cell>
          <cell r="D275">
            <v>32643.52</v>
          </cell>
        </row>
        <row r="276">
          <cell r="A276" t="str">
            <v>3401521</v>
          </cell>
          <cell r="B276" t="str">
            <v>L I C -(SSS)PAYABLE</v>
          </cell>
          <cell r="D276">
            <v>490705</v>
          </cell>
        </row>
        <row r="277">
          <cell r="A277" t="str">
            <v>3401569</v>
          </cell>
          <cell r="B277" t="str">
            <v>D N S BANK</v>
          </cell>
          <cell r="D277">
            <v>16025</v>
          </cell>
        </row>
        <row r="278">
          <cell r="A278" t="str">
            <v>3401576</v>
          </cell>
          <cell r="B278" t="str">
            <v>SARASWAT CO-OP BANK</v>
          </cell>
          <cell r="D278">
            <v>3123</v>
          </cell>
        </row>
        <row r="279">
          <cell r="A279" t="str">
            <v>3401600</v>
          </cell>
          <cell r="B279" t="str">
            <v>THE BHARAT SAHAKARI BANK</v>
          </cell>
          <cell r="D279">
            <v>43715</v>
          </cell>
        </row>
        <row r="280">
          <cell r="A280" t="str">
            <v>3401617</v>
          </cell>
          <cell r="B280" t="str">
            <v>ABHINAV S BNK/VISHAL JUN</v>
          </cell>
          <cell r="D280">
            <v>51189</v>
          </cell>
        </row>
        <row r="281">
          <cell r="A281" t="str">
            <v>3401624</v>
          </cell>
          <cell r="B281" t="str">
            <v>ABHYUDAYA CO-OP BANK</v>
          </cell>
          <cell r="D281">
            <v>23977</v>
          </cell>
        </row>
        <row r="282">
          <cell r="A282" t="str">
            <v>3401686</v>
          </cell>
          <cell r="B282" t="str">
            <v>HDFC - LOAN RECOVERY</v>
          </cell>
          <cell r="D282">
            <v>226214</v>
          </cell>
        </row>
        <row r="283">
          <cell r="A283" t="str">
            <v>3401693</v>
          </cell>
          <cell r="B283" t="str">
            <v>BGL CREDIT SOC SUB RECOV</v>
          </cell>
          <cell r="D283">
            <v>569955</v>
          </cell>
        </row>
        <row r="284">
          <cell r="A284" t="str">
            <v>3401703</v>
          </cell>
          <cell r="B284" t="str">
            <v>BGL CREDIT SOC LOAN RECY</v>
          </cell>
          <cell r="D284">
            <v>1129102</v>
          </cell>
        </row>
        <row r="285">
          <cell r="A285" t="str">
            <v>3401710</v>
          </cell>
          <cell r="B285" t="str">
            <v>BST CREDIT SOCEITY</v>
          </cell>
          <cell r="D285">
            <v>1963.06</v>
          </cell>
        </row>
        <row r="286">
          <cell r="A286" t="str">
            <v>3401734</v>
          </cell>
          <cell r="B286" t="str">
            <v>UNION   FUND  PAYABLE</v>
          </cell>
          <cell r="D286">
            <v>11000</v>
          </cell>
        </row>
        <row r="287">
          <cell r="A287" t="str">
            <v>3401745</v>
          </cell>
          <cell r="B287" t="str">
            <v>T C S ON SCRAP</v>
          </cell>
          <cell r="D287">
            <v>19785.060000000001</v>
          </cell>
        </row>
        <row r="288">
          <cell r="A288" t="str">
            <v>3401806</v>
          </cell>
          <cell r="B288" t="str">
            <v>DIWAN HSG DEVP FIN LTD</v>
          </cell>
          <cell r="D288">
            <v>6047</v>
          </cell>
        </row>
        <row r="289">
          <cell r="A289" t="str">
            <v>3401916</v>
          </cell>
          <cell r="B289" t="str">
            <v>CUSTOMERS SECURITY DEOPS</v>
          </cell>
          <cell r="D289">
            <v>700000</v>
          </cell>
        </row>
        <row r="290">
          <cell r="A290" t="str">
            <v>3401923</v>
          </cell>
          <cell r="B290" t="str">
            <v>VENDORS SECURITY DEPOSIT</v>
          </cell>
          <cell r="D290">
            <v>208358</v>
          </cell>
        </row>
        <row r="291">
          <cell r="A291" t="str">
            <v>3401930</v>
          </cell>
          <cell r="B291" t="str">
            <v>INT ACCRUED BUT NOT DUE</v>
          </cell>
          <cell r="D291">
            <v>166412</v>
          </cell>
        </row>
        <row r="292">
          <cell r="A292" t="str">
            <v>3401931</v>
          </cell>
          <cell r="B292" t="str">
            <v>T P MODVAT PAYABLE</v>
          </cell>
          <cell r="D292">
            <v>15627010.18</v>
          </cell>
        </row>
        <row r="293">
          <cell r="A293" t="str">
            <v>3401932</v>
          </cell>
          <cell r="B293" t="str">
            <v>OTHER AMOUNTS PAYABLE</v>
          </cell>
          <cell r="D293">
            <v>570500</v>
          </cell>
        </row>
        <row r="294">
          <cell r="A294" t="str">
            <v>3401936</v>
          </cell>
          <cell r="B294" t="str">
            <v>ADV AG FURNACE CONT</v>
          </cell>
          <cell r="D294">
            <v>2466</v>
          </cell>
        </row>
        <row r="295">
          <cell r="A295" t="str">
            <v>3401937</v>
          </cell>
          <cell r="B295" t="str">
            <v>MEDICLAIM PAYABLE</v>
          </cell>
          <cell r="C295">
            <v>30013</v>
          </cell>
        </row>
        <row r="296">
          <cell r="A296" t="str">
            <v>3401938</v>
          </cell>
          <cell r="B296" t="str">
            <v>SERVICE TAX</v>
          </cell>
          <cell r="C296">
            <v>67601.240000000005</v>
          </cell>
        </row>
        <row r="297">
          <cell r="A297" t="str">
            <v>3401940</v>
          </cell>
          <cell r="B297" t="str">
            <v>PROVISIONAL SERVICE TAX</v>
          </cell>
          <cell r="C297">
            <v>246878.7</v>
          </cell>
        </row>
        <row r="298">
          <cell r="A298" t="str">
            <v>3401961</v>
          </cell>
          <cell r="B298" t="str">
            <v>FPS PAYABLE - HO</v>
          </cell>
          <cell r="D298">
            <v>4869</v>
          </cell>
        </row>
        <row r="299">
          <cell r="A299" t="str">
            <v>3401996</v>
          </cell>
          <cell r="B299" t="str">
            <v>HDFC LOAN THROUGH</v>
          </cell>
          <cell r="C299">
            <v>10162</v>
          </cell>
        </row>
        <row r="300">
          <cell r="A300" t="str">
            <v>3401998</v>
          </cell>
          <cell r="B300" t="str">
            <v>PARSIK JANATA SAH BANK</v>
          </cell>
          <cell r="D300">
            <v>311080</v>
          </cell>
        </row>
        <row r="301">
          <cell r="A301" t="str">
            <v>3402179</v>
          </cell>
          <cell r="B301" t="str">
            <v>WORKS CONT TAX PAYABLE</v>
          </cell>
          <cell r="D301">
            <v>34914</v>
          </cell>
        </row>
        <row r="302">
          <cell r="A302" t="str">
            <v>3402193</v>
          </cell>
          <cell r="B302" t="str">
            <v>DHANBAD CST PAYABLE</v>
          </cell>
          <cell r="D302">
            <v>12836</v>
          </cell>
        </row>
        <row r="303">
          <cell r="A303" t="str">
            <v>3402295</v>
          </cell>
          <cell r="B303" t="str">
            <v>RAIPUR LST PAYABLE</v>
          </cell>
          <cell r="D303">
            <v>2491</v>
          </cell>
        </row>
        <row r="304">
          <cell r="A304" t="str">
            <v>3402306</v>
          </cell>
          <cell r="B304" t="str">
            <v>PATNA C S T PAYABLE</v>
          </cell>
          <cell r="D304">
            <v>1997</v>
          </cell>
        </row>
        <row r="305">
          <cell r="A305" t="str">
            <v>3402308</v>
          </cell>
          <cell r="B305" t="str">
            <v>VIJAYAWADA GST PAYABLE</v>
          </cell>
          <cell r="D305">
            <v>10041</v>
          </cell>
        </row>
        <row r="306">
          <cell r="A306" t="str">
            <v>3402310</v>
          </cell>
          <cell r="B306" t="str">
            <v>DELHI LST PAYABLE</v>
          </cell>
          <cell r="D306">
            <v>700198</v>
          </cell>
        </row>
        <row r="307">
          <cell r="A307" t="str">
            <v>3402313</v>
          </cell>
          <cell r="B307" t="str">
            <v>CALCUTTA GST PAYABLE</v>
          </cell>
          <cell r="D307">
            <v>1552</v>
          </cell>
        </row>
        <row r="308">
          <cell r="A308" t="str">
            <v>3402321</v>
          </cell>
          <cell r="B308" t="str">
            <v>MST PAYABLE</v>
          </cell>
          <cell r="D308">
            <v>10</v>
          </cell>
        </row>
        <row r="309">
          <cell r="A309" t="str">
            <v>3402322</v>
          </cell>
          <cell r="B309" t="str">
            <v>CST PAYABLE</v>
          </cell>
          <cell r="D309">
            <v>10</v>
          </cell>
        </row>
        <row r="310">
          <cell r="A310" t="str">
            <v>3404011</v>
          </cell>
          <cell r="B310" t="str">
            <v>UNPD INT ACCUR FIX DEP</v>
          </cell>
          <cell r="D310">
            <v>1798.88</v>
          </cell>
        </row>
        <row r="311">
          <cell r="A311" t="str">
            <v>3404013</v>
          </cell>
          <cell r="B311" t="str">
            <v>UNPAID APPL MONEY - RIGHTS ISSUE</v>
          </cell>
          <cell r="D311">
            <v>5880</v>
          </cell>
        </row>
        <row r="312">
          <cell r="A312">
            <v>3405010</v>
          </cell>
          <cell r="B312" t="str">
            <v>TAX ON DISTRIBUTED PROFITS</v>
          </cell>
          <cell r="D312">
            <v>4618793</v>
          </cell>
        </row>
        <row r="313">
          <cell r="A313">
            <v>3405026</v>
          </cell>
          <cell r="B313" t="str">
            <v>PROV FOR DIVIDEND</v>
          </cell>
          <cell r="D313">
            <v>27177360</v>
          </cell>
        </row>
        <row r="314">
          <cell r="A314" t="str">
            <v>3405230</v>
          </cell>
          <cell r="B314" t="str">
            <v>PROV FOR INCOME TAX F06</v>
          </cell>
          <cell r="D314">
            <v>2952017</v>
          </cell>
        </row>
        <row r="315">
          <cell r="A315" t="str">
            <v>3405231</v>
          </cell>
          <cell r="B315" t="str">
            <v>PROV FOR INCOME TAX F07</v>
          </cell>
          <cell r="D315">
            <v>13000000</v>
          </cell>
        </row>
        <row r="316">
          <cell r="A316">
            <v>3405232</v>
          </cell>
          <cell r="B316" t="str">
            <v>PROV FOR INCOME TAX F08</v>
          </cell>
          <cell r="D316">
            <v>17700000</v>
          </cell>
        </row>
        <row r="317">
          <cell r="A317" t="str">
            <v>3406026</v>
          </cell>
          <cell r="B317" t="str">
            <v>PROV. W.TAX F-06</v>
          </cell>
          <cell r="D317">
            <v>20000</v>
          </cell>
        </row>
        <row r="318">
          <cell r="A318" t="str">
            <v>3406027</v>
          </cell>
          <cell r="B318" t="str">
            <v>PROV. W.TAX F-07</v>
          </cell>
          <cell r="D318">
            <v>12000</v>
          </cell>
        </row>
        <row r="319">
          <cell r="A319" t="str">
            <v>3407010</v>
          </cell>
          <cell r="B319" t="str">
            <v>DEF. TAX - LIABILITIES</v>
          </cell>
          <cell r="D319">
            <v>69077000</v>
          </cell>
        </row>
        <row r="320">
          <cell r="A320" t="str">
            <v>3408011</v>
          </cell>
          <cell r="B320" t="str">
            <v>PROV -FRINGE BENEFIT TAX F2006</v>
          </cell>
          <cell r="D320">
            <v>3666450</v>
          </cell>
        </row>
        <row r="321">
          <cell r="A321" t="str">
            <v>3408012</v>
          </cell>
          <cell r="B321" t="str">
            <v>PROV -FRINGE BENEFIT TAX F2007</v>
          </cell>
          <cell r="D321">
            <v>2400000</v>
          </cell>
        </row>
        <row r="322">
          <cell r="A322" t="str">
            <v>3408013</v>
          </cell>
          <cell r="B322" t="str">
            <v>PROV -FRINGE BENEFIT TAX F2008</v>
          </cell>
          <cell r="D322">
            <v>3100000</v>
          </cell>
        </row>
        <row r="323">
          <cell r="A323" t="str">
            <v>6101015</v>
          </cell>
          <cell r="B323" t="str">
            <v>PLANT DIRECT</v>
          </cell>
          <cell r="D323">
            <v>64281529.390000001</v>
          </cell>
        </row>
        <row r="324">
          <cell r="A324" t="str">
            <v>6101060</v>
          </cell>
          <cell r="B324" t="str">
            <v>DELHI BRANCH</v>
          </cell>
          <cell r="D324">
            <v>4965769.92</v>
          </cell>
        </row>
        <row r="325">
          <cell r="A325" t="str">
            <v>6101084</v>
          </cell>
          <cell r="B325" t="str">
            <v>VIJAYAWADA BRANCH</v>
          </cell>
          <cell r="D325">
            <v>34355</v>
          </cell>
        </row>
        <row r="326">
          <cell r="A326" t="str">
            <v>6101091</v>
          </cell>
          <cell r="B326" t="str">
            <v>CALCUTTA BRANCH</v>
          </cell>
          <cell r="D326">
            <v>957120.68</v>
          </cell>
        </row>
        <row r="327">
          <cell r="A327" t="str">
            <v>6101132</v>
          </cell>
          <cell r="B327" t="str">
            <v>FREE REPLACEMENT</v>
          </cell>
          <cell r="D327">
            <v>63887.29</v>
          </cell>
        </row>
        <row r="328">
          <cell r="A328" t="str">
            <v>6101149</v>
          </cell>
          <cell r="B328" t="str">
            <v>SARKHEJ BRANCH</v>
          </cell>
          <cell r="D328">
            <v>17446</v>
          </cell>
        </row>
        <row r="329">
          <cell r="A329" t="str">
            <v>6101163</v>
          </cell>
          <cell r="B329" t="str">
            <v>DHANBAD BRANCH</v>
          </cell>
          <cell r="D329">
            <v>12120</v>
          </cell>
        </row>
        <row r="330">
          <cell r="A330" t="str">
            <v>6101170</v>
          </cell>
          <cell r="B330" t="str">
            <v>KANPUR BRANCH</v>
          </cell>
          <cell r="D330">
            <v>2304697.9700000002</v>
          </cell>
        </row>
        <row r="331">
          <cell r="A331" t="str">
            <v>6101194</v>
          </cell>
          <cell r="B331" t="str">
            <v>SAMPLES</v>
          </cell>
          <cell r="D331">
            <v>358511.34</v>
          </cell>
        </row>
        <row r="332">
          <cell r="A332" t="str">
            <v>6101204</v>
          </cell>
          <cell r="B332" t="str">
            <v>OTHERS</v>
          </cell>
          <cell r="D332">
            <v>2665436.1800000002</v>
          </cell>
        </row>
        <row r="333">
          <cell r="A333" t="str">
            <v>6101228</v>
          </cell>
          <cell r="B333" t="str">
            <v>GUWAHATI BRANCH</v>
          </cell>
          <cell r="D333">
            <v>209374</v>
          </cell>
        </row>
        <row r="334">
          <cell r="A334" t="str">
            <v>6101235</v>
          </cell>
          <cell r="B334" t="str">
            <v>CUTTACK BRANCH</v>
          </cell>
          <cell r="D334">
            <v>79964.009999999995</v>
          </cell>
        </row>
        <row r="335">
          <cell r="A335" t="str">
            <v>6101413</v>
          </cell>
          <cell r="B335" t="str">
            <v>AGARTALA BRANCH</v>
          </cell>
          <cell r="D335">
            <v>117867.51</v>
          </cell>
        </row>
        <row r="336">
          <cell r="A336" t="str">
            <v>6101417</v>
          </cell>
          <cell r="B336" t="str">
            <v>GHAZIABAD BRANCH</v>
          </cell>
          <cell r="D336">
            <v>679439.99</v>
          </cell>
        </row>
        <row r="337">
          <cell r="A337" t="str">
            <v>6102010</v>
          </cell>
          <cell r="B337" t="str">
            <v>O E WITH MATERIAL</v>
          </cell>
          <cell r="D337">
            <v>690818044.94000006</v>
          </cell>
        </row>
        <row r="338">
          <cell r="A338" t="str">
            <v>6102027</v>
          </cell>
          <cell r="B338" t="str">
            <v>O E PROCESSING CHG</v>
          </cell>
          <cell r="D338">
            <v>41498022</v>
          </cell>
        </row>
        <row r="339">
          <cell r="A339" t="str">
            <v>6102041</v>
          </cell>
          <cell r="B339" t="str">
            <v>OE PROC CHGS - SPARES</v>
          </cell>
          <cell r="D339">
            <v>262133379.18000001</v>
          </cell>
        </row>
        <row r="340">
          <cell r="A340" t="str">
            <v>6102209</v>
          </cell>
          <cell r="B340" t="str">
            <v>OTHERS</v>
          </cell>
          <cell r="D340">
            <v>2403755</v>
          </cell>
        </row>
        <row r="341">
          <cell r="A341" t="str">
            <v>6104514</v>
          </cell>
          <cell r="B341" t="str">
            <v>AL J129</v>
          </cell>
          <cell r="D341">
            <v>4717450</v>
          </cell>
        </row>
        <row r="342">
          <cell r="A342" t="str">
            <v>6104515</v>
          </cell>
          <cell r="B342" t="str">
            <v>AAL JOB 131</v>
          </cell>
          <cell r="D342">
            <v>18438820</v>
          </cell>
        </row>
        <row r="343">
          <cell r="A343" t="str">
            <v>6104516</v>
          </cell>
          <cell r="B343" t="str">
            <v>BAJAJ JOB 132</v>
          </cell>
          <cell r="D343">
            <v>1911630</v>
          </cell>
        </row>
        <row r="344">
          <cell r="A344" t="str">
            <v>6104517</v>
          </cell>
          <cell r="B344" t="str">
            <v>PRECIFORGE JOB 125</v>
          </cell>
          <cell r="D344">
            <v>3375000</v>
          </cell>
        </row>
        <row r="345">
          <cell r="A345" t="str">
            <v>6104519</v>
          </cell>
          <cell r="B345" t="str">
            <v>HTTS JOB 139</v>
          </cell>
          <cell r="D345">
            <v>1500000</v>
          </cell>
        </row>
        <row r="346">
          <cell r="A346" t="str">
            <v>6104520</v>
          </cell>
          <cell r="B346" t="str">
            <v>ALL JOB 134</v>
          </cell>
          <cell r="D346">
            <v>9150000</v>
          </cell>
        </row>
        <row r="347">
          <cell r="A347" t="str">
            <v>6104521</v>
          </cell>
          <cell r="B347" t="str">
            <v>ALL JOB 135</v>
          </cell>
          <cell r="D347">
            <v>9150000</v>
          </cell>
        </row>
        <row r="348">
          <cell r="A348" t="str">
            <v>6104917</v>
          </cell>
          <cell r="B348" t="str">
            <v>FUR DIV SPARE PART SALES</v>
          </cell>
          <cell r="D348">
            <v>2071475</v>
          </cell>
        </row>
        <row r="349">
          <cell r="A349" t="str">
            <v>6104918</v>
          </cell>
          <cell r="B349" t="str">
            <v>FURNACE DIV SPARE PARTS SALE</v>
          </cell>
          <cell r="D349">
            <v>2909119.5</v>
          </cell>
        </row>
        <row r="350">
          <cell r="A350" t="str">
            <v>6104919</v>
          </cell>
          <cell r="B350" t="str">
            <v>FUR DIV SPARE PART SALES CST</v>
          </cell>
          <cell r="D350">
            <v>1370540</v>
          </cell>
        </row>
        <row r="351">
          <cell r="A351" t="str">
            <v>6104920</v>
          </cell>
          <cell r="B351" t="str">
            <v>FURNACE LABOUR - SPARES</v>
          </cell>
          <cell r="D351">
            <v>220500</v>
          </cell>
        </row>
        <row r="352">
          <cell r="A352" t="str">
            <v>6104930</v>
          </cell>
          <cell r="B352" t="str">
            <v>RW FROM CONT.IN PROGRESS</v>
          </cell>
          <cell r="D352">
            <v>11557000</v>
          </cell>
        </row>
        <row r="353">
          <cell r="A353" t="str">
            <v>6105015</v>
          </cell>
          <cell r="B353" t="str">
            <v>EXCISE BILLINGS</v>
          </cell>
          <cell r="D353">
            <v>187650957.47999999</v>
          </cell>
        </row>
        <row r="354">
          <cell r="A354" t="str">
            <v>6107022</v>
          </cell>
          <cell r="B354" t="str">
            <v>DEV SERV CHGS DOMESTIC</v>
          </cell>
          <cell r="D354">
            <v>6123200</v>
          </cell>
        </row>
        <row r="355">
          <cell r="A355" t="str">
            <v>6107023</v>
          </cell>
          <cell r="B355" t="str">
            <v>DEV SERV CHGS - 12.5</v>
          </cell>
          <cell r="D355">
            <v>12800000</v>
          </cell>
        </row>
        <row r="356">
          <cell r="A356" t="str">
            <v>6107045</v>
          </cell>
          <cell r="B356" t="str">
            <v>SALE OF SOFTWARE SUMMARY</v>
          </cell>
          <cell r="D356">
            <v>192256.48</v>
          </cell>
        </row>
        <row r="357">
          <cell r="A357" t="str">
            <v>6107047</v>
          </cell>
          <cell r="B357" t="str">
            <v>RESHARP / HT INCOME</v>
          </cell>
          <cell r="D357">
            <v>3172914.57</v>
          </cell>
        </row>
        <row r="358">
          <cell r="A358" t="str">
            <v>6109015</v>
          </cell>
          <cell r="B358" t="str">
            <v>EXPORTS - U S A</v>
          </cell>
          <cell r="D358">
            <v>194038466.13</v>
          </cell>
        </row>
        <row r="359">
          <cell r="A359" t="str">
            <v>6109053</v>
          </cell>
          <cell r="B359" t="str">
            <v>EXPORTS - CHINA</v>
          </cell>
          <cell r="D359">
            <v>22976767.989999998</v>
          </cell>
        </row>
        <row r="360">
          <cell r="A360" t="str">
            <v>6109062</v>
          </cell>
          <cell r="B360" t="str">
            <v>EXPORTS-OTHERS</v>
          </cell>
          <cell r="D360">
            <v>1153731.8799999999</v>
          </cell>
        </row>
        <row r="361">
          <cell r="A361" t="str">
            <v>6109085</v>
          </cell>
          <cell r="B361" t="str">
            <v>EXPORT - DUBAI</v>
          </cell>
          <cell r="D361">
            <v>1721491.1</v>
          </cell>
        </row>
        <row r="362">
          <cell r="A362" t="str">
            <v>6109092</v>
          </cell>
          <cell r="B362" t="str">
            <v>EXPORTS - POLAND</v>
          </cell>
          <cell r="D362">
            <v>9125544.5999999996</v>
          </cell>
        </row>
        <row r="363">
          <cell r="A363" t="str">
            <v>6109098</v>
          </cell>
          <cell r="B363" t="str">
            <v>EXPORTS - ITALY</v>
          </cell>
          <cell r="D363">
            <v>46220173.600000001</v>
          </cell>
        </row>
        <row r="364">
          <cell r="A364" t="str">
            <v>6201018</v>
          </cell>
          <cell r="B364" t="str">
            <v>INT ON SEC DEPOSITS</v>
          </cell>
          <cell r="D364">
            <v>273257</v>
          </cell>
        </row>
        <row r="365">
          <cell r="A365" t="str">
            <v>6201207</v>
          </cell>
          <cell r="B365" t="str">
            <v>INTEREST - OTHERS</v>
          </cell>
          <cell r="D365">
            <v>2431886</v>
          </cell>
        </row>
        <row r="366">
          <cell r="A366" t="str">
            <v>6204013</v>
          </cell>
          <cell r="B366" t="str">
            <v>PACKG RECOV - REP GEARS</v>
          </cell>
          <cell r="D366">
            <v>1300</v>
          </cell>
        </row>
        <row r="367">
          <cell r="A367" t="str">
            <v>6204037</v>
          </cell>
          <cell r="B367" t="str">
            <v>PACKG RECOV - O E GEARS</v>
          </cell>
          <cell r="D367">
            <v>518925.77</v>
          </cell>
        </row>
        <row r="368">
          <cell r="A368" t="str">
            <v>6204076</v>
          </cell>
          <cell r="B368" t="str">
            <v>FREIGHT RECOV-FURNACE</v>
          </cell>
          <cell r="D368">
            <v>7300</v>
          </cell>
        </row>
        <row r="369">
          <cell r="A369" t="str">
            <v>6205019</v>
          </cell>
          <cell r="B369" t="str">
            <v>FORG REJECTION SENT</v>
          </cell>
          <cell r="D369">
            <v>14.77</v>
          </cell>
        </row>
        <row r="370">
          <cell r="A370" t="str">
            <v>6205207</v>
          </cell>
          <cell r="B370" t="str">
            <v>OTHER ITEMS</v>
          </cell>
          <cell r="D370">
            <v>4564655.4400000004</v>
          </cell>
        </row>
        <row r="371">
          <cell r="A371" t="str">
            <v>6206020</v>
          </cell>
          <cell r="B371" t="str">
            <v>INCOME FROM DEPB LICENCE</v>
          </cell>
          <cell r="D371">
            <v>9663053</v>
          </cell>
        </row>
        <row r="372">
          <cell r="A372" t="str">
            <v>6207018</v>
          </cell>
          <cell r="B372" t="str">
            <v>HEAVY SCRAP</v>
          </cell>
          <cell r="D372">
            <v>1981691.4</v>
          </cell>
        </row>
        <row r="373">
          <cell r="A373" t="str">
            <v>6207025</v>
          </cell>
          <cell r="B373" t="str">
            <v>TURNING &amp; BORING SCRAP</v>
          </cell>
          <cell r="D373">
            <v>12714425</v>
          </cell>
        </row>
        <row r="374">
          <cell r="A374" t="str">
            <v>6207032</v>
          </cell>
          <cell r="B374" t="str">
            <v>SALE OF SCRAP - OTHERS</v>
          </cell>
          <cell r="D374">
            <v>36320</v>
          </cell>
        </row>
        <row r="375">
          <cell r="A375" t="str">
            <v>6208013</v>
          </cell>
          <cell r="B375" t="str">
            <v>SUNDRY INCOME</v>
          </cell>
          <cell r="D375">
            <v>1488378.28</v>
          </cell>
        </row>
        <row r="376">
          <cell r="A376" t="str">
            <v>6208082</v>
          </cell>
          <cell r="B376" t="str">
            <v>PROFIT ON EXCH FLUCTUATN</v>
          </cell>
          <cell r="D376">
            <v>8255071.9699999997</v>
          </cell>
        </row>
        <row r="377">
          <cell r="A377" t="str">
            <v>6208099</v>
          </cell>
          <cell r="B377" t="str">
            <v>GAIN ON SALE OF ASSET</v>
          </cell>
          <cell r="D377">
            <v>5252493.87</v>
          </cell>
        </row>
        <row r="378">
          <cell r="A378" t="str">
            <v>6208130</v>
          </cell>
          <cell r="B378" t="str">
            <v>C/DISC FM CREDITORS</v>
          </cell>
          <cell r="D378">
            <v>378314.53</v>
          </cell>
        </row>
        <row r="379">
          <cell r="A379" t="str">
            <v>6208147</v>
          </cell>
          <cell r="B379" t="str">
            <v>SUNDRY CR BAL W/BACK</v>
          </cell>
          <cell r="D379">
            <v>128694.92</v>
          </cell>
        </row>
        <row r="380">
          <cell r="A380" t="str">
            <v>6209001</v>
          </cell>
          <cell r="B380" t="str">
            <v>INCREASE DECREASE-STOCK</v>
          </cell>
          <cell r="C380">
            <v>14072812</v>
          </cell>
        </row>
        <row r="381">
          <cell r="A381" t="str">
            <v>6209025</v>
          </cell>
          <cell r="B381" t="str">
            <v>INCREASE / DECREASE -FGS</v>
          </cell>
          <cell r="C381">
            <v>6281252</v>
          </cell>
        </row>
        <row r="382">
          <cell r="A382" t="str">
            <v>7101003</v>
          </cell>
          <cell r="B382" t="str">
            <v>RAW MTL &amp; COMP CONSUMED</v>
          </cell>
          <cell r="C382">
            <v>412395728.92000002</v>
          </cell>
        </row>
        <row r="383">
          <cell r="A383" t="str">
            <v>7101010</v>
          </cell>
          <cell r="B383" t="str">
            <v>B. G. FORG CONSUMED</v>
          </cell>
          <cell r="C383">
            <v>595640.19999999995</v>
          </cell>
        </row>
        <row r="384">
          <cell r="A384" t="str">
            <v>7101209</v>
          </cell>
          <cell r="B384" t="str">
            <v>RMC CONS - OTHERS</v>
          </cell>
          <cell r="C384">
            <v>1978269.96</v>
          </cell>
        </row>
        <row r="385">
          <cell r="A385" t="str">
            <v>7101515</v>
          </cell>
          <cell r="B385" t="str">
            <v>COST OF FURNACE DIV SALE</v>
          </cell>
          <cell r="C385">
            <v>42697703</v>
          </cell>
        </row>
        <row r="386">
          <cell r="A386" t="str">
            <v>7102015</v>
          </cell>
          <cell r="B386" t="str">
            <v>PROSSG CHGS FORGING (VF)</v>
          </cell>
          <cell r="C386">
            <v>91063242</v>
          </cell>
        </row>
        <row r="387">
          <cell r="A387" t="str">
            <v>7102053</v>
          </cell>
          <cell r="B387" t="str">
            <v>PROSSG CHGS-BAR CUTTING</v>
          </cell>
          <cell r="C387">
            <v>605504</v>
          </cell>
        </row>
        <row r="388">
          <cell r="A388" t="str">
            <v>7102060</v>
          </cell>
          <cell r="B388" t="str">
            <v>FREIGHT IN - VENDORING</v>
          </cell>
          <cell r="C388">
            <v>5225388.63</v>
          </cell>
        </row>
        <row r="389">
          <cell r="A389" t="str">
            <v>7102084</v>
          </cell>
          <cell r="B389" t="str">
            <v>OCTROI VENDORING</v>
          </cell>
          <cell r="C389">
            <v>814430.48</v>
          </cell>
        </row>
        <row r="390">
          <cell r="A390" t="str">
            <v>7102092</v>
          </cell>
          <cell r="B390" t="str">
            <v>LOAD/UNLOAD CHGS-INWARD</v>
          </cell>
          <cell r="C390">
            <v>1429859</v>
          </cell>
        </row>
        <row r="391">
          <cell r="A391" t="str">
            <v>7102204</v>
          </cell>
          <cell r="B391" t="str">
            <v>PROSSG CHGS OTHERS</v>
          </cell>
          <cell r="C391">
            <v>68764.23</v>
          </cell>
        </row>
        <row r="392">
          <cell r="A392" t="str">
            <v>7102211</v>
          </cell>
          <cell r="B392" t="str">
            <v>PROSSG CHGS-SPARK EROSON</v>
          </cell>
          <cell r="C392">
            <v>15360</v>
          </cell>
        </row>
        <row r="393">
          <cell r="A393" t="str">
            <v>7102228</v>
          </cell>
          <cell r="B393" t="str">
            <v>PROSSG CHGS-CHEM ANALYS</v>
          </cell>
          <cell r="C393">
            <v>1746</v>
          </cell>
        </row>
        <row r="394">
          <cell r="A394" t="str">
            <v>7102510</v>
          </cell>
          <cell r="B394" t="str">
            <v>PROSSG CHGS FURNACE DIVN</v>
          </cell>
          <cell r="C394">
            <v>6749762.9800000004</v>
          </cell>
        </row>
        <row r="395">
          <cell r="A395" t="str">
            <v>7102644</v>
          </cell>
          <cell r="B395" t="str">
            <v>SERVICE CHGS - OTHERS</v>
          </cell>
          <cell r="C395">
            <v>215728</v>
          </cell>
        </row>
        <row r="396">
          <cell r="A396" t="str">
            <v>7103010</v>
          </cell>
          <cell r="B396" t="str">
            <v>SAL &amp; WAG - MGT STAFF</v>
          </cell>
          <cell r="C396">
            <v>39642926.530000001</v>
          </cell>
        </row>
        <row r="397">
          <cell r="A397" t="str">
            <v>7103027</v>
          </cell>
          <cell r="B397" t="str">
            <v>SAL &amp; WAG -SUP STAFF FAC</v>
          </cell>
          <cell r="C397">
            <v>37858029.549999997</v>
          </cell>
        </row>
        <row r="398">
          <cell r="A398" t="str">
            <v>7103034</v>
          </cell>
          <cell r="B398" t="str">
            <v>SAL &amp; WAG - N SUP FACT</v>
          </cell>
          <cell r="C398">
            <v>92586687.760000005</v>
          </cell>
        </row>
        <row r="399">
          <cell r="A399" t="str">
            <v>7103041</v>
          </cell>
          <cell r="B399" t="str">
            <v>B O N U S</v>
          </cell>
          <cell r="C399">
            <v>106148</v>
          </cell>
        </row>
        <row r="400">
          <cell r="A400" t="str">
            <v>7103058</v>
          </cell>
          <cell r="B400" t="str">
            <v>EX-GRATIA</v>
          </cell>
          <cell r="C400">
            <v>17155091</v>
          </cell>
        </row>
        <row r="401">
          <cell r="A401" t="str">
            <v>7103065</v>
          </cell>
          <cell r="B401" t="str">
            <v>SAL &amp; WAG - TEMP FAC</v>
          </cell>
          <cell r="C401">
            <v>2310073.06</v>
          </cell>
        </row>
        <row r="402">
          <cell r="A402" t="str">
            <v>7103089</v>
          </cell>
          <cell r="B402" t="str">
            <v>OVERTIME WAGES</v>
          </cell>
          <cell r="C402">
            <v>14149860.68</v>
          </cell>
        </row>
        <row r="403">
          <cell r="A403" t="str">
            <v>7103096</v>
          </cell>
          <cell r="B403" t="str">
            <v>CASUAL LABOUR WAGES</v>
          </cell>
          <cell r="C403">
            <v>30316323.25</v>
          </cell>
        </row>
        <row r="404">
          <cell r="A404" t="str">
            <v>7103098</v>
          </cell>
          <cell r="B404" t="str">
            <v>SECURITY CHARGES</v>
          </cell>
          <cell r="C404">
            <v>1488116</v>
          </cell>
        </row>
        <row r="405">
          <cell r="A405" t="str">
            <v>7103106</v>
          </cell>
          <cell r="B405" t="str">
            <v>COIN ADJUSTMENT</v>
          </cell>
          <cell r="C405">
            <v>15571.44</v>
          </cell>
        </row>
        <row r="406">
          <cell r="A406" t="str">
            <v>7103137</v>
          </cell>
          <cell r="B406" t="str">
            <v>INCENTIVE - N SUP STAFF</v>
          </cell>
          <cell r="C406">
            <v>5720668.1900000004</v>
          </cell>
        </row>
        <row r="407">
          <cell r="A407" t="str">
            <v>7103168</v>
          </cell>
          <cell r="B407" t="str">
            <v>P.L. ENCASHMENT</v>
          </cell>
          <cell r="C407">
            <v>7412862.1699999999</v>
          </cell>
        </row>
        <row r="408">
          <cell r="A408" t="str">
            <v>7103180</v>
          </cell>
          <cell r="B408" t="str">
            <v>VOL RETIREMENT SCH PAY</v>
          </cell>
          <cell r="C408">
            <v>12471222</v>
          </cell>
        </row>
        <row r="409">
          <cell r="A409" t="str">
            <v>7104015</v>
          </cell>
          <cell r="B409" t="str">
            <v>CONT TO P F</v>
          </cell>
          <cell r="C409">
            <v>11147472</v>
          </cell>
        </row>
        <row r="410">
          <cell r="A410" t="str">
            <v>7104039</v>
          </cell>
          <cell r="B410" t="str">
            <v>CONT TO P F TRUST</v>
          </cell>
          <cell r="C410">
            <v>1506621</v>
          </cell>
        </row>
        <row r="411">
          <cell r="A411" t="str">
            <v>7104046</v>
          </cell>
          <cell r="B411" t="str">
            <v>CONT TO SUPERANNUATION</v>
          </cell>
          <cell r="C411">
            <v>5025328</v>
          </cell>
        </row>
        <row r="412">
          <cell r="A412" t="str">
            <v>7104053</v>
          </cell>
          <cell r="B412" t="str">
            <v>CONT TO GRATUITY</v>
          </cell>
          <cell r="C412">
            <v>6381217</v>
          </cell>
        </row>
        <row r="413">
          <cell r="A413" t="str">
            <v>7104084</v>
          </cell>
          <cell r="B413" t="str">
            <v>CONT TO LABOUR WELFARE</v>
          </cell>
          <cell r="C413">
            <v>52344</v>
          </cell>
        </row>
        <row r="414">
          <cell r="A414" t="str">
            <v>7104091</v>
          </cell>
          <cell r="B414" t="str">
            <v>P F ADMN CHARGES</v>
          </cell>
          <cell r="C414">
            <v>1028826.94</v>
          </cell>
        </row>
        <row r="415">
          <cell r="A415" t="str">
            <v>7104118</v>
          </cell>
          <cell r="B415" t="str">
            <v>P F INSPECTION CHARGES</v>
          </cell>
          <cell r="C415">
            <v>32133.97</v>
          </cell>
        </row>
        <row r="416">
          <cell r="A416" t="str">
            <v>7104211</v>
          </cell>
          <cell r="B416" t="str">
            <v>CONT. LIC - EDLI SCHEME</v>
          </cell>
          <cell r="C416">
            <v>397172</v>
          </cell>
        </row>
        <row r="417">
          <cell r="A417" t="str">
            <v>7104228</v>
          </cell>
          <cell r="B417" t="str">
            <v>CONT TO ESIC - FACTORY</v>
          </cell>
          <cell r="C417">
            <v>216406</v>
          </cell>
        </row>
        <row r="418">
          <cell r="A418" t="str">
            <v>7104235</v>
          </cell>
          <cell r="B418" t="str">
            <v>CONT TO ESIC HO &amp; BR</v>
          </cell>
          <cell r="C418">
            <v>192</v>
          </cell>
        </row>
        <row r="419">
          <cell r="A419" t="str">
            <v>7104242</v>
          </cell>
          <cell r="B419" t="str">
            <v>CONT GROUP INS</v>
          </cell>
          <cell r="C419">
            <v>366173.56</v>
          </cell>
        </row>
        <row r="420">
          <cell r="A420" t="str">
            <v>7105003</v>
          </cell>
          <cell r="B420" t="str">
            <v>STAFF WELFARE</v>
          </cell>
          <cell r="C420">
            <v>31781.5</v>
          </cell>
        </row>
        <row r="421">
          <cell r="A421" t="str">
            <v>7105010</v>
          </cell>
          <cell r="B421" t="str">
            <v>STAFF TRANSPORT</v>
          </cell>
          <cell r="C421">
            <v>5230894.2699999996</v>
          </cell>
        </row>
        <row r="422">
          <cell r="A422" t="str">
            <v>7105027</v>
          </cell>
          <cell r="B422" t="str">
            <v>CANTEEN SUBSIDY &amp; ITEMS</v>
          </cell>
          <cell r="C422">
            <v>7688665.2999999998</v>
          </cell>
        </row>
        <row r="423">
          <cell r="A423" t="str">
            <v>7105034</v>
          </cell>
          <cell r="B423" t="str">
            <v>PANTRY EXPENSES</v>
          </cell>
          <cell r="C423">
            <v>58844</v>
          </cell>
        </row>
        <row r="424">
          <cell r="A424" t="str">
            <v>7105058</v>
          </cell>
          <cell r="B424" t="str">
            <v>DISPENSARY EXPENSES</v>
          </cell>
          <cell r="C424">
            <v>89762.51</v>
          </cell>
        </row>
        <row r="425">
          <cell r="A425" t="str">
            <v>7105065</v>
          </cell>
          <cell r="B425" t="str">
            <v>DOCTOR'S HONORARIUM</v>
          </cell>
          <cell r="C425">
            <v>144000</v>
          </cell>
        </row>
        <row r="426">
          <cell r="A426" t="str">
            <v>7105089</v>
          </cell>
          <cell r="B426" t="str">
            <v>DASSERA EXPENSES</v>
          </cell>
          <cell r="C426">
            <v>314641</v>
          </cell>
        </row>
        <row r="427">
          <cell r="A427" t="str">
            <v>7105106</v>
          </cell>
          <cell r="B427" t="str">
            <v>UNIFORM / EAR PLUGS</v>
          </cell>
          <cell r="C427">
            <v>1668361.29</v>
          </cell>
        </row>
        <row r="428">
          <cell r="A428" t="str">
            <v>7105113</v>
          </cell>
          <cell r="B428" t="str">
            <v>SAFETY SHOES</v>
          </cell>
          <cell r="C428">
            <v>334892</v>
          </cell>
        </row>
        <row r="429">
          <cell r="A429" t="str">
            <v>7105120</v>
          </cell>
          <cell r="B429" t="str">
            <v>WASHING ALLOWANCE</v>
          </cell>
          <cell r="C429">
            <v>1458</v>
          </cell>
        </row>
        <row r="430">
          <cell r="A430" t="str">
            <v>7105144</v>
          </cell>
          <cell r="B430" t="str">
            <v>CANTEEN WAGES</v>
          </cell>
          <cell r="C430">
            <v>4127933</v>
          </cell>
        </row>
        <row r="431">
          <cell r="A431" t="str">
            <v>7105151</v>
          </cell>
          <cell r="B431" t="str">
            <v>CANTEEN OVERTIME &amp; BONUS</v>
          </cell>
          <cell r="C431">
            <v>216715</v>
          </cell>
        </row>
        <row r="432">
          <cell r="A432" t="str">
            <v>7105168</v>
          </cell>
          <cell r="B432" t="str">
            <v>MEDICAL EXPS - MANAGERS</v>
          </cell>
          <cell r="C432">
            <v>1253967</v>
          </cell>
        </row>
        <row r="433">
          <cell r="A433" t="str">
            <v>7105175</v>
          </cell>
          <cell r="B433" t="str">
            <v>MEDICAL EXPS - SUP STAFF</v>
          </cell>
          <cell r="C433">
            <v>1826996</v>
          </cell>
        </row>
        <row r="434">
          <cell r="A434" t="str">
            <v>7105182</v>
          </cell>
          <cell r="B434" t="str">
            <v>MEDICAL EXPS - GRD STAFF</v>
          </cell>
          <cell r="C434">
            <v>1170372</v>
          </cell>
        </row>
        <row r="435">
          <cell r="A435" t="str">
            <v>7105199</v>
          </cell>
          <cell r="B435" t="str">
            <v>LUNCH ALLOW ON LOCAL O D</v>
          </cell>
          <cell r="C435">
            <v>120578</v>
          </cell>
        </row>
        <row r="436">
          <cell r="A436" t="str">
            <v>7105209</v>
          </cell>
          <cell r="B436" t="str">
            <v>OTHER STAFF WELFARE EXP</v>
          </cell>
          <cell r="C436">
            <v>690257.99000000022</v>
          </cell>
        </row>
        <row r="437">
          <cell r="A437" t="str">
            <v>7105223</v>
          </cell>
          <cell r="B437" t="str">
            <v>MEDICLAIM INS PREM</v>
          </cell>
          <cell r="C437">
            <v>3344001</v>
          </cell>
        </row>
        <row r="438">
          <cell r="A438" t="str">
            <v>7105230</v>
          </cell>
          <cell r="B438" t="str">
            <v>LTA - MANAGERS</v>
          </cell>
          <cell r="C438">
            <v>2441425</v>
          </cell>
        </row>
        <row r="439">
          <cell r="A439" t="str">
            <v>7105247</v>
          </cell>
          <cell r="B439" t="str">
            <v>LTA - SUP STAFF</v>
          </cell>
          <cell r="C439">
            <v>1518559</v>
          </cell>
        </row>
        <row r="440">
          <cell r="A440" t="str">
            <v>7105254</v>
          </cell>
          <cell r="B440" t="str">
            <v>LTA - GRADED STAFF</v>
          </cell>
          <cell r="C440">
            <v>1769781</v>
          </cell>
        </row>
        <row r="441">
          <cell r="A441" t="str">
            <v>7106000</v>
          </cell>
          <cell r="B441" t="str">
            <v>ITEM VARIANCE</v>
          </cell>
          <cell r="C441">
            <v>34220</v>
          </cell>
        </row>
        <row r="442">
          <cell r="A442" t="str">
            <v>7106015</v>
          </cell>
          <cell r="B442" t="str">
            <v>MECH STORES CONS - IND</v>
          </cell>
          <cell r="C442">
            <v>25877408.93</v>
          </cell>
        </row>
        <row r="443">
          <cell r="A443" t="str">
            <v>7106022</v>
          </cell>
          <cell r="B443" t="str">
            <v>MECH STORES CONS - IMP</v>
          </cell>
          <cell r="D443">
            <v>252499.45</v>
          </cell>
        </row>
        <row r="444">
          <cell r="A444" t="str">
            <v>7106039</v>
          </cell>
          <cell r="B444" t="str">
            <v>ELE STORES CONS - IND</v>
          </cell>
          <cell r="C444">
            <v>4141545.49</v>
          </cell>
        </row>
        <row r="445">
          <cell r="A445" t="str">
            <v>7106046</v>
          </cell>
          <cell r="B445" t="str">
            <v>ELE STORES CONS - IMP</v>
          </cell>
          <cell r="C445">
            <v>6233.77</v>
          </cell>
        </row>
        <row r="446">
          <cell r="A446" t="str">
            <v>7106053</v>
          </cell>
          <cell r="B446" t="str">
            <v>OILS &amp; LUBRIC CONS - IND</v>
          </cell>
          <cell r="C446">
            <v>14727209.539999999</v>
          </cell>
        </row>
        <row r="447">
          <cell r="A447" t="str">
            <v>7106060</v>
          </cell>
          <cell r="B447" t="str">
            <v>OILS &amp; LUBRIC CONS - IMP</v>
          </cell>
          <cell r="D447">
            <v>6357.27</v>
          </cell>
        </row>
        <row r="448">
          <cell r="A448" t="str">
            <v>7106077</v>
          </cell>
          <cell r="B448" t="str">
            <v>CHEM &amp; PAINTS CONS - IND</v>
          </cell>
          <cell r="C448">
            <v>1579370.92</v>
          </cell>
        </row>
        <row r="449">
          <cell r="A449" t="str">
            <v>7106084</v>
          </cell>
          <cell r="B449" t="str">
            <v>CHEM &amp; PAINTS CONS - IMP</v>
          </cell>
          <cell r="C449">
            <v>7369.5</v>
          </cell>
        </row>
        <row r="450">
          <cell r="A450" t="str">
            <v>7106091</v>
          </cell>
          <cell r="B450" t="str">
            <v>PACKG MATERIAL CONS-IND</v>
          </cell>
          <cell r="C450">
            <v>21652609.690000001</v>
          </cell>
        </row>
        <row r="451">
          <cell r="A451" t="str">
            <v>7106101</v>
          </cell>
          <cell r="B451" t="str">
            <v>PACKG MATERIAL CONS-IMP</v>
          </cell>
          <cell r="C451">
            <v>194043.22</v>
          </cell>
        </row>
        <row r="452">
          <cell r="A452" t="str">
            <v>7106118</v>
          </cell>
          <cell r="B452" t="str">
            <v>MISC STORES CONS - IND</v>
          </cell>
          <cell r="D452">
            <v>6711.13</v>
          </cell>
        </row>
        <row r="453">
          <cell r="A453" t="str">
            <v>7106132</v>
          </cell>
          <cell r="B453" t="str">
            <v>OTHER STORES</v>
          </cell>
          <cell r="C453">
            <v>12272036.289999999</v>
          </cell>
        </row>
        <row r="454">
          <cell r="A454" t="str">
            <v>7106149</v>
          </cell>
          <cell r="B454" t="str">
            <v>TOOLING MATERIAL - IND</v>
          </cell>
          <cell r="C454">
            <v>493130.29</v>
          </cell>
        </row>
        <row r="455">
          <cell r="A455" t="str">
            <v>7106156</v>
          </cell>
          <cell r="B455" t="str">
            <v>TOOLING MATERIAL - IMP</v>
          </cell>
          <cell r="D455">
            <v>16832.810000000001</v>
          </cell>
        </row>
        <row r="456">
          <cell r="A456" t="str">
            <v>7106163</v>
          </cell>
          <cell r="B456" t="str">
            <v>CUTTING TOOLS - IND</v>
          </cell>
          <cell r="C456">
            <v>22593613.25</v>
          </cell>
        </row>
        <row r="457">
          <cell r="A457" t="str">
            <v>7106170</v>
          </cell>
          <cell r="B457" t="str">
            <v>CUTTING TOOLS - IMP</v>
          </cell>
          <cell r="C457">
            <v>1998812.25</v>
          </cell>
        </row>
        <row r="458">
          <cell r="A458" t="str">
            <v>7106187</v>
          </cell>
          <cell r="B458" t="str">
            <v>HAND TOOLS - IND</v>
          </cell>
          <cell r="C458">
            <v>316071.62</v>
          </cell>
        </row>
        <row r="459">
          <cell r="A459" t="str">
            <v>7106204</v>
          </cell>
          <cell r="B459" t="str">
            <v>GAUGES &amp; TEMPLETS - IND</v>
          </cell>
          <cell r="C459">
            <v>2911472.67</v>
          </cell>
        </row>
        <row r="460">
          <cell r="A460" t="str">
            <v>7106211</v>
          </cell>
          <cell r="B460" t="str">
            <v>GAUGES &amp; TEMPLETS - IMP</v>
          </cell>
          <cell r="C460">
            <v>1007089.17</v>
          </cell>
        </row>
        <row r="461">
          <cell r="A461" t="str">
            <v>7106228</v>
          </cell>
          <cell r="B461" t="str">
            <v>PRECISION INST - IND</v>
          </cell>
          <cell r="C461">
            <v>710465.16</v>
          </cell>
        </row>
        <row r="462">
          <cell r="A462" t="str">
            <v>7106242</v>
          </cell>
          <cell r="B462" t="str">
            <v>JIGS &amp; FIXTURES - IND</v>
          </cell>
          <cell r="C462">
            <v>8359844.3499999996</v>
          </cell>
        </row>
        <row r="463">
          <cell r="A463" t="str">
            <v>7106259</v>
          </cell>
          <cell r="B463" t="str">
            <v>JIGS &amp; FIXTURES - IMP</v>
          </cell>
          <cell r="C463">
            <v>4705992.3099999996</v>
          </cell>
        </row>
        <row r="464">
          <cell r="A464" t="str">
            <v>7107011</v>
          </cell>
          <cell r="B464" t="str">
            <v>FREIGHT INWARD-FURNACE</v>
          </cell>
          <cell r="C464">
            <v>31602.27</v>
          </cell>
        </row>
        <row r="465">
          <cell r="A465" t="str">
            <v>7107020</v>
          </cell>
          <cell r="B465" t="str">
            <v>PACKING CHARGES INWARD-INVENTORY</v>
          </cell>
          <cell r="C465">
            <v>119887.13</v>
          </cell>
        </row>
        <row r="466">
          <cell r="A466" t="str">
            <v>7108015</v>
          </cell>
          <cell r="B466" t="str">
            <v>MSEB POWER</v>
          </cell>
          <cell r="C466">
            <v>57512281</v>
          </cell>
        </row>
        <row r="467">
          <cell r="A467" t="str">
            <v>7108022</v>
          </cell>
          <cell r="B467" t="str">
            <v>HIGH SPEED DIESEL</v>
          </cell>
          <cell r="C467">
            <v>1385865.5</v>
          </cell>
        </row>
        <row r="468">
          <cell r="A468" t="str">
            <v>7108039</v>
          </cell>
          <cell r="B468" t="str">
            <v>L D O FOR I A FURNACES</v>
          </cell>
          <cell r="C468">
            <v>19440009.710000001</v>
          </cell>
        </row>
        <row r="469">
          <cell r="A469" t="str">
            <v>7108046</v>
          </cell>
          <cell r="B469" t="str">
            <v>L P G FOR CGC FURNACES</v>
          </cell>
          <cell r="C469">
            <v>53003413.020000003</v>
          </cell>
        </row>
        <row r="470">
          <cell r="A470" t="str">
            <v>7108053</v>
          </cell>
          <cell r="B470" t="str">
            <v>FREIGHT - FUELS</v>
          </cell>
          <cell r="C470">
            <v>774932</v>
          </cell>
        </row>
        <row r="471">
          <cell r="A471" t="str">
            <v>7108060</v>
          </cell>
          <cell r="B471" t="str">
            <v>OCTROI ON FUELS</v>
          </cell>
          <cell r="C471">
            <v>4164817.59</v>
          </cell>
        </row>
        <row r="472">
          <cell r="A472" t="str">
            <v>7109010</v>
          </cell>
          <cell r="B472" t="str">
            <v>R&amp;M-PL&amp;M/C CONTRACTS</v>
          </cell>
          <cell r="C472">
            <v>934837</v>
          </cell>
        </row>
        <row r="473">
          <cell r="A473" t="str">
            <v>7109027</v>
          </cell>
          <cell r="B473" t="str">
            <v>R&amp;M-PL&amp;M/C NON CONTRACTS</v>
          </cell>
          <cell r="C473">
            <v>947860.45</v>
          </cell>
        </row>
        <row r="474">
          <cell r="A474" t="str">
            <v>7109028</v>
          </cell>
          <cell r="B474" t="str">
            <v>R&amp;M-PL&amp;M/C NON CONTRACTS -FC</v>
          </cell>
          <cell r="C474">
            <v>1190666</v>
          </cell>
        </row>
        <row r="475">
          <cell r="A475" t="str">
            <v>7109034</v>
          </cell>
          <cell r="B475" t="str">
            <v>R&amp;M - GENERATOR CONTRACT</v>
          </cell>
          <cell r="C475">
            <v>7500</v>
          </cell>
        </row>
        <row r="476">
          <cell r="A476" t="str">
            <v>7109041</v>
          </cell>
          <cell r="B476" t="str">
            <v>R&amp;M - COMPUTERS CONTRACT</v>
          </cell>
          <cell r="C476">
            <v>817475</v>
          </cell>
        </row>
        <row r="477">
          <cell r="A477" t="str">
            <v>7109058</v>
          </cell>
          <cell r="B477" t="str">
            <v>R&amp;M - COMPUTERS OTHERS</v>
          </cell>
          <cell r="C477">
            <v>12856</v>
          </cell>
        </row>
        <row r="478">
          <cell r="A478" t="str">
            <v>7109065</v>
          </cell>
          <cell r="B478" t="str">
            <v>R&amp;M - A/C &amp; REFRIGERATOR</v>
          </cell>
          <cell r="C478">
            <v>433862</v>
          </cell>
        </row>
        <row r="479">
          <cell r="A479" t="str">
            <v>7109072</v>
          </cell>
          <cell r="B479" t="str">
            <v>R&amp;M - OFFICE EQUIPMENT</v>
          </cell>
          <cell r="C479">
            <v>172391.25</v>
          </cell>
        </row>
        <row r="480">
          <cell r="A480" t="str">
            <v>7109089</v>
          </cell>
          <cell r="B480" t="str">
            <v>R&amp;M- PL &amp; M/C-GENERATORS</v>
          </cell>
          <cell r="C480">
            <v>153467</v>
          </cell>
        </row>
        <row r="481">
          <cell r="A481" t="str">
            <v>7109096</v>
          </cell>
          <cell r="B481" t="str">
            <v>R&amp;M - ELECTRICAL INSTALL</v>
          </cell>
          <cell r="C481">
            <v>1844263.77</v>
          </cell>
        </row>
        <row r="482">
          <cell r="A482" t="str">
            <v>7109097</v>
          </cell>
          <cell r="B482" t="str">
            <v>R&amp;M - AIR COMPRESSOR</v>
          </cell>
          <cell r="C482">
            <v>42318</v>
          </cell>
        </row>
        <row r="483">
          <cell r="A483" t="str">
            <v>7109120</v>
          </cell>
          <cell r="B483" t="str">
            <v>R&amp;M - FURNACES</v>
          </cell>
          <cell r="C483">
            <v>1263861.6299999999</v>
          </cell>
        </row>
        <row r="484">
          <cell r="A484" t="str">
            <v>7109137</v>
          </cell>
          <cell r="B484" t="str">
            <v>R&amp;M - FORKLIFTS</v>
          </cell>
          <cell r="C484">
            <v>159280.85</v>
          </cell>
        </row>
        <row r="485">
          <cell r="A485" t="str">
            <v>7109138</v>
          </cell>
          <cell r="B485" t="str">
            <v>R &amp; M- ETP PLANT</v>
          </cell>
          <cell r="C485">
            <v>131234.4</v>
          </cell>
        </row>
        <row r="486">
          <cell r="A486" t="str">
            <v>7110012</v>
          </cell>
          <cell r="B486" t="str">
            <v>REPR &amp; MAINT - BLDG</v>
          </cell>
          <cell r="C486">
            <v>8238900.4800000004</v>
          </cell>
        </row>
        <row r="487">
          <cell r="A487" t="str">
            <v>7111017</v>
          </cell>
          <cell r="B487" t="str">
            <v>REPR &amp; MAINT - FUR &amp; FIX</v>
          </cell>
          <cell r="C487">
            <v>222666</v>
          </cell>
        </row>
        <row r="488">
          <cell r="A488" t="str">
            <v>7111024</v>
          </cell>
          <cell r="B488" t="str">
            <v>REPR &amp; MAINT - TOOLS</v>
          </cell>
          <cell r="C488">
            <v>927653.26</v>
          </cell>
        </row>
        <row r="489">
          <cell r="A489" t="str">
            <v>7111048</v>
          </cell>
          <cell r="B489" t="str">
            <v>R&amp;M-MTL HANDLG EQUIP EXP</v>
          </cell>
          <cell r="C489">
            <v>1559946.25</v>
          </cell>
        </row>
        <row r="490">
          <cell r="A490" t="str">
            <v>7111055</v>
          </cell>
          <cell r="B490" t="str">
            <v>TIN COATING CHGS - TOOLS</v>
          </cell>
          <cell r="C490">
            <v>2857603.88</v>
          </cell>
        </row>
        <row r="491">
          <cell r="A491" t="str">
            <v>7111110</v>
          </cell>
          <cell r="B491" t="str">
            <v>GARDEN MAINTENANCE</v>
          </cell>
          <cell r="C491">
            <v>382629.5</v>
          </cell>
        </row>
        <row r="492">
          <cell r="A492" t="str">
            <v>7111127</v>
          </cell>
          <cell r="B492" t="str">
            <v>HOUSEKEEPING WAGES</v>
          </cell>
          <cell r="C492">
            <v>5806094</v>
          </cell>
        </row>
        <row r="493">
          <cell r="A493" t="str">
            <v>7111134</v>
          </cell>
          <cell r="B493" t="str">
            <v>HOUSEKEEPING OVERTIME</v>
          </cell>
          <cell r="C493">
            <v>302121</v>
          </cell>
        </row>
        <row r="494">
          <cell r="A494" t="str">
            <v>7111141</v>
          </cell>
          <cell r="B494" t="str">
            <v>HOUSEKEEPING - MATERIAL</v>
          </cell>
          <cell r="C494">
            <v>147484.76999999999</v>
          </cell>
        </row>
        <row r="495">
          <cell r="A495" t="str">
            <v>7111206</v>
          </cell>
          <cell r="B495" t="str">
            <v>REP &amp; MAINT OTHERS</v>
          </cell>
          <cell r="C495">
            <v>3985503.05</v>
          </cell>
        </row>
        <row r="496">
          <cell r="A496" t="str">
            <v>7112010</v>
          </cell>
          <cell r="B496" t="str">
            <v>RENT - QUARTERS</v>
          </cell>
          <cell r="C496">
            <v>26500</v>
          </cell>
        </row>
        <row r="497">
          <cell r="A497" t="str">
            <v>7112012</v>
          </cell>
          <cell r="B497" t="str">
            <v>RENT OFF HO VENKATESH</v>
          </cell>
          <cell r="C497">
            <v>112837</v>
          </cell>
        </row>
        <row r="498">
          <cell r="A498" t="str">
            <v>7112043</v>
          </cell>
          <cell r="B498" t="str">
            <v>RENT OFF CAL B S T</v>
          </cell>
          <cell r="C498">
            <v>147943.4</v>
          </cell>
        </row>
        <row r="499">
          <cell r="A499" t="str">
            <v>7112060</v>
          </cell>
          <cell r="B499" t="str">
            <v>RENT OFF - J.C.VACHHER</v>
          </cell>
          <cell r="C499">
            <v>488400</v>
          </cell>
        </row>
        <row r="500">
          <cell r="A500" t="str">
            <v>7112091</v>
          </cell>
          <cell r="B500" t="str">
            <v>RENT GODOWN - BANGLR BR</v>
          </cell>
          <cell r="C500">
            <v>4000</v>
          </cell>
        </row>
        <row r="501">
          <cell r="A501" t="str">
            <v>7112108</v>
          </cell>
          <cell r="B501" t="str">
            <v>RENT QTR-MEH D DRUKKER</v>
          </cell>
          <cell r="C501">
            <v>17837.400000000001</v>
          </cell>
        </row>
        <row r="502">
          <cell r="A502" t="str">
            <v>7112225</v>
          </cell>
          <cell r="B502" t="str">
            <v>RENT GOD-BBY (DAHISAR)</v>
          </cell>
          <cell r="C502">
            <v>60528</v>
          </cell>
        </row>
        <row r="503">
          <cell r="A503" t="str">
            <v>7112366</v>
          </cell>
          <cell r="B503" t="str">
            <v>RENT GODOWN AHMEDABAD</v>
          </cell>
          <cell r="C503">
            <v>3000</v>
          </cell>
        </row>
        <row r="504">
          <cell r="A504" t="str">
            <v>7112438</v>
          </cell>
          <cell r="B504" t="str">
            <v>RENT GODOWN - RANCHI</v>
          </cell>
          <cell r="C504">
            <v>3000</v>
          </cell>
        </row>
        <row r="505">
          <cell r="A505" t="str">
            <v>7112445</v>
          </cell>
          <cell r="B505" t="str">
            <v>RENT - DHANBAD BRANCH</v>
          </cell>
          <cell r="C505">
            <v>500</v>
          </cell>
        </row>
        <row r="506">
          <cell r="A506" t="str">
            <v>7112452</v>
          </cell>
          <cell r="B506" t="str">
            <v>RENT KOCHY BRANCH</v>
          </cell>
          <cell r="C506">
            <v>5000</v>
          </cell>
        </row>
        <row r="507">
          <cell r="A507" t="str">
            <v>7112478</v>
          </cell>
          <cell r="B507" t="str">
            <v>RENT OFFICE - AGARTALA</v>
          </cell>
          <cell r="C507">
            <v>1500</v>
          </cell>
        </row>
        <row r="508">
          <cell r="A508" t="str">
            <v>7112481</v>
          </cell>
          <cell r="B508" t="str">
            <v>COMMISSION SERVICE - AGENT</v>
          </cell>
          <cell r="C508">
            <v>324000</v>
          </cell>
        </row>
        <row r="509">
          <cell r="A509" t="str">
            <v>7112483</v>
          </cell>
          <cell r="B509" t="str">
            <v>FORKLIFT HIRING CHGS</v>
          </cell>
          <cell r="C509">
            <v>1430818</v>
          </cell>
        </row>
        <row r="510">
          <cell r="A510" t="str">
            <v>7112665</v>
          </cell>
          <cell r="B510" t="str">
            <v>CAR HIRE EXPENSES</v>
          </cell>
          <cell r="C510">
            <v>3467537.5</v>
          </cell>
        </row>
        <row r="511">
          <cell r="A511" t="str">
            <v>7113017</v>
          </cell>
          <cell r="B511" t="str">
            <v>RATES &amp; TAXES - BLDG</v>
          </cell>
          <cell r="C511">
            <v>1817791.68</v>
          </cell>
        </row>
        <row r="512">
          <cell r="A512" t="str">
            <v>7113024</v>
          </cell>
          <cell r="B512" t="str">
            <v>RATES &amp; TAXES - LAND</v>
          </cell>
          <cell r="C512">
            <v>58362</v>
          </cell>
        </row>
        <row r="513">
          <cell r="A513" t="str">
            <v>7113031</v>
          </cell>
          <cell r="B513" t="str">
            <v>SALES TAX</v>
          </cell>
          <cell r="C513">
            <v>669496.44999999995</v>
          </cell>
        </row>
        <row r="514">
          <cell r="A514" t="str">
            <v>7113048</v>
          </cell>
          <cell r="B514" t="str">
            <v>WEALTH TAX</v>
          </cell>
          <cell r="D514">
            <v>195</v>
          </cell>
        </row>
        <row r="515">
          <cell r="A515" t="str">
            <v>7113055</v>
          </cell>
          <cell r="B515" t="str">
            <v>INCOME TAX</v>
          </cell>
          <cell r="C515">
            <v>41416.86</v>
          </cell>
        </row>
        <row r="516">
          <cell r="A516" t="str">
            <v>7114012</v>
          </cell>
          <cell r="B516" t="str">
            <v>INS - FACTORY BLDG</v>
          </cell>
          <cell r="C516">
            <v>73029.38</v>
          </cell>
        </row>
        <row r="517">
          <cell r="A517" t="str">
            <v>7114029</v>
          </cell>
          <cell r="B517" t="str">
            <v>INS - OFFICE BLDG</v>
          </cell>
          <cell r="C517">
            <v>6428.19</v>
          </cell>
        </row>
        <row r="518">
          <cell r="A518" t="str">
            <v>7114043</v>
          </cell>
          <cell r="B518" t="str">
            <v>INS - PL &amp; MACH</v>
          </cell>
          <cell r="C518">
            <v>1035227.57</v>
          </cell>
        </row>
        <row r="519">
          <cell r="A519" t="str">
            <v>7114050</v>
          </cell>
          <cell r="B519" t="str">
            <v>INS - FUR &amp; FIX - FAC</v>
          </cell>
          <cell r="C519">
            <v>9747.6</v>
          </cell>
        </row>
        <row r="520">
          <cell r="A520" t="str">
            <v>7114081</v>
          </cell>
          <cell r="B520" t="str">
            <v>INS - VEHICLES</v>
          </cell>
          <cell r="C520">
            <v>73001</v>
          </cell>
        </row>
        <row r="521">
          <cell r="A521" t="str">
            <v>7114098</v>
          </cell>
          <cell r="B521" t="str">
            <v>INS - GEN STORES</v>
          </cell>
          <cell r="C521">
            <v>41832.49</v>
          </cell>
        </row>
        <row r="522">
          <cell r="A522" t="str">
            <v>7114108</v>
          </cell>
          <cell r="B522" t="str">
            <v>INS - RAW MTL WIP &amp; COMP</v>
          </cell>
          <cell r="C522">
            <v>87811.98</v>
          </cell>
        </row>
        <row r="523">
          <cell r="A523" t="str">
            <v>7114115</v>
          </cell>
          <cell r="B523" t="str">
            <v>INS - DOM SALES TRANSIT</v>
          </cell>
          <cell r="C523">
            <v>264643</v>
          </cell>
        </row>
        <row r="524">
          <cell r="A524" t="str">
            <v>7114122</v>
          </cell>
          <cell r="B524" t="str">
            <v>INS - TRANSIT PUR LOCAL</v>
          </cell>
          <cell r="C524">
            <v>24979</v>
          </cell>
        </row>
        <row r="525">
          <cell r="A525" t="str">
            <v>7114139</v>
          </cell>
          <cell r="B525" t="str">
            <v>INS - TRANSIT PUR IMP</v>
          </cell>
          <cell r="C525">
            <v>39603</v>
          </cell>
        </row>
        <row r="526">
          <cell r="A526" t="str">
            <v>7114160</v>
          </cell>
          <cell r="B526" t="str">
            <v>INS - FIDELITY/FIN GOODS</v>
          </cell>
          <cell r="C526">
            <v>2133</v>
          </cell>
        </row>
        <row r="527">
          <cell r="A527" t="str">
            <v>7114177</v>
          </cell>
          <cell r="B527" t="str">
            <v>INS - PUBLIC LIABILITY</v>
          </cell>
          <cell r="C527">
            <v>169349</v>
          </cell>
        </row>
        <row r="528">
          <cell r="A528" t="str">
            <v>7114184</v>
          </cell>
          <cell r="B528" t="str">
            <v>INS - EXPT SALES TRANSIT</v>
          </cell>
          <cell r="C528">
            <v>97812</v>
          </cell>
        </row>
        <row r="529">
          <cell r="A529" t="str">
            <v>7114191</v>
          </cell>
          <cell r="B529" t="str">
            <v>INS - LEASED ASSET</v>
          </cell>
          <cell r="C529">
            <v>123944</v>
          </cell>
        </row>
        <row r="530">
          <cell r="A530" t="str">
            <v>7114201</v>
          </cell>
          <cell r="B530" t="str">
            <v>INS - OTHERS</v>
          </cell>
          <cell r="C530">
            <v>52932</v>
          </cell>
        </row>
        <row r="531">
          <cell r="A531" t="str">
            <v>7114225</v>
          </cell>
          <cell r="B531" t="str">
            <v>INS - FGS PLANT</v>
          </cell>
          <cell r="C531">
            <v>27232.12</v>
          </cell>
        </row>
        <row r="532">
          <cell r="A532" t="str">
            <v>7114232</v>
          </cell>
          <cell r="B532" t="str">
            <v>INS - FGS BRANCHES</v>
          </cell>
          <cell r="C532">
            <v>12951</v>
          </cell>
        </row>
        <row r="533">
          <cell r="A533" t="str">
            <v>7114256</v>
          </cell>
          <cell r="B533" t="str">
            <v>INS - VENDORS STK</v>
          </cell>
          <cell r="C533">
            <v>7800</v>
          </cell>
        </row>
        <row r="534">
          <cell r="A534" t="str">
            <v>7115017</v>
          </cell>
          <cell r="B534" t="str">
            <v>WATER</v>
          </cell>
          <cell r="C534">
            <v>1302479</v>
          </cell>
        </row>
        <row r="535">
          <cell r="A535" t="str">
            <v>7116012</v>
          </cell>
          <cell r="B535" t="str">
            <v>ELECTRICITY</v>
          </cell>
          <cell r="C535">
            <v>427508.15</v>
          </cell>
        </row>
        <row r="536">
          <cell r="A536" t="str">
            <v>7117017</v>
          </cell>
          <cell r="B536" t="str">
            <v>PRINTED STATIONERY</v>
          </cell>
          <cell r="C536">
            <v>983600.39</v>
          </cell>
        </row>
        <row r="537">
          <cell r="A537" t="str">
            <v>7117024</v>
          </cell>
          <cell r="B537" t="str">
            <v>OFFICE  STNRY SUPPLIES</v>
          </cell>
          <cell r="C537">
            <v>754603.24</v>
          </cell>
        </row>
        <row r="538">
          <cell r="A538" t="str">
            <v>7117031</v>
          </cell>
          <cell r="B538" t="str">
            <v>COMPUTER STATIONERY</v>
          </cell>
          <cell r="C538">
            <v>6097.9</v>
          </cell>
        </row>
        <row r="539">
          <cell r="A539" t="str">
            <v>7117048</v>
          </cell>
          <cell r="B539" t="str">
            <v>POSTAGE</v>
          </cell>
          <cell r="C539">
            <v>15452</v>
          </cell>
        </row>
        <row r="540">
          <cell r="A540" t="str">
            <v>7117055</v>
          </cell>
          <cell r="B540" t="str">
            <v>COURIER EXPENSES</v>
          </cell>
          <cell r="C540">
            <v>582686.31999999995</v>
          </cell>
        </row>
        <row r="541">
          <cell r="A541" t="str">
            <v>7117062</v>
          </cell>
          <cell r="B541" t="str">
            <v>TELEPHONES - BGL</v>
          </cell>
          <cell r="C541">
            <v>1603990.07</v>
          </cell>
        </row>
        <row r="542">
          <cell r="A542" t="str">
            <v>7117079</v>
          </cell>
          <cell r="B542" t="str">
            <v>TELEPHONES - OTHERS</v>
          </cell>
          <cell r="C542">
            <v>795459.05</v>
          </cell>
        </row>
        <row r="543">
          <cell r="A543" t="str">
            <v>7117093</v>
          </cell>
          <cell r="B543" t="str">
            <v>PRINTED STRNY - F G S</v>
          </cell>
          <cell r="C543">
            <v>21250.12</v>
          </cell>
        </row>
        <row r="544">
          <cell r="A544" t="str">
            <v>7117103</v>
          </cell>
          <cell r="B544" t="str">
            <v>COMPUTER  MEDIA</v>
          </cell>
          <cell r="C544">
            <v>215010.41</v>
          </cell>
        </row>
        <row r="545">
          <cell r="A545" t="str">
            <v>7117110</v>
          </cell>
          <cell r="B545" t="str">
            <v>FAX EXPENSES</v>
          </cell>
          <cell r="C545">
            <v>9504.5</v>
          </cell>
        </row>
        <row r="546">
          <cell r="A546" t="str">
            <v>7117134</v>
          </cell>
          <cell r="B546" t="str">
            <v>PHOTO COPYING EXPENSES</v>
          </cell>
          <cell r="C546">
            <v>153311.25</v>
          </cell>
        </row>
        <row r="547">
          <cell r="A547" t="str">
            <v>7117141</v>
          </cell>
          <cell r="B547" t="str">
            <v>HOUSE JOURNAL/PHOTOGRAPH</v>
          </cell>
          <cell r="C547">
            <v>2387</v>
          </cell>
        </row>
        <row r="548">
          <cell r="A548" t="str">
            <v>7119017</v>
          </cell>
          <cell r="B548" t="str">
            <v>LOCAL CONVEYANCE</v>
          </cell>
          <cell r="C548">
            <v>1498066</v>
          </cell>
        </row>
        <row r="549">
          <cell r="A549" t="str">
            <v>7119024</v>
          </cell>
          <cell r="B549" t="str">
            <v>DOM TRAV M. DIRECTOR</v>
          </cell>
          <cell r="C549">
            <v>562271.78</v>
          </cell>
        </row>
        <row r="550">
          <cell r="A550" t="str">
            <v>7119031</v>
          </cell>
          <cell r="B550" t="str">
            <v>DOM TRAV OTHER DIRECTORS</v>
          </cell>
          <cell r="C550">
            <v>79661.11</v>
          </cell>
        </row>
        <row r="551">
          <cell r="A551" t="str">
            <v>7119048</v>
          </cell>
          <cell r="B551" t="str">
            <v>DOM TRAV EMPLOYEES</v>
          </cell>
          <cell r="C551">
            <v>9071308</v>
          </cell>
        </row>
        <row r="552">
          <cell r="A552" t="str">
            <v>7119049</v>
          </cell>
          <cell r="B552" t="str">
            <v>TRAVEL TOUR- BOARDG AND LODG</v>
          </cell>
          <cell r="C552">
            <v>1169138</v>
          </cell>
        </row>
        <row r="553">
          <cell r="A553" t="str">
            <v>7119055</v>
          </cell>
          <cell r="B553" t="str">
            <v>INTL TRAV M. DIRECTOR</v>
          </cell>
          <cell r="C553">
            <v>730891</v>
          </cell>
        </row>
        <row r="554">
          <cell r="A554" t="str">
            <v>7119062</v>
          </cell>
          <cell r="B554" t="str">
            <v>INTL TRAV OTHER DIRECTOR</v>
          </cell>
          <cell r="C554">
            <v>321893</v>
          </cell>
        </row>
        <row r="555">
          <cell r="A555" t="str">
            <v>7119079</v>
          </cell>
          <cell r="B555" t="str">
            <v>INTL TRAV EMPLOYEES</v>
          </cell>
          <cell r="C555">
            <v>754111</v>
          </cell>
        </row>
        <row r="556">
          <cell r="A556" t="str">
            <v>7119086</v>
          </cell>
          <cell r="B556" t="str">
            <v>INTL TRAV MG.DIRECTOR-FC</v>
          </cell>
          <cell r="C556">
            <v>458047</v>
          </cell>
        </row>
        <row r="557">
          <cell r="A557" t="str">
            <v>7119103</v>
          </cell>
          <cell r="B557" t="str">
            <v>INTL TRAV EMPLOYEES - FC</v>
          </cell>
          <cell r="C557">
            <v>541556</v>
          </cell>
        </row>
        <row r="558">
          <cell r="A558" t="str">
            <v>7119158</v>
          </cell>
          <cell r="B558" t="str">
            <v>VEHICLE MAINTENANCE</v>
          </cell>
          <cell r="C558">
            <v>524880.30000000005</v>
          </cell>
        </row>
        <row r="559">
          <cell r="A559" t="str">
            <v>7122019</v>
          </cell>
          <cell r="B559" t="str">
            <v>AUDIT REMUN-AUDIT FEES</v>
          </cell>
          <cell r="C559">
            <v>1404500</v>
          </cell>
        </row>
        <row r="560">
          <cell r="A560" t="str">
            <v>7122026</v>
          </cell>
          <cell r="B560" t="str">
            <v>AUDIT REMUN-OTHER FEES</v>
          </cell>
          <cell r="C560">
            <v>675000</v>
          </cell>
        </row>
        <row r="561">
          <cell r="A561" t="str">
            <v>7122033</v>
          </cell>
          <cell r="B561" t="str">
            <v>AUDIT REMUN-POCKET EXP</v>
          </cell>
          <cell r="C561">
            <v>100822</v>
          </cell>
        </row>
        <row r="562">
          <cell r="A562" t="str">
            <v>7123014</v>
          </cell>
          <cell r="B562" t="str">
            <v>PROF CHARGES</v>
          </cell>
          <cell r="C562">
            <v>12107011.4</v>
          </cell>
        </row>
        <row r="563">
          <cell r="A563" t="str">
            <v>7123038</v>
          </cell>
          <cell r="B563" t="str">
            <v>PROF CHARGES - FC</v>
          </cell>
          <cell r="C563">
            <v>11236</v>
          </cell>
        </row>
        <row r="564">
          <cell r="A564" t="str">
            <v>7123045</v>
          </cell>
          <cell r="B564" t="str">
            <v>LEGAL CHARGES</v>
          </cell>
          <cell r="C564">
            <v>1699735</v>
          </cell>
        </row>
        <row r="565">
          <cell r="A565" t="str">
            <v>7123046</v>
          </cell>
          <cell r="B565" t="str">
            <v>ACCOUNTING CHARGES</v>
          </cell>
          <cell r="D565">
            <v>75200</v>
          </cell>
        </row>
        <row r="566">
          <cell r="A566" t="str">
            <v>7124019</v>
          </cell>
          <cell r="B566" t="str">
            <v>SUBS-BOOKS &amp; PERODICALS</v>
          </cell>
          <cell r="C566">
            <v>80777.5</v>
          </cell>
        </row>
        <row r="567">
          <cell r="A567" t="str">
            <v>7124026</v>
          </cell>
          <cell r="B567" t="str">
            <v>SUB BOOKS&amp;PERIDOCIALS FC</v>
          </cell>
          <cell r="C567">
            <v>2045</v>
          </cell>
        </row>
        <row r="568">
          <cell r="A568" t="str">
            <v>7124033</v>
          </cell>
          <cell r="B568" t="str">
            <v>M'SHIPS ASSOCT CORPORATE</v>
          </cell>
          <cell r="C568">
            <v>497196</v>
          </cell>
        </row>
        <row r="569">
          <cell r="A569" t="str">
            <v>7126019</v>
          </cell>
          <cell r="B569" t="str">
            <v>LICENCE &amp; FILING FEE</v>
          </cell>
          <cell r="C569">
            <v>186053</v>
          </cell>
        </row>
        <row r="570">
          <cell r="A570" t="str">
            <v>7126020</v>
          </cell>
          <cell r="B570" t="str">
            <v>SERVICE CHGS REIMB</v>
          </cell>
          <cell r="C570">
            <v>1517294</v>
          </cell>
        </row>
        <row r="571">
          <cell r="A571" t="str">
            <v>7126033</v>
          </cell>
          <cell r="B571" t="str">
            <v>CO'S PROFESSIONAL TAX</v>
          </cell>
          <cell r="C571">
            <v>9200</v>
          </cell>
        </row>
        <row r="572">
          <cell r="A572" t="str">
            <v>7126040</v>
          </cell>
          <cell r="B572" t="str">
            <v>DONATIONS</v>
          </cell>
          <cell r="C572">
            <v>16001</v>
          </cell>
        </row>
        <row r="573">
          <cell r="A573" t="str">
            <v>7126057</v>
          </cell>
          <cell r="B573" t="str">
            <v>SAMPLES &amp; FREIGHT</v>
          </cell>
          <cell r="C573">
            <v>19668</v>
          </cell>
        </row>
        <row r="574">
          <cell r="A574" t="str">
            <v>7126064</v>
          </cell>
          <cell r="B574" t="str">
            <v>BOOKS/MAGAZN/PERIODICALS</v>
          </cell>
          <cell r="C574">
            <v>230</v>
          </cell>
        </row>
        <row r="575">
          <cell r="A575" t="str">
            <v>7126071</v>
          </cell>
          <cell r="B575" t="str">
            <v>STAFF TRAINING</v>
          </cell>
          <cell r="C575">
            <v>549657</v>
          </cell>
        </row>
        <row r="576">
          <cell r="A576" t="str">
            <v>7126088</v>
          </cell>
          <cell r="B576" t="str">
            <v>COMMON SERVICE CHARGES</v>
          </cell>
          <cell r="C576">
            <v>11511</v>
          </cell>
        </row>
        <row r="577">
          <cell r="A577" t="str">
            <v>7126095</v>
          </cell>
          <cell r="B577" t="str">
            <v>B G L SEMINAR EXPENSES</v>
          </cell>
          <cell r="C577">
            <v>67379.929999999993</v>
          </cell>
        </row>
        <row r="578">
          <cell r="A578" t="str">
            <v>7126105</v>
          </cell>
          <cell r="B578" t="str">
            <v>ENTERTAINMENT</v>
          </cell>
          <cell r="C578">
            <v>145969</v>
          </cell>
        </row>
        <row r="579">
          <cell r="A579" t="str">
            <v>7126112</v>
          </cell>
          <cell r="B579" t="str">
            <v>FREE REPLACEMENT</v>
          </cell>
          <cell r="C579">
            <v>1422981.28</v>
          </cell>
        </row>
        <row r="580">
          <cell r="A580" t="str">
            <v>7126129</v>
          </cell>
          <cell r="B580" t="str">
            <v>MISCELLENOUS - GEN EXP</v>
          </cell>
          <cell r="C580">
            <v>861909.44</v>
          </cell>
        </row>
        <row r="581">
          <cell r="A581" t="str">
            <v>7126167</v>
          </cell>
          <cell r="B581" t="str">
            <v>LOSS ON EXCHANGE FLUCTN</v>
          </cell>
          <cell r="C581">
            <v>14815353.83</v>
          </cell>
        </row>
        <row r="582">
          <cell r="A582" t="str">
            <v>7126301</v>
          </cell>
          <cell r="B582" t="str">
            <v>BAD DEBTS W/O</v>
          </cell>
          <cell r="C582">
            <v>372095.39</v>
          </cell>
        </row>
        <row r="583">
          <cell r="A583" t="str">
            <v>7127014</v>
          </cell>
          <cell r="B583" t="str">
            <v>FREIGHT OUTWARD STK TRFS</v>
          </cell>
          <cell r="C583">
            <v>337730</v>
          </cell>
        </row>
        <row r="584">
          <cell r="A584" t="str">
            <v>7127021</v>
          </cell>
          <cell r="B584" t="str">
            <v>FRGHT OUTWRD DIR SALES</v>
          </cell>
          <cell r="C584">
            <v>1993993.16</v>
          </cell>
        </row>
        <row r="585">
          <cell r="A585" t="str">
            <v>7127038</v>
          </cell>
          <cell r="B585" t="str">
            <v>FREIGHT  -  EXPORTS</v>
          </cell>
          <cell r="C585">
            <v>11527985.300000001</v>
          </cell>
        </row>
        <row r="586">
          <cell r="A586" t="str">
            <v>7127045</v>
          </cell>
          <cell r="B586" t="str">
            <v>OCTROI ON SALES</v>
          </cell>
          <cell r="C586">
            <v>145450</v>
          </cell>
        </row>
        <row r="587">
          <cell r="A587" t="str">
            <v>7127052</v>
          </cell>
          <cell r="B587" t="str">
            <v>LOAD,UNLOAD,CARTAGE CHGS</v>
          </cell>
          <cell r="C587">
            <v>153827</v>
          </cell>
        </row>
        <row r="588">
          <cell r="A588" t="str">
            <v>7127069</v>
          </cell>
          <cell r="B588" t="str">
            <v>FORWARDING CHGS - EXPORT</v>
          </cell>
          <cell r="C588">
            <v>2352674.25</v>
          </cell>
        </row>
        <row r="589">
          <cell r="A589" t="str">
            <v>7127076</v>
          </cell>
          <cell r="B589" t="str">
            <v>FRT/OCT/DTY REJ MATL</v>
          </cell>
          <cell r="C589">
            <v>44446</v>
          </cell>
        </row>
        <row r="590">
          <cell r="A590" t="str">
            <v>7127083</v>
          </cell>
          <cell r="B590" t="str">
            <v>EXPORT INSP CHARGES</v>
          </cell>
          <cell r="C590">
            <v>1240</v>
          </cell>
        </row>
        <row r="591">
          <cell r="A591" t="str">
            <v>7128019</v>
          </cell>
          <cell r="B591" t="str">
            <v>COMMISSION-CARRARO</v>
          </cell>
          <cell r="C591">
            <v>1835512</v>
          </cell>
        </row>
        <row r="592">
          <cell r="A592" t="str">
            <v>7128026</v>
          </cell>
          <cell r="B592" t="str">
            <v>TRAD DISC TO REPL CUST</v>
          </cell>
          <cell r="C592">
            <v>1752204.73</v>
          </cell>
        </row>
        <row r="593">
          <cell r="A593" t="str">
            <v>7128033</v>
          </cell>
          <cell r="B593" t="str">
            <v>COMMISSION EXPORT</v>
          </cell>
          <cell r="C593">
            <v>1657173</v>
          </cell>
        </row>
        <row r="594">
          <cell r="A594" t="str">
            <v>7130016</v>
          </cell>
          <cell r="B594" t="str">
            <v>ADVT NEWSPAPERS ETC</v>
          </cell>
          <cell r="C594">
            <v>94049</v>
          </cell>
        </row>
        <row r="595">
          <cell r="A595" t="str">
            <v>7130023</v>
          </cell>
          <cell r="B595" t="str">
            <v>ADVT SOUVENIRS</v>
          </cell>
          <cell r="C595">
            <v>123000</v>
          </cell>
        </row>
        <row r="596">
          <cell r="A596" t="str">
            <v>7130030</v>
          </cell>
          <cell r="B596" t="str">
            <v>ADVERTISING MATERIAL</v>
          </cell>
          <cell r="C596">
            <v>12000</v>
          </cell>
        </row>
        <row r="597">
          <cell r="A597" t="str">
            <v>7130054</v>
          </cell>
          <cell r="B597" t="str">
            <v>OUTDOOR PUBLICITY</v>
          </cell>
          <cell r="C597">
            <v>13860</v>
          </cell>
        </row>
        <row r="598">
          <cell r="A598" t="str">
            <v>7130061</v>
          </cell>
          <cell r="B598" t="str">
            <v>BUSINESS PROMOTION EXPS</v>
          </cell>
          <cell r="C598">
            <v>2107351.16</v>
          </cell>
        </row>
        <row r="599">
          <cell r="A599" t="str">
            <v>7130062</v>
          </cell>
          <cell r="B599" t="str">
            <v>BUS PROM - COUPON EXP</v>
          </cell>
          <cell r="C599">
            <v>1108085</v>
          </cell>
        </row>
        <row r="600">
          <cell r="A600" t="str">
            <v>7130063</v>
          </cell>
          <cell r="B600" t="str">
            <v>BUS PROM - MSR EXP</v>
          </cell>
          <cell r="C600">
            <v>240577</v>
          </cell>
        </row>
        <row r="601">
          <cell r="A601" t="str">
            <v>7131011</v>
          </cell>
          <cell r="B601" t="str">
            <v>LOSS ON SALE / DISPOSAL OF ASSET</v>
          </cell>
          <cell r="C601">
            <v>7836.3</v>
          </cell>
        </row>
        <row r="602">
          <cell r="A602" t="str">
            <v>7133011</v>
          </cell>
          <cell r="B602" t="str">
            <v>OTH AMTS WRTN OFF</v>
          </cell>
          <cell r="C602">
            <v>77716.88</v>
          </cell>
        </row>
        <row r="603">
          <cell r="A603" t="str">
            <v>7135035</v>
          </cell>
          <cell r="B603" t="str">
            <v>R &amp; D - CESS</v>
          </cell>
          <cell r="C603">
            <v>360078</v>
          </cell>
        </row>
        <row r="604">
          <cell r="A604" t="str">
            <v>7201013</v>
          </cell>
          <cell r="B604" t="str">
            <v>EXCISE DUTY - FREE REP</v>
          </cell>
          <cell r="C604">
            <v>445356.45</v>
          </cell>
        </row>
        <row r="605">
          <cell r="A605" t="str">
            <v>7201020</v>
          </cell>
          <cell r="B605" t="str">
            <v>EXCISE DUTY - OTHERS</v>
          </cell>
          <cell r="C605">
            <v>188015215.06</v>
          </cell>
        </row>
        <row r="606">
          <cell r="A606" t="str">
            <v>7201022</v>
          </cell>
          <cell r="B606" t="str">
            <v>CESS ON EXCISE FREE REPL</v>
          </cell>
          <cell r="C606">
            <v>312.52</v>
          </cell>
        </row>
        <row r="607">
          <cell r="A607" t="str">
            <v>7301016</v>
          </cell>
          <cell r="B607" t="str">
            <v>DEPRECIATION</v>
          </cell>
          <cell r="C607">
            <v>40551223.350000001</v>
          </cell>
        </row>
        <row r="608">
          <cell r="A608" t="str">
            <v>7301017</v>
          </cell>
          <cell r="B608" t="str">
            <v>DEPRN-LEASED ASSETS</v>
          </cell>
          <cell r="C608">
            <v>1342417</v>
          </cell>
        </row>
        <row r="609">
          <cell r="A609" t="str">
            <v>7400722</v>
          </cell>
          <cell r="B609" t="str">
            <v>INTEREST HDFC LOAN</v>
          </cell>
          <cell r="C609">
            <v>358498</v>
          </cell>
        </row>
        <row r="610">
          <cell r="A610" t="str">
            <v>7400747</v>
          </cell>
          <cell r="B610" t="str">
            <v>INT PARSIK JAN SAH BANK</v>
          </cell>
          <cell r="C610">
            <v>283523</v>
          </cell>
        </row>
        <row r="611">
          <cell r="A611" t="str">
            <v>7401209</v>
          </cell>
          <cell r="B611" t="str">
            <v>INT ON IDBI INT FUNDING</v>
          </cell>
          <cell r="C611">
            <v>253354</v>
          </cell>
        </row>
        <row r="612">
          <cell r="A612" t="str">
            <v>7401211</v>
          </cell>
          <cell r="B612" t="str">
            <v>INT RTL FEDERAL 3 CR</v>
          </cell>
          <cell r="C612">
            <v>2261378</v>
          </cell>
        </row>
        <row r="613">
          <cell r="A613" t="str">
            <v>7401212</v>
          </cell>
          <cell r="B613" t="str">
            <v>FEDERAL INT-INT FUNDING</v>
          </cell>
          <cell r="C613">
            <v>266808</v>
          </cell>
        </row>
        <row r="614">
          <cell r="A614" t="str">
            <v>7401213</v>
          </cell>
          <cell r="B614" t="str">
            <v>BOB INT-INT FUNDING</v>
          </cell>
          <cell r="C614">
            <v>89910</v>
          </cell>
        </row>
        <row r="615">
          <cell r="A615" t="str">
            <v>7401214</v>
          </cell>
          <cell r="B615" t="str">
            <v>SBI INT-INT FUNDING</v>
          </cell>
          <cell r="C615">
            <v>162110</v>
          </cell>
        </row>
        <row r="616">
          <cell r="A616" t="str">
            <v>7401215</v>
          </cell>
          <cell r="B616" t="str">
            <v>INT 16% IDBI RT LN 10 CR</v>
          </cell>
          <cell r="C616">
            <v>3457948</v>
          </cell>
        </row>
        <row r="617">
          <cell r="A617" t="str">
            <v>7401216</v>
          </cell>
          <cell r="B617" t="str">
            <v>IOB INT-INT FUNDING</v>
          </cell>
          <cell r="C617">
            <v>90381</v>
          </cell>
        </row>
        <row r="618">
          <cell r="A618" t="str">
            <v>7401218</v>
          </cell>
          <cell r="B618" t="str">
            <v>INT ON SBI WCTL</v>
          </cell>
          <cell r="C618">
            <v>846006</v>
          </cell>
        </row>
        <row r="619">
          <cell r="A619" t="str">
            <v>7401219</v>
          </cell>
          <cell r="B619" t="str">
            <v>INT ON EXIM WCTL</v>
          </cell>
          <cell r="C619">
            <v>1074378</v>
          </cell>
        </row>
        <row r="620">
          <cell r="A620" t="str">
            <v>7401220</v>
          </cell>
          <cell r="B620" t="str">
            <v>INT ON IDBI RUPEE LOAN (NEW)</v>
          </cell>
          <cell r="C620">
            <v>2816788</v>
          </cell>
        </row>
        <row r="621">
          <cell r="A621" t="str">
            <v>7401221</v>
          </cell>
          <cell r="B621" t="str">
            <v>FEDERAL - WCTL</v>
          </cell>
          <cell r="C621">
            <v>441899</v>
          </cell>
        </row>
        <row r="622">
          <cell r="A622" t="str">
            <v>7401222</v>
          </cell>
          <cell r="B622" t="str">
            <v>BOB - WCTL</v>
          </cell>
          <cell r="C622">
            <v>718665</v>
          </cell>
        </row>
        <row r="623">
          <cell r="A623" t="str">
            <v>7401223</v>
          </cell>
          <cell r="B623" t="str">
            <v>IOB - WCTL</v>
          </cell>
          <cell r="C623">
            <v>451725</v>
          </cell>
        </row>
        <row r="624">
          <cell r="A624" t="str">
            <v>7401224</v>
          </cell>
          <cell r="B624" t="str">
            <v>INTEREST ON SBI TERM LOAN-3CR</v>
          </cell>
          <cell r="C624">
            <v>3214908</v>
          </cell>
        </row>
        <row r="625">
          <cell r="A625" t="str">
            <v>7401225</v>
          </cell>
          <cell r="B625" t="str">
            <v>INT DIFF INT/CRPS</v>
          </cell>
          <cell r="C625">
            <v>400000</v>
          </cell>
        </row>
        <row r="626">
          <cell r="A626" t="str">
            <v>7401226</v>
          </cell>
          <cell r="B626" t="str">
            <v>INT DIFF INT/MNGT FEE</v>
          </cell>
          <cell r="C626">
            <v>1330452</v>
          </cell>
        </row>
        <row r="627">
          <cell r="A627" t="str">
            <v>7401227</v>
          </cell>
          <cell r="B627" t="str">
            <v>INT ON INT FUNDING EXIM</v>
          </cell>
          <cell r="C627">
            <v>11882.62</v>
          </cell>
        </row>
        <row r="628">
          <cell r="A628" t="str">
            <v>7401850</v>
          </cell>
          <cell r="B628" t="str">
            <v>INTEST ON LEASED ASSETS</v>
          </cell>
          <cell r="C628">
            <v>1088755.31</v>
          </cell>
        </row>
        <row r="629">
          <cell r="A629" t="str">
            <v>7401851</v>
          </cell>
          <cell r="B629" t="str">
            <v>INTEST ON ICICI LOANS</v>
          </cell>
          <cell r="C629">
            <v>102312.16</v>
          </cell>
        </row>
        <row r="630">
          <cell r="A630" t="str">
            <v>7402021</v>
          </cell>
          <cell r="B630" t="str">
            <v>O/D INT BOB N. PT C/C</v>
          </cell>
          <cell r="C630">
            <v>109345</v>
          </cell>
        </row>
        <row r="631">
          <cell r="A631" t="str">
            <v>7402022</v>
          </cell>
          <cell r="B631" t="str">
            <v>BOB WCDL INT</v>
          </cell>
          <cell r="C631">
            <v>2731938</v>
          </cell>
        </row>
        <row r="632">
          <cell r="A632" t="str">
            <v>7402045</v>
          </cell>
          <cell r="B632" t="str">
            <v>O/D INT IOB BBY C/C</v>
          </cell>
          <cell r="C632">
            <v>587961</v>
          </cell>
        </row>
        <row r="633">
          <cell r="A633" t="str">
            <v>7402046</v>
          </cell>
          <cell r="B633" t="str">
            <v>IOB WCDL INT</v>
          </cell>
          <cell r="C633">
            <v>1583984</v>
          </cell>
        </row>
        <row r="634">
          <cell r="A634" t="str">
            <v>7402076</v>
          </cell>
          <cell r="B634" t="str">
            <v>OD INT SBI BOMBAY C/C</v>
          </cell>
          <cell r="C634">
            <v>1923517</v>
          </cell>
        </row>
        <row r="635">
          <cell r="A635" t="str">
            <v>7402077</v>
          </cell>
          <cell r="B635" t="str">
            <v>SBI WCDL INT</v>
          </cell>
          <cell r="C635">
            <v>175531</v>
          </cell>
        </row>
        <row r="636">
          <cell r="A636" t="str">
            <v>7402078</v>
          </cell>
          <cell r="B636" t="str">
            <v>O.D.INT. FEDERAL BANK</v>
          </cell>
          <cell r="C636">
            <v>1634612</v>
          </cell>
        </row>
        <row r="637">
          <cell r="A637" t="str">
            <v>7402079</v>
          </cell>
          <cell r="B637" t="str">
            <v>FEDERAL WCDL INT</v>
          </cell>
          <cell r="C637">
            <v>3393615</v>
          </cell>
        </row>
        <row r="638">
          <cell r="A638" t="str">
            <v>7402090</v>
          </cell>
          <cell r="B638" t="str">
            <v>DISC CHGS - CARRARO INDIA LTD</v>
          </cell>
          <cell r="C638">
            <v>1862015.77</v>
          </cell>
        </row>
        <row r="639">
          <cell r="A639" t="str">
            <v>7402158</v>
          </cell>
          <cell r="B639" t="str">
            <v>DISC CHGS - ESCORTS AMG</v>
          </cell>
          <cell r="C639">
            <v>309395.51</v>
          </cell>
        </row>
        <row r="640">
          <cell r="A640" t="str">
            <v>7402159</v>
          </cell>
          <cell r="B640" t="str">
            <v>DISC CHGS - LTJD</v>
          </cell>
          <cell r="C640">
            <v>8240856.9000000004</v>
          </cell>
        </row>
        <row r="641">
          <cell r="A641" t="str">
            <v>7402160</v>
          </cell>
          <cell r="B641" t="str">
            <v>DISC CHGS - SPICER INDIA</v>
          </cell>
          <cell r="C641">
            <v>1717796.69</v>
          </cell>
        </row>
        <row r="642">
          <cell r="A642" t="str">
            <v>7402175</v>
          </cell>
          <cell r="B642" t="str">
            <v>DISC.CHG SAME GREAVES</v>
          </cell>
          <cell r="C642">
            <v>8235.1299999999992</v>
          </cell>
        </row>
        <row r="643">
          <cell r="A643" t="str">
            <v>7402210</v>
          </cell>
          <cell r="B643" t="str">
            <v>INT BOB PACKING CREDIT</v>
          </cell>
          <cell r="C643">
            <v>857789</v>
          </cell>
        </row>
        <row r="644">
          <cell r="A644" t="str">
            <v>7402227</v>
          </cell>
          <cell r="B644" t="str">
            <v>INT S B I PACKING CREDIT</v>
          </cell>
          <cell r="C644">
            <v>1778053</v>
          </cell>
        </row>
        <row r="645">
          <cell r="A645" t="str">
            <v>7402234</v>
          </cell>
          <cell r="B645" t="str">
            <v>INT - OTHERS</v>
          </cell>
          <cell r="C645">
            <v>475120.88</v>
          </cell>
        </row>
        <row r="646">
          <cell r="A646" t="str">
            <v>7403019</v>
          </cell>
          <cell r="B646" t="str">
            <v>BANK CHGS - FUNDS INWARD</v>
          </cell>
          <cell r="C646">
            <v>1529465.24</v>
          </cell>
        </row>
        <row r="647">
          <cell r="A647" t="str">
            <v>7403026</v>
          </cell>
          <cell r="B647" t="str">
            <v>BANK CHGS - FUND OUTWARD</v>
          </cell>
          <cell r="C647">
            <v>388009.53</v>
          </cell>
        </row>
        <row r="648">
          <cell r="A648" t="str">
            <v>7403033</v>
          </cell>
          <cell r="B648" t="str">
            <v>ECGC PREMIUM CHGS</v>
          </cell>
          <cell r="C648">
            <v>422767</v>
          </cell>
        </row>
        <row r="649">
          <cell r="A649" t="str">
            <v>7403057</v>
          </cell>
          <cell r="B649" t="str">
            <v>HUNDI &amp; STAMP PAPER CHGS</v>
          </cell>
          <cell r="C649">
            <v>136404</v>
          </cell>
        </row>
        <row r="650">
          <cell r="A650" t="str">
            <v>7403064</v>
          </cell>
          <cell r="B650" t="str">
            <v>L/C CHARGES - FOREIGN</v>
          </cell>
          <cell r="C650">
            <v>91125.55</v>
          </cell>
        </row>
        <row r="651">
          <cell r="A651" t="str">
            <v>7403071</v>
          </cell>
          <cell r="B651" t="str">
            <v>L/C CHARGES - INLAND</v>
          </cell>
          <cell r="C651">
            <v>334168.83</v>
          </cell>
        </row>
        <row r="652">
          <cell r="A652" t="str">
            <v>7403095</v>
          </cell>
          <cell r="B652" t="str">
            <v>BANK GUARANTEE COMMSN</v>
          </cell>
          <cell r="C652">
            <v>75811</v>
          </cell>
        </row>
        <row r="653">
          <cell r="A653" t="str">
            <v>7403208</v>
          </cell>
          <cell r="B653" t="str">
            <v>BANKING ADMN CHARGES</v>
          </cell>
          <cell r="C653">
            <v>234312.12</v>
          </cell>
        </row>
        <row r="654">
          <cell r="A654" t="str">
            <v>7403215</v>
          </cell>
          <cell r="B654" t="str">
            <v>MANAGEMENT FEE FOR FUNDS</v>
          </cell>
          <cell r="C654">
            <v>1352780</v>
          </cell>
        </row>
        <row r="655">
          <cell r="A655" t="str">
            <v>7403318</v>
          </cell>
          <cell r="B655" t="str">
            <v>COMM &amp; BROKERAGE OTHERS</v>
          </cell>
          <cell r="C655">
            <v>3600</v>
          </cell>
        </row>
        <row r="656">
          <cell r="A656" t="str">
            <v>7404021</v>
          </cell>
          <cell r="B656" t="str">
            <v>C/DISC FROM CREDITORS</v>
          </cell>
          <cell r="D656">
            <v>232.7</v>
          </cell>
        </row>
        <row r="657">
          <cell r="A657" t="str">
            <v>7701020</v>
          </cell>
          <cell r="B657" t="str">
            <v>FRINGE BENEFIT TAX</v>
          </cell>
          <cell r="C657">
            <v>3100000</v>
          </cell>
        </row>
        <row r="658">
          <cell r="A658" t="str">
            <v>7801010</v>
          </cell>
          <cell r="B658" t="str">
            <v>VRS EXPENSES AMORTISED</v>
          </cell>
          <cell r="C658">
            <v>3700717</v>
          </cell>
        </row>
        <row r="659">
          <cell r="A659" t="str">
            <v>7701018</v>
          </cell>
          <cell r="B659" t="str">
            <v>PROVISION FOR INCOME TAX</v>
          </cell>
          <cell r="C659">
            <v>17700000</v>
          </cell>
        </row>
        <row r="660">
          <cell r="A660" t="str">
            <v>7701019</v>
          </cell>
          <cell r="B660" t="str">
            <v>DEFERRED  TAX</v>
          </cell>
          <cell r="C660">
            <v>25826000</v>
          </cell>
        </row>
        <row r="663">
          <cell r="C663">
            <v>8231226107.1799974</v>
          </cell>
          <cell r="D663">
            <v>8231226107.180007</v>
          </cell>
        </row>
        <row r="665">
          <cell r="C665">
            <v>-9.5367431640625E-6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為替"/>
      <sheetName val="EQ海外"/>
      <sheetName val="海外WORK"/>
    </sheetNames>
    <sheetDataSet>
      <sheetData sheetId="0"/>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Labour _ Plant"/>
      <sheetName val="DWR(Priced)"/>
      <sheetName val=" AnalysisPCC"/>
      <sheetName val=" AnalysisNH"/>
      <sheetName val="Estimates"/>
      <sheetName val="05"/>
      <sheetName val="Analysis"/>
      <sheetName val="Steel-Circular"/>
      <sheetName val="ANAL"/>
      <sheetName val="ANNEXURE-A"/>
      <sheetName val="loadcal"/>
      <sheetName val="gen"/>
      <sheetName val="REL"/>
      <sheetName val="COLUMN"/>
      <sheetName val="PROCTOR"/>
      <sheetName val="Mix Design"/>
      <sheetName val="concrete"/>
      <sheetName val="Rate Analysis"/>
      <sheetName val="Electrical"/>
      <sheetName val="Cal"/>
      <sheetName val="Data"/>
      <sheetName val="Voucher"/>
    </sheetNames>
    <sheetDataSet>
      <sheetData sheetId="0" refreshError="1">
        <row r="14">
          <cell r="C14">
            <v>140</v>
          </cell>
        </row>
        <row r="15">
          <cell r="C15">
            <v>110</v>
          </cell>
        </row>
      </sheetData>
      <sheetData sheetId="1" refreshError="1">
        <row r="14">
          <cell r="C14">
            <v>140</v>
          </cell>
        </row>
        <row r="30">
          <cell r="G30">
            <v>710</v>
          </cell>
        </row>
        <row r="31">
          <cell r="G31">
            <v>24</v>
          </cell>
        </row>
        <row r="40">
          <cell r="G40">
            <v>10</v>
          </cell>
        </row>
        <row r="48">
          <cell r="G48">
            <v>3500</v>
          </cell>
        </row>
        <row r="49">
          <cell r="G49">
            <v>790</v>
          </cell>
        </row>
        <row r="50">
          <cell r="G50">
            <v>609</v>
          </cell>
        </row>
        <row r="51">
          <cell r="G51">
            <v>18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Index"/>
      <sheetName val="Help"/>
      <sheetName val="Link"/>
      <sheetName val="BS"/>
      <sheetName val="PL"/>
      <sheetName val="CF"/>
      <sheetName val="Debt"/>
      <sheetName val="FM"/>
      <sheetName val="Flow Files"/>
      <sheetName val="Inc-Exp"/>
      <sheetName val="Dep 08-09"/>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115JB"/>
      <sheetName val="Ports-MP"/>
      <sheetName val="Ports-Trvl-Inland"/>
      <sheetName val="Ports-Trvl-Foreign)"/>
      <sheetName val="Ports-Capex"/>
      <sheetName val="OM-MP"/>
      <sheetName val="OM-Trvl-Innland"/>
      <sheetName val="OM-Trvl-Foreign"/>
      <sheetName val="OM-Capex"/>
      <sheetName val="COMI-M02"/>
    </sheetNames>
    <sheetDataSet>
      <sheetData sheetId="0" refreshError="1"/>
      <sheetData sheetId="1" refreshError="1"/>
      <sheetData sheetId="2" refreshError="1">
        <row r="4">
          <cell r="B4" t="str">
            <v>ShareCapital</v>
          </cell>
          <cell r="C4" t="str">
            <v>Adv against ShareCapital</v>
          </cell>
          <cell r="D4" t="str">
            <v>Reserves &amp; Surplus</v>
          </cell>
          <cell r="E4" t="str">
            <v>Secured Loans</v>
          </cell>
          <cell r="F4" t="str">
            <v>Unsecured Loans</v>
          </cell>
          <cell r="G4" t="str">
            <v>Deferred Tax Liability</v>
          </cell>
          <cell r="H4" t="str">
            <v>Gross Block</v>
          </cell>
          <cell r="I4" t="str">
            <v>Less:Depreciation</v>
          </cell>
          <cell r="J4" t="str">
            <v>CWIP</v>
          </cell>
          <cell r="K4" t="str">
            <v>Pre-Operative Exps</v>
          </cell>
          <cell r="L4" t="str">
            <v>Investments</v>
          </cell>
          <cell r="M4" t="str">
            <v>Deferred Tax Asset</v>
          </cell>
          <cell r="N4" t="str">
            <v>Sundry Debtors</v>
          </cell>
          <cell r="O4" t="str">
            <v>Inventories &amp; WIP</v>
          </cell>
          <cell r="P4" t="str">
            <v>Cash and bank balances</v>
          </cell>
          <cell r="Q4" t="str">
            <v>Loans and advances</v>
          </cell>
          <cell r="R4" t="str">
            <v>Liabilities</v>
          </cell>
          <cell r="S4" t="str">
            <v>Provisions</v>
          </cell>
          <cell r="T4" t="str">
            <v>Miscellaneous Expenditure</v>
          </cell>
          <cell r="U4" t="str">
            <v>Profit and Loss Account (Debit Balance)</v>
          </cell>
          <cell r="V4" t="str">
            <v>Land</v>
          </cell>
          <cell r="W4" t="str">
            <v>Building</v>
          </cell>
          <cell r="X4" t="str">
            <v>Roads &amp; Bridges</v>
          </cell>
          <cell r="Y4" t="str">
            <v>Computers</v>
          </cell>
          <cell r="Z4" t="str">
            <v>Fur &amp; Fixture</v>
          </cell>
          <cell r="AA4" t="str">
            <v>Plant &amp; Machinery</v>
          </cell>
          <cell r="AB4" t="str">
            <v>Office Equipments</v>
          </cell>
          <cell r="AC4" t="str">
            <v>Vehicles</v>
          </cell>
          <cell r="AD4" t="str">
            <v>Goodwill</v>
          </cell>
          <cell r="AE4" t="str">
            <v>Computer Software</v>
          </cell>
          <cell r="AF4" t="str">
            <v>CWIP</v>
          </cell>
          <cell r="AG4" t="str">
            <v>Accu.Deprn Land</v>
          </cell>
          <cell r="AH4" t="str">
            <v>Accu.Deprn Building</v>
          </cell>
          <cell r="AI4" t="str">
            <v>Accu.Deprn Roads &amp; Bridges</v>
          </cell>
          <cell r="AJ4" t="str">
            <v>Accu.Deprn Computers</v>
          </cell>
          <cell r="AK4" t="str">
            <v>Accu.Deprn Fur &amp; Fixture</v>
          </cell>
          <cell r="AL4" t="str">
            <v>Accu.Deprn Plant &amp; Machinery</v>
          </cell>
          <cell r="AM4" t="str">
            <v>Accu.Deprn Office Equipments</v>
          </cell>
          <cell r="AN4" t="str">
            <v>Accu.Deprn Vehicles</v>
          </cell>
          <cell r="AO4" t="str">
            <v>Accu.Deprn Goodwill</v>
          </cell>
          <cell r="AP4" t="str">
            <v>Accu.Deprn Computer Software</v>
          </cell>
          <cell r="AQ4" t="str">
            <v>Accu.Deprn CWIP</v>
          </cell>
          <cell r="AR4" t="str">
            <v>Deprn 31.03.07</v>
          </cell>
          <cell r="AS4" t="str">
            <v>B/f from PY</v>
          </cell>
          <cell r="AT4" t="str">
            <v>General Reserve trf from P&amp;L</v>
          </cell>
          <cell r="AU4" t="str">
            <v>Interim Dividend</v>
          </cell>
          <cell r="AV4" t="str">
            <v>Proposed Dividend</v>
          </cell>
          <cell r="AW4" t="str">
            <v>Tax on Dividend</v>
          </cell>
          <cell r="AX4" t="str">
            <v>General Reserve Op. Balance</v>
          </cell>
          <cell r="AY4" t="str">
            <v>Securities Premium</v>
          </cell>
          <cell r="AZ4" t="str">
            <v>Capital Redemption Reserve</v>
          </cell>
        </row>
        <row r="5">
          <cell r="A5" t="str">
            <v>L&amp;T Infrastructure Development Projects Limited</v>
          </cell>
          <cell r="B5">
            <v>24320.83</v>
          </cell>
          <cell r="C5">
            <v>5516.26</v>
          </cell>
          <cell r="D5">
            <v>78060.88</v>
          </cell>
          <cell r="E5">
            <v>0</v>
          </cell>
          <cell r="F5">
            <v>0</v>
          </cell>
          <cell r="G5">
            <v>2.14</v>
          </cell>
          <cell r="H5">
            <v>36.020000000000003</v>
          </cell>
          <cell r="I5">
            <v>2.2599999999999998</v>
          </cell>
          <cell r="J5">
            <v>6.25</v>
          </cell>
          <cell r="K5">
            <v>0</v>
          </cell>
          <cell r="L5">
            <v>44124.34</v>
          </cell>
          <cell r="M5">
            <v>0</v>
          </cell>
          <cell r="N5">
            <v>772.45</v>
          </cell>
          <cell r="O5">
            <v>0</v>
          </cell>
          <cell r="P5">
            <v>3166.81</v>
          </cell>
          <cell r="Q5">
            <v>63260.3</v>
          </cell>
          <cell r="R5">
            <v>864.74</v>
          </cell>
          <cell r="S5">
            <v>2599.06</v>
          </cell>
          <cell r="T5">
            <v>0</v>
          </cell>
          <cell r="U5">
            <v>0</v>
          </cell>
          <cell r="V5">
            <v>0</v>
          </cell>
          <cell r="W5">
            <v>13.29</v>
          </cell>
          <cell r="X5">
            <v>0</v>
          </cell>
          <cell r="Y5">
            <v>18.649999999999999</v>
          </cell>
          <cell r="Z5">
            <v>0</v>
          </cell>
          <cell r="AA5">
            <v>0</v>
          </cell>
          <cell r="AB5">
            <v>4.08</v>
          </cell>
          <cell r="AC5">
            <v>0</v>
          </cell>
          <cell r="AD5">
            <v>0</v>
          </cell>
          <cell r="AE5">
            <v>0</v>
          </cell>
          <cell r="AF5">
            <v>6.25</v>
          </cell>
          <cell r="AG5">
            <v>0</v>
          </cell>
          <cell r="AH5">
            <v>0.61</v>
          </cell>
          <cell r="AI5">
            <v>0</v>
          </cell>
          <cell r="AJ5">
            <v>1.52</v>
          </cell>
          <cell r="AK5">
            <v>0</v>
          </cell>
          <cell r="AL5">
            <v>0</v>
          </cell>
          <cell r="AM5">
            <v>0.12</v>
          </cell>
          <cell r="AN5">
            <v>0</v>
          </cell>
          <cell r="AO5">
            <v>0</v>
          </cell>
          <cell r="AP5">
            <v>0</v>
          </cell>
          <cell r="AQ5">
            <v>0</v>
          </cell>
          <cell r="AR5">
            <v>1.7</v>
          </cell>
          <cell r="AS5">
            <v>-1647.2</v>
          </cell>
          <cell r="AT5">
            <v>0</v>
          </cell>
          <cell r="AU5">
            <v>0</v>
          </cell>
          <cell r="AV5">
            <v>0</v>
          </cell>
          <cell r="AW5">
            <v>0</v>
          </cell>
          <cell r="AX5">
            <v>0</v>
          </cell>
          <cell r="AY5">
            <v>63588.53</v>
          </cell>
          <cell r="AZ5">
            <v>0</v>
          </cell>
        </row>
        <row r="6">
          <cell r="A6" t="str">
            <v>L&amp;T Interstate Road Corridor Limited</v>
          </cell>
          <cell r="B6">
            <v>1481.71</v>
          </cell>
          <cell r="C6">
            <v>0</v>
          </cell>
          <cell r="D6">
            <v>0</v>
          </cell>
          <cell r="E6">
            <v>0</v>
          </cell>
          <cell r="F6">
            <v>0</v>
          </cell>
          <cell r="G6">
            <v>0</v>
          </cell>
          <cell r="H6">
            <v>35.700000000000003</v>
          </cell>
          <cell r="I6">
            <v>1.4</v>
          </cell>
          <cell r="J6">
            <v>1216.79</v>
          </cell>
          <cell r="K6">
            <v>169.17</v>
          </cell>
          <cell r="L6">
            <v>0</v>
          </cell>
          <cell r="M6">
            <v>0</v>
          </cell>
          <cell r="N6">
            <v>0</v>
          </cell>
          <cell r="O6">
            <v>0</v>
          </cell>
          <cell r="P6">
            <v>291.01</v>
          </cell>
          <cell r="Q6">
            <v>296.3</v>
          </cell>
          <cell r="R6">
            <v>322.39999999999998</v>
          </cell>
          <cell r="S6">
            <v>209.59</v>
          </cell>
          <cell r="T6">
            <v>6.13</v>
          </cell>
          <cell r="U6">
            <v>0</v>
          </cell>
          <cell r="V6">
            <v>0</v>
          </cell>
          <cell r="W6">
            <v>24.73</v>
          </cell>
          <cell r="X6">
            <v>0</v>
          </cell>
          <cell r="Y6">
            <v>2.23</v>
          </cell>
          <cell r="Z6">
            <v>3.53</v>
          </cell>
          <cell r="AA6">
            <v>0</v>
          </cell>
          <cell r="AB6">
            <v>2.4700000000000002</v>
          </cell>
          <cell r="AC6">
            <v>0</v>
          </cell>
          <cell r="AD6">
            <v>0</v>
          </cell>
          <cell r="AE6">
            <v>2.75</v>
          </cell>
          <cell r="AF6">
            <v>1216.79</v>
          </cell>
          <cell r="AG6">
            <v>0</v>
          </cell>
          <cell r="AH6">
            <v>7.0000000000000007E-2</v>
          </cell>
          <cell r="AI6">
            <v>0</v>
          </cell>
          <cell r="AJ6">
            <v>0.3</v>
          </cell>
          <cell r="AK6">
            <v>0.25</v>
          </cell>
          <cell r="AL6">
            <v>0</v>
          </cell>
          <cell r="AM6">
            <v>0.09</v>
          </cell>
          <cell r="AN6">
            <v>0</v>
          </cell>
          <cell r="AO6">
            <v>0</v>
          </cell>
          <cell r="AP6">
            <v>0.69</v>
          </cell>
          <cell r="AQ6">
            <v>0</v>
          </cell>
          <cell r="AR6">
            <v>1.4</v>
          </cell>
          <cell r="AS6">
            <v>0</v>
          </cell>
          <cell r="AT6">
            <v>0</v>
          </cell>
          <cell r="AU6">
            <v>0</v>
          </cell>
          <cell r="AV6">
            <v>0</v>
          </cell>
          <cell r="AW6">
            <v>0</v>
          </cell>
          <cell r="AX6">
            <v>0</v>
          </cell>
          <cell r="AY6">
            <v>0</v>
          </cell>
          <cell r="AZ6">
            <v>0</v>
          </cell>
        </row>
        <row r="7">
          <cell r="A7" t="str">
            <v>L&amp;T Krishnagiri Thopur Toll Road Ltd.</v>
          </cell>
          <cell r="B7">
            <v>5</v>
          </cell>
          <cell r="C7">
            <v>3205.93</v>
          </cell>
          <cell r="D7">
            <v>0</v>
          </cell>
          <cell r="E7">
            <v>7873.67</v>
          </cell>
          <cell r="F7">
            <v>0</v>
          </cell>
          <cell r="G7">
            <v>0</v>
          </cell>
          <cell r="H7">
            <v>47.11</v>
          </cell>
          <cell r="I7">
            <v>3.76</v>
          </cell>
          <cell r="J7">
            <v>11338.26</v>
          </cell>
          <cell r="K7">
            <v>782.98</v>
          </cell>
          <cell r="L7">
            <v>0</v>
          </cell>
          <cell r="M7">
            <v>0</v>
          </cell>
          <cell r="N7">
            <v>0</v>
          </cell>
          <cell r="O7">
            <v>0</v>
          </cell>
          <cell r="P7">
            <v>35.64</v>
          </cell>
          <cell r="Q7">
            <v>311</v>
          </cell>
          <cell r="R7">
            <v>1430.18</v>
          </cell>
          <cell r="S7">
            <v>2.54</v>
          </cell>
          <cell r="T7">
            <v>6.09</v>
          </cell>
          <cell r="U7">
            <v>0</v>
          </cell>
          <cell r="V7">
            <v>0</v>
          </cell>
          <cell r="W7">
            <v>25.15</v>
          </cell>
          <cell r="X7">
            <v>0</v>
          </cell>
          <cell r="Y7">
            <v>3.47</v>
          </cell>
          <cell r="Z7">
            <v>6.86</v>
          </cell>
          <cell r="AA7">
            <v>0.49</v>
          </cell>
          <cell r="AB7">
            <v>8.39</v>
          </cell>
          <cell r="AC7">
            <v>0</v>
          </cell>
          <cell r="AD7">
            <v>0</v>
          </cell>
          <cell r="AE7">
            <v>2.75</v>
          </cell>
          <cell r="AF7">
            <v>11338.26</v>
          </cell>
          <cell r="AG7">
            <v>0</v>
          </cell>
          <cell r="AH7">
            <v>0.3</v>
          </cell>
          <cell r="AI7">
            <v>0</v>
          </cell>
          <cell r="AJ7">
            <v>0.45</v>
          </cell>
          <cell r="AK7">
            <v>1.5</v>
          </cell>
          <cell r="AL7">
            <v>0.37</v>
          </cell>
          <cell r="AM7">
            <v>0.52</v>
          </cell>
          <cell r="AN7">
            <v>0</v>
          </cell>
          <cell r="AO7">
            <v>0</v>
          </cell>
          <cell r="AP7">
            <v>0.61</v>
          </cell>
          <cell r="AQ7">
            <v>0</v>
          </cell>
          <cell r="AR7">
            <v>3.74</v>
          </cell>
          <cell r="AS7">
            <v>0</v>
          </cell>
          <cell r="AT7">
            <v>0</v>
          </cell>
          <cell r="AU7">
            <v>0</v>
          </cell>
          <cell r="AV7">
            <v>0</v>
          </cell>
          <cell r="AW7">
            <v>0</v>
          </cell>
          <cell r="AX7">
            <v>0</v>
          </cell>
          <cell r="AY7">
            <v>0</v>
          </cell>
          <cell r="AZ7">
            <v>0</v>
          </cell>
        </row>
        <row r="8">
          <cell r="A8" t="str">
            <v>L&amp;T Panipat Elevated Corridor Limited</v>
          </cell>
          <cell r="B8">
            <v>5</v>
          </cell>
          <cell r="C8">
            <v>3350.86</v>
          </cell>
          <cell r="D8">
            <v>0</v>
          </cell>
          <cell r="E8">
            <v>13186.04</v>
          </cell>
          <cell r="F8">
            <v>0</v>
          </cell>
          <cell r="G8">
            <v>0</v>
          </cell>
          <cell r="H8">
            <v>27.14</v>
          </cell>
          <cell r="I8">
            <v>3.29</v>
          </cell>
          <cell r="J8">
            <v>18107.060000000001</v>
          </cell>
          <cell r="K8">
            <v>1044.83</v>
          </cell>
          <cell r="L8">
            <v>37.89</v>
          </cell>
          <cell r="M8">
            <v>0</v>
          </cell>
          <cell r="N8">
            <v>0</v>
          </cell>
          <cell r="O8">
            <v>0</v>
          </cell>
          <cell r="P8">
            <v>220.55</v>
          </cell>
          <cell r="Q8">
            <v>64.86</v>
          </cell>
          <cell r="R8">
            <v>2958.27</v>
          </cell>
          <cell r="S8">
            <v>5</v>
          </cell>
          <cell r="T8">
            <v>6.13</v>
          </cell>
          <cell r="U8">
            <v>0</v>
          </cell>
          <cell r="V8">
            <v>13</v>
          </cell>
          <cell r="W8">
            <v>0</v>
          </cell>
          <cell r="X8">
            <v>0</v>
          </cell>
          <cell r="Y8">
            <v>5.17</v>
          </cell>
          <cell r="Z8">
            <v>3.35</v>
          </cell>
          <cell r="AA8">
            <v>0.53</v>
          </cell>
          <cell r="AB8">
            <v>2.36</v>
          </cell>
          <cell r="AC8">
            <v>0</v>
          </cell>
          <cell r="AD8">
            <v>0</v>
          </cell>
          <cell r="AE8">
            <v>2.75</v>
          </cell>
          <cell r="AF8">
            <v>18107.060000000001</v>
          </cell>
          <cell r="AG8">
            <v>0</v>
          </cell>
          <cell r="AH8">
            <v>0</v>
          </cell>
          <cell r="AI8">
            <v>0</v>
          </cell>
          <cell r="AJ8">
            <v>1.27</v>
          </cell>
          <cell r="AK8">
            <v>0.86</v>
          </cell>
          <cell r="AL8">
            <v>0.08</v>
          </cell>
          <cell r="AM8">
            <v>0.17</v>
          </cell>
          <cell r="AN8">
            <v>0</v>
          </cell>
          <cell r="AO8">
            <v>0</v>
          </cell>
          <cell r="AP8">
            <v>0.92</v>
          </cell>
          <cell r="AQ8">
            <v>0</v>
          </cell>
          <cell r="AR8">
            <v>2.83</v>
          </cell>
          <cell r="AS8">
            <v>0</v>
          </cell>
          <cell r="AT8">
            <v>0</v>
          </cell>
          <cell r="AU8">
            <v>0</v>
          </cell>
          <cell r="AV8">
            <v>0</v>
          </cell>
          <cell r="AW8">
            <v>0</v>
          </cell>
          <cell r="AX8">
            <v>0</v>
          </cell>
          <cell r="AY8">
            <v>0</v>
          </cell>
          <cell r="AZ8">
            <v>0</v>
          </cell>
        </row>
        <row r="9">
          <cell r="A9" t="str">
            <v>L&amp;T Transportation Infrastructure Limited</v>
          </cell>
          <cell r="B9">
            <v>4140</v>
          </cell>
          <cell r="C9">
            <v>0</v>
          </cell>
          <cell r="D9">
            <v>62.35</v>
          </cell>
          <cell r="E9">
            <v>14951.92</v>
          </cell>
          <cell r="F9">
            <v>0</v>
          </cell>
          <cell r="G9">
            <v>0</v>
          </cell>
          <cell r="H9">
            <v>9947.85</v>
          </cell>
          <cell r="I9">
            <v>2554.5500000000002</v>
          </cell>
          <cell r="J9">
            <v>0</v>
          </cell>
          <cell r="K9">
            <v>0</v>
          </cell>
          <cell r="L9">
            <v>0</v>
          </cell>
          <cell r="M9">
            <v>0</v>
          </cell>
          <cell r="N9">
            <v>2.82</v>
          </cell>
          <cell r="O9">
            <v>0</v>
          </cell>
          <cell r="P9">
            <v>11949.27</v>
          </cell>
          <cell r="Q9">
            <v>257.05</v>
          </cell>
          <cell r="R9">
            <v>111.91</v>
          </cell>
          <cell r="S9">
            <v>336.26</v>
          </cell>
          <cell r="T9">
            <v>0</v>
          </cell>
          <cell r="U9">
            <v>0</v>
          </cell>
          <cell r="V9">
            <v>6.07</v>
          </cell>
          <cell r="W9">
            <v>12.17</v>
          </cell>
          <cell r="X9">
            <v>9829.7099999999991</v>
          </cell>
          <cell r="Y9">
            <v>0</v>
          </cell>
          <cell r="Z9">
            <v>3.46</v>
          </cell>
          <cell r="AA9">
            <v>86.25</v>
          </cell>
          <cell r="AB9">
            <v>0</v>
          </cell>
          <cell r="AC9">
            <v>10.19</v>
          </cell>
          <cell r="AD9">
            <v>0</v>
          </cell>
          <cell r="AE9">
            <v>0</v>
          </cell>
          <cell r="AF9">
            <v>0</v>
          </cell>
          <cell r="AG9">
            <v>0</v>
          </cell>
          <cell r="AH9">
            <v>1.6</v>
          </cell>
          <cell r="AI9">
            <v>2477.4</v>
          </cell>
          <cell r="AJ9">
            <v>0</v>
          </cell>
          <cell r="AK9">
            <v>1.64</v>
          </cell>
          <cell r="AL9">
            <v>66.84</v>
          </cell>
          <cell r="AM9">
            <v>0</v>
          </cell>
          <cell r="AN9">
            <v>7.07</v>
          </cell>
          <cell r="AO9">
            <v>0</v>
          </cell>
          <cell r="AP9">
            <v>0</v>
          </cell>
          <cell r="AQ9">
            <v>0</v>
          </cell>
          <cell r="AR9">
            <v>340.23</v>
          </cell>
          <cell r="AS9">
            <v>-179.39</v>
          </cell>
          <cell r="AT9">
            <v>20.3</v>
          </cell>
          <cell r="AU9">
            <v>372.6</v>
          </cell>
          <cell r="AV9">
            <v>124.2</v>
          </cell>
          <cell r="AW9">
            <v>73.36</v>
          </cell>
          <cell r="AX9">
            <v>0</v>
          </cell>
          <cell r="AY9">
            <v>0</v>
          </cell>
          <cell r="AZ9">
            <v>0</v>
          </cell>
        </row>
        <row r="10">
          <cell r="A10" t="str">
            <v>L&amp;T Vadodara Bharuch Tollway Limited</v>
          </cell>
          <cell r="B10">
            <v>5</v>
          </cell>
          <cell r="C10">
            <v>4345</v>
          </cell>
          <cell r="D10">
            <v>0</v>
          </cell>
          <cell r="E10">
            <v>46717.31</v>
          </cell>
          <cell r="F10">
            <v>4983.91</v>
          </cell>
          <cell r="G10">
            <v>0</v>
          </cell>
          <cell r="H10">
            <v>32.159999999999997</v>
          </cell>
          <cell r="I10">
            <v>1</v>
          </cell>
          <cell r="J10">
            <v>7500</v>
          </cell>
          <cell r="K10">
            <v>48679.32</v>
          </cell>
          <cell r="L10">
            <v>0</v>
          </cell>
          <cell r="M10">
            <v>0</v>
          </cell>
          <cell r="N10">
            <v>0</v>
          </cell>
          <cell r="O10">
            <v>0</v>
          </cell>
          <cell r="P10">
            <v>56.54</v>
          </cell>
          <cell r="Q10">
            <v>14.28</v>
          </cell>
          <cell r="R10">
            <v>229.2</v>
          </cell>
          <cell r="S10">
            <v>7.01</v>
          </cell>
          <cell r="T10">
            <v>6.13</v>
          </cell>
          <cell r="U10">
            <v>0</v>
          </cell>
          <cell r="V10">
            <v>0</v>
          </cell>
          <cell r="W10">
            <v>25.19</v>
          </cell>
          <cell r="X10">
            <v>0</v>
          </cell>
          <cell r="Y10">
            <v>3.2</v>
          </cell>
          <cell r="Z10">
            <v>0.22</v>
          </cell>
          <cell r="AA10">
            <v>0</v>
          </cell>
          <cell r="AB10">
            <v>0.8</v>
          </cell>
          <cell r="AC10">
            <v>0</v>
          </cell>
          <cell r="AD10">
            <v>0</v>
          </cell>
          <cell r="AE10">
            <v>2.75</v>
          </cell>
          <cell r="AF10">
            <v>7500</v>
          </cell>
          <cell r="AG10">
            <v>0</v>
          </cell>
          <cell r="AH10">
            <v>7.0000000000000007E-2</v>
          </cell>
          <cell r="AI10">
            <v>0</v>
          </cell>
          <cell r="AJ10">
            <v>0.2</v>
          </cell>
          <cell r="AK10">
            <v>0.02</v>
          </cell>
          <cell r="AL10">
            <v>0</v>
          </cell>
          <cell r="AM10">
            <v>0.2</v>
          </cell>
          <cell r="AN10">
            <v>0</v>
          </cell>
          <cell r="AO10">
            <v>0</v>
          </cell>
          <cell r="AP10">
            <v>0.69</v>
          </cell>
          <cell r="AQ10">
            <v>0</v>
          </cell>
          <cell r="AR10">
            <v>1</v>
          </cell>
          <cell r="AS10">
            <v>0</v>
          </cell>
          <cell r="AT10">
            <v>0</v>
          </cell>
          <cell r="AU10">
            <v>0</v>
          </cell>
          <cell r="AV10">
            <v>0</v>
          </cell>
          <cell r="AW10">
            <v>0</v>
          </cell>
          <cell r="AX10">
            <v>0</v>
          </cell>
          <cell r="AY10">
            <v>0</v>
          </cell>
          <cell r="AZ10">
            <v>0</v>
          </cell>
        </row>
        <row r="11">
          <cell r="A11" t="str">
            <v>L&amp;T Western Andhra Tolloways Limited</v>
          </cell>
          <cell r="B11">
            <v>5</v>
          </cell>
          <cell r="C11">
            <v>1664.3</v>
          </cell>
          <cell r="D11">
            <v>0</v>
          </cell>
          <cell r="E11">
            <v>1827.04</v>
          </cell>
          <cell r="F11">
            <v>0</v>
          </cell>
          <cell r="G11">
            <v>0</v>
          </cell>
          <cell r="H11">
            <v>42.43</v>
          </cell>
          <cell r="I11">
            <v>2.5</v>
          </cell>
          <cell r="J11">
            <v>5772.29</v>
          </cell>
          <cell r="K11">
            <v>457.45</v>
          </cell>
          <cell r="L11">
            <v>0</v>
          </cell>
          <cell r="M11">
            <v>0</v>
          </cell>
          <cell r="N11">
            <v>0</v>
          </cell>
          <cell r="O11">
            <v>0</v>
          </cell>
          <cell r="P11">
            <v>25.78</v>
          </cell>
          <cell r="Q11">
            <v>7.46</v>
          </cell>
          <cell r="R11">
            <v>2808.48</v>
          </cell>
          <cell r="S11">
            <v>4.18</v>
          </cell>
          <cell r="T11">
            <v>6.08</v>
          </cell>
          <cell r="U11">
            <v>0</v>
          </cell>
          <cell r="V11">
            <v>0</v>
          </cell>
          <cell r="W11">
            <v>24.56</v>
          </cell>
          <cell r="X11">
            <v>0</v>
          </cell>
          <cell r="Y11">
            <v>2.71</v>
          </cell>
          <cell r="Z11">
            <v>6.48</v>
          </cell>
          <cell r="AA11">
            <v>0</v>
          </cell>
          <cell r="AB11">
            <v>5.94</v>
          </cell>
          <cell r="AC11">
            <v>0</v>
          </cell>
          <cell r="AD11">
            <v>0</v>
          </cell>
          <cell r="AE11">
            <v>2.75</v>
          </cell>
          <cell r="AF11">
            <v>5772.3</v>
          </cell>
          <cell r="AG11">
            <v>0</v>
          </cell>
          <cell r="AH11">
            <v>7.0000000000000007E-2</v>
          </cell>
          <cell r="AI11">
            <v>0</v>
          </cell>
          <cell r="AJ11">
            <v>0.44</v>
          </cell>
          <cell r="AK11">
            <v>0.89</v>
          </cell>
          <cell r="AL11">
            <v>0</v>
          </cell>
          <cell r="AM11">
            <v>0.26</v>
          </cell>
          <cell r="AN11">
            <v>0</v>
          </cell>
          <cell r="AO11">
            <v>0</v>
          </cell>
          <cell r="AP11">
            <v>0.84</v>
          </cell>
          <cell r="AQ11">
            <v>0</v>
          </cell>
          <cell r="AR11">
            <v>2.46</v>
          </cell>
          <cell r="AS11">
            <v>0</v>
          </cell>
          <cell r="AT11">
            <v>0</v>
          </cell>
          <cell r="AU11">
            <v>0</v>
          </cell>
          <cell r="AV11">
            <v>0</v>
          </cell>
          <cell r="AW11">
            <v>0</v>
          </cell>
          <cell r="AX11">
            <v>0</v>
          </cell>
          <cell r="AY11">
            <v>0</v>
          </cell>
          <cell r="AZ11">
            <v>0</v>
          </cell>
        </row>
        <row r="12">
          <cell r="A12" t="str">
            <v>L&amp;T Western India Tollbridge Limited</v>
          </cell>
          <cell r="B12">
            <v>1395</v>
          </cell>
          <cell r="C12">
            <v>0</v>
          </cell>
          <cell r="D12">
            <v>634.96</v>
          </cell>
          <cell r="E12">
            <v>76.75</v>
          </cell>
          <cell r="F12">
            <v>0</v>
          </cell>
          <cell r="G12">
            <v>0</v>
          </cell>
          <cell r="H12">
            <v>5210.37</v>
          </cell>
          <cell r="I12">
            <v>3549.87</v>
          </cell>
          <cell r="J12">
            <v>0</v>
          </cell>
          <cell r="K12">
            <v>0</v>
          </cell>
          <cell r="L12">
            <v>0</v>
          </cell>
          <cell r="M12">
            <v>0</v>
          </cell>
          <cell r="N12">
            <v>0</v>
          </cell>
          <cell r="O12">
            <v>0</v>
          </cell>
          <cell r="P12">
            <v>511.15</v>
          </cell>
          <cell r="Q12">
            <v>37.25</v>
          </cell>
          <cell r="R12">
            <v>48.71</v>
          </cell>
          <cell r="S12">
            <v>53.46</v>
          </cell>
          <cell r="T12">
            <v>0</v>
          </cell>
          <cell r="U12">
            <v>0</v>
          </cell>
          <cell r="V12">
            <v>0</v>
          </cell>
          <cell r="W12">
            <v>9.64</v>
          </cell>
          <cell r="X12">
            <v>5130.1499999999996</v>
          </cell>
          <cell r="Y12">
            <v>0</v>
          </cell>
          <cell r="Z12">
            <v>37.049999999999997</v>
          </cell>
          <cell r="AA12">
            <v>33.53</v>
          </cell>
          <cell r="AB12">
            <v>0</v>
          </cell>
          <cell r="AC12">
            <v>0</v>
          </cell>
          <cell r="AD12">
            <v>0</v>
          </cell>
          <cell r="AE12">
            <v>0</v>
          </cell>
          <cell r="AF12">
            <v>0</v>
          </cell>
          <cell r="AG12">
            <v>0</v>
          </cell>
          <cell r="AH12">
            <v>5.0999999999999996</v>
          </cell>
          <cell r="AI12">
            <v>3514.65</v>
          </cell>
          <cell r="AJ12">
            <v>0</v>
          </cell>
          <cell r="AK12">
            <v>17.62</v>
          </cell>
          <cell r="AL12">
            <v>12.5</v>
          </cell>
          <cell r="AM12">
            <v>0</v>
          </cell>
          <cell r="AN12">
            <v>0</v>
          </cell>
          <cell r="AO12">
            <v>0</v>
          </cell>
          <cell r="AP12">
            <v>0</v>
          </cell>
          <cell r="AQ12">
            <v>0</v>
          </cell>
          <cell r="AR12">
            <v>597.03</v>
          </cell>
          <cell r="AS12">
            <v>284.32</v>
          </cell>
          <cell r="AT12">
            <v>0</v>
          </cell>
          <cell r="AU12">
            <v>0</v>
          </cell>
          <cell r="AV12">
            <v>0</v>
          </cell>
          <cell r="AW12">
            <v>0</v>
          </cell>
          <cell r="AX12">
            <v>4.25</v>
          </cell>
          <cell r="AY12">
            <v>0</v>
          </cell>
          <cell r="AZ12">
            <v>105</v>
          </cell>
        </row>
        <row r="13">
          <cell r="A13" t="str">
            <v>Narmada Infrastructure Construction Enterprise Limited</v>
          </cell>
          <cell r="B13">
            <v>4735</v>
          </cell>
          <cell r="C13">
            <v>0</v>
          </cell>
          <cell r="D13">
            <v>160.87</v>
          </cell>
          <cell r="E13">
            <v>4863.6899999999996</v>
          </cell>
          <cell r="F13">
            <v>0</v>
          </cell>
          <cell r="G13">
            <v>0</v>
          </cell>
          <cell r="H13">
            <v>14181.69</v>
          </cell>
          <cell r="I13">
            <v>7565.47</v>
          </cell>
          <cell r="J13">
            <v>0</v>
          </cell>
          <cell r="K13">
            <v>0</v>
          </cell>
          <cell r="L13">
            <v>673.48</v>
          </cell>
          <cell r="M13">
            <v>0</v>
          </cell>
          <cell r="N13">
            <v>0</v>
          </cell>
          <cell r="O13">
            <v>0</v>
          </cell>
          <cell r="P13">
            <v>2741.03</v>
          </cell>
          <cell r="Q13">
            <v>187.63</v>
          </cell>
          <cell r="R13">
            <v>272.92</v>
          </cell>
          <cell r="S13">
            <v>185.88</v>
          </cell>
          <cell r="T13">
            <v>0</v>
          </cell>
          <cell r="U13">
            <v>0</v>
          </cell>
          <cell r="V13">
            <v>0</v>
          </cell>
          <cell r="W13">
            <v>25.08</v>
          </cell>
          <cell r="X13">
            <v>13886.06</v>
          </cell>
          <cell r="Y13">
            <v>0</v>
          </cell>
          <cell r="Z13">
            <v>22.62</v>
          </cell>
          <cell r="AA13">
            <v>240.9</v>
          </cell>
          <cell r="AB13">
            <v>0</v>
          </cell>
          <cell r="AC13">
            <v>7.03</v>
          </cell>
          <cell r="AD13">
            <v>0</v>
          </cell>
          <cell r="AE13">
            <v>0</v>
          </cell>
          <cell r="AF13">
            <v>0</v>
          </cell>
          <cell r="AG13">
            <v>0</v>
          </cell>
          <cell r="AH13">
            <v>3.23</v>
          </cell>
          <cell r="AI13">
            <v>7423.12</v>
          </cell>
          <cell r="AJ13">
            <v>0</v>
          </cell>
          <cell r="AK13">
            <v>15.17</v>
          </cell>
          <cell r="AL13">
            <v>119.67</v>
          </cell>
          <cell r="AM13">
            <v>0</v>
          </cell>
          <cell r="AN13">
            <v>4.29</v>
          </cell>
          <cell r="AO13">
            <v>0</v>
          </cell>
          <cell r="AP13">
            <v>0</v>
          </cell>
          <cell r="AQ13">
            <v>0</v>
          </cell>
          <cell r="AR13">
            <v>1182.8800000000001</v>
          </cell>
          <cell r="AS13">
            <v>-916.84</v>
          </cell>
          <cell r="AT13">
            <v>0</v>
          </cell>
          <cell r="AU13">
            <v>0</v>
          </cell>
          <cell r="AV13">
            <v>0</v>
          </cell>
          <cell r="AW13">
            <v>0</v>
          </cell>
          <cell r="AX13">
            <v>0</v>
          </cell>
          <cell r="AY13">
            <v>0</v>
          </cell>
          <cell r="AZ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Nov05_Group"/>
      <sheetName val="Group Companies"/>
      <sheetName val="Sheet4"/>
      <sheetName val="Final_JVs"/>
      <sheetName val="Sheet1"/>
      <sheetName val="Lrnet_Inftch"/>
      <sheetName val="NKEL"/>
      <sheetName val="CTNL"/>
      <sheetName val="Sheet2"/>
      <sheetName val="IETS"/>
      <sheetName val="Finvest"/>
      <sheetName val="Unbooked PSI"/>
      <sheetName val="IIL(Associate)"/>
      <sheetName val="InvstSmrt"/>
      <sheetName val="IIML"/>
      <sheetName val="gtricl"/>
      <sheetName val="Asso_Prof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data_sheet"/>
      <sheetName val="MH_exv"/>
      <sheetName val="MH pivot data"/>
      <sheetName val="Manhole"/>
      <sheetName val="Sheet1"/>
      <sheetName val="Design_1d"/>
      <sheetName val="Design_1a"/>
      <sheetName val="1A_cross"/>
      <sheetName val="cd_1aPart1"/>
      <sheetName val="1A"/>
      <sheetName val="Excavation"/>
      <sheetName val="Bedding"/>
      <sheetName val="Load-fact"/>
      <sheetName val="Structure"/>
      <sheetName val="DVALUE"/>
      <sheetName val="1B"/>
      <sheetName val="Q_peak"/>
      <sheetName val="THK"/>
      <sheetName val="Cd"/>
      <sheetName val="Cs"/>
      <sheetName val="CPIPE"/>
      <sheetName val="CPIPE2"/>
      <sheetName val="Bed Class"/>
      <sheetName val="Design"/>
    </sheetNames>
    <sheetDataSet>
      <sheetData sheetId="0" refreshError="1"/>
      <sheetData sheetId="1" refreshError="1"/>
      <sheetData sheetId="2" refreshError="1"/>
      <sheetData sheetId="3" refreshError="1"/>
      <sheetData sheetId="4" refreshError="1">
        <row r="3">
          <cell r="B3" t="str">
            <v>from</v>
          </cell>
          <cell r="C3" t="str">
            <v>UIL</v>
          </cell>
          <cell r="D3" t="str">
            <v>Slope</v>
          </cell>
          <cell r="E3" t="str">
            <v>Dia</v>
          </cell>
        </row>
        <row r="4">
          <cell r="B4" t="str">
            <v>A1</v>
          </cell>
          <cell r="C4">
            <v>800.47</v>
          </cell>
          <cell r="D4">
            <v>150</v>
          </cell>
          <cell r="E4">
            <v>150</v>
          </cell>
        </row>
        <row r="5">
          <cell r="B5" t="str">
            <v>A2</v>
          </cell>
          <cell r="C5">
            <v>800.32333333333338</v>
          </cell>
          <cell r="D5">
            <v>150</v>
          </cell>
          <cell r="E5">
            <v>150</v>
          </cell>
        </row>
        <row r="6">
          <cell r="B6" t="str">
            <v>A3</v>
          </cell>
          <cell r="C6">
            <v>800.11</v>
          </cell>
          <cell r="D6">
            <v>150</v>
          </cell>
          <cell r="E6">
            <v>150</v>
          </cell>
        </row>
        <row r="7">
          <cell r="B7" t="str">
            <v>A4</v>
          </cell>
          <cell r="C7">
            <v>799.9233333333334</v>
          </cell>
          <cell r="D7">
            <v>150</v>
          </cell>
          <cell r="E7">
            <v>150</v>
          </cell>
        </row>
        <row r="8">
          <cell r="B8" t="str">
            <v>A5</v>
          </cell>
          <cell r="C8">
            <v>799.73</v>
          </cell>
          <cell r="D8">
            <v>150</v>
          </cell>
          <cell r="E8">
            <v>150</v>
          </cell>
        </row>
        <row r="9">
          <cell r="B9" t="str">
            <v>A6</v>
          </cell>
          <cell r="C9">
            <v>799.6633333333333</v>
          </cell>
          <cell r="D9">
            <v>150</v>
          </cell>
          <cell r="E9">
            <v>150</v>
          </cell>
        </row>
        <row r="10">
          <cell r="B10" t="str">
            <v>A7</v>
          </cell>
          <cell r="C10">
            <v>799.58999999999992</v>
          </cell>
          <cell r="D10">
            <v>150</v>
          </cell>
          <cell r="E10">
            <v>150</v>
          </cell>
        </row>
        <row r="11">
          <cell r="B11" t="str">
            <v>A8</v>
          </cell>
          <cell r="C11">
            <v>799.50333333333322</v>
          </cell>
          <cell r="D11">
            <v>150</v>
          </cell>
          <cell r="E11">
            <v>150</v>
          </cell>
        </row>
        <row r="12">
          <cell r="B12" t="str">
            <v>A9</v>
          </cell>
          <cell r="C12">
            <v>799.42333333333318</v>
          </cell>
          <cell r="D12">
            <v>150</v>
          </cell>
          <cell r="E12">
            <v>150</v>
          </cell>
        </row>
        <row r="13">
          <cell r="B13" t="str">
            <v>A11</v>
          </cell>
          <cell r="C13">
            <v>802.03</v>
          </cell>
          <cell r="D13">
            <v>150</v>
          </cell>
          <cell r="E13">
            <v>150</v>
          </cell>
        </row>
        <row r="14">
          <cell r="B14" t="str">
            <v>A12</v>
          </cell>
          <cell r="C14">
            <v>801.73666666666668</v>
          </cell>
          <cell r="D14">
            <v>69.465513250237393</v>
          </cell>
          <cell r="E14">
            <v>150</v>
          </cell>
        </row>
        <row r="15">
          <cell r="B15" t="str">
            <v>A10</v>
          </cell>
          <cell r="C15">
            <v>799.39666666666653</v>
          </cell>
          <cell r="D15">
            <v>150</v>
          </cell>
          <cell r="E15">
            <v>150</v>
          </cell>
        </row>
        <row r="16">
          <cell r="B16" t="str">
            <v>A13</v>
          </cell>
          <cell r="C16">
            <v>799.23666666666657</v>
          </cell>
          <cell r="D16">
            <v>150</v>
          </cell>
          <cell r="E16">
            <v>150</v>
          </cell>
        </row>
        <row r="17">
          <cell r="B17" t="str">
            <v>A14</v>
          </cell>
          <cell r="C17">
            <v>799.05666666666662</v>
          </cell>
          <cell r="D17">
            <v>150</v>
          </cell>
          <cell r="E17">
            <v>150</v>
          </cell>
        </row>
        <row r="18">
          <cell r="B18" t="str">
            <v>A15</v>
          </cell>
          <cell r="C18">
            <v>798.87</v>
          </cell>
          <cell r="D18">
            <v>28.983190275684031</v>
          </cell>
          <cell r="E18">
            <v>150</v>
          </cell>
        </row>
        <row r="19">
          <cell r="B19" t="str">
            <v>A16</v>
          </cell>
          <cell r="C19">
            <v>798.11093932411382</v>
          </cell>
          <cell r="D19">
            <v>7.9348654872758777</v>
          </cell>
          <cell r="E19">
            <v>150</v>
          </cell>
        </row>
        <row r="20">
          <cell r="B20" t="str">
            <v>A17</v>
          </cell>
          <cell r="C20">
            <v>795.96849594844969</v>
          </cell>
          <cell r="D20">
            <v>150</v>
          </cell>
          <cell r="E20">
            <v>150</v>
          </cell>
        </row>
        <row r="21">
          <cell r="B21" t="str">
            <v>A18</v>
          </cell>
          <cell r="C21">
            <v>795.741829281783</v>
          </cell>
          <cell r="D21">
            <v>25.559702473648056</v>
          </cell>
          <cell r="E21">
            <v>150</v>
          </cell>
        </row>
        <row r="22">
          <cell r="B22" t="str">
            <v>A19</v>
          </cell>
          <cell r="C22">
            <v>794.48985852692022</v>
          </cell>
          <cell r="D22">
            <v>6.1105507755929613</v>
          </cell>
          <cell r="E22">
            <v>150</v>
          </cell>
        </row>
        <row r="23">
          <cell r="B23" t="str">
            <v>A20</v>
          </cell>
          <cell r="C23">
            <v>789.58031745579001</v>
          </cell>
          <cell r="D23">
            <v>5.5029229992517124</v>
          </cell>
          <cell r="E23">
            <v>150</v>
          </cell>
        </row>
        <row r="24">
          <cell r="B24" t="str">
            <v>A21</v>
          </cell>
          <cell r="C24">
            <v>784.31039090876334</v>
          </cell>
          <cell r="D24">
            <v>5.1430345325672615</v>
          </cell>
          <cell r="E24">
            <v>150</v>
          </cell>
        </row>
        <row r="25">
          <cell r="B25" t="str">
            <v>A22</v>
          </cell>
          <cell r="C25">
            <v>780.8105116281522</v>
          </cell>
          <cell r="D25">
            <v>150</v>
          </cell>
          <cell r="E25">
            <v>150</v>
          </cell>
        </row>
        <row r="26">
          <cell r="B26" t="str">
            <v>A23</v>
          </cell>
          <cell r="C26">
            <v>780.63051162815225</v>
          </cell>
          <cell r="D26">
            <v>150</v>
          </cell>
          <cell r="E26">
            <v>150</v>
          </cell>
        </row>
        <row r="27">
          <cell r="B27" t="str">
            <v>A24</v>
          </cell>
          <cell r="C27">
            <v>780.41717829481888</v>
          </cell>
          <cell r="D27">
            <v>8.3633113483534913</v>
          </cell>
          <cell r="E27">
            <v>150</v>
          </cell>
        </row>
        <row r="28">
          <cell r="B28" t="str">
            <v>A25</v>
          </cell>
          <cell r="C28">
            <v>776.59094264877899</v>
          </cell>
          <cell r="D28">
            <v>4.3749293597208609</v>
          </cell>
          <cell r="E28">
            <v>150</v>
          </cell>
        </row>
        <row r="29">
          <cell r="B29" t="str">
            <v>A26</v>
          </cell>
          <cell r="C29">
            <v>768.59081347589722</v>
          </cell>
          <cell r="D29">
            <v>4.749825128650305</v>
          </cell>
          <cell r="E29">
            <v>150</v>
          </cell>
        </row>
        <row r="30">
          <cell r="B30" t="str">
            <v>A26A</v>
          </cell>
          <cell r="C30">
            <v>760.59051894488618</v>
          </cell>
          <cell r="D30">
            <v>3.897432329684611</v>
          </cell>
          <cell r="E30">
            <v>150</v>
          </cell>
        </row>
        <row r="31">
          <cell r="B31" t="str">
            <v>A28</v>
          </cell>
          <cell r="C31">
            <v>786.7</v>
          </cell>
          <cell r="D31">
            <v>37.644337884200475</v>
          </cell>
          <cell r="E31">
            <v>150</v>
          </cell>
        </row>
        <row r="32">
          <cell r="B32" t="str">
            <v>A29</v>
          </cell>
          <cell r="C32">
            <v>785.92963182167773</v>
          </cell>
          <cell r="D32">
            <v>10.028288173457682</v>
          </cell>
          <cell r="E32">
            <v>150</v>
          </cell>
        </row>
        <row r="33">
          <cell r="B33" t="str">
            <v>A30</v>
          </cell>
          <cell r="C33">
            <v>782.43950475366671</v>
          </cell>
          <cell r="D33">
            <v>6.2333259249839443</v>
          </cell>
          <cell r="E33">
            <v>150</v>
          </cell>
        </row>
        <row r="34">
          <cell r="B34" t="str">
            <v>A31</v>
          </cell>
          <cell r="C34">
            <v>776.18281282557689</v>
          </cell>
          <cell r="D34">
            <v>9.4354046261060986</v>
          </cell>
          <cell r="E34">
            <v>150</v>
          </cell>
        </row>
        <row r="35">
          <cell r="B35" t="str">
            <v>A34</v>
          </cell>
          <cell r="C35">
            <v>772.04944477773574</v>
          </cell>
          <cell r="D35">
            <v>4.8209029441835742</v>
          </cell>
          <cell r="E35">
            <v>150</v>
          </cell>
        </row>
        <row r="36">
          <cell r="B36" t="str">
            <v>A27</v>
          </cell>
          <cell r="C36">
            <v>784.5</v>
          </cell>
          <cell r="D36">
            <v>6.9226282651592577</v>
          </cell>
          <cell r="E36">
            <v>150</v>
          </cell>
        </row>
        <row r="37">
          <cell r="B37" t="str">
            <v>A27a</v>
          </cell>
          <cell r="C37">
            <v>779.73302440402801</v>
          </cell>
          <cell r="D37">
            <v>10.5</v>
          </cell>
          <cell r="E37">
            <v>150</v>
          </cell>
        </row>
        <row r="38">
          <cell r="B38" t="str">
            <v>A27b</v>
          </cell>
          <cell r="C38">
            <v>776.5901672611709</v>
          </cell>
          <cell r="D38">
            <v>150</v>
          </cell>
          <cell r="E38">
            <v>150</v>
          </cell>
        </row>
        <row r="39">
          <cell r="B39" t="str">
            <v>A27c</v>
          </cell>
          <cell r="C39">
            <v>776.46350059450424</v>
          </cell>
          <cell r="D39">
            <v>4.3</v>
          </cell>
          <cell r="E39">
            <v>150</v>
          </cell>
        </row>
        <row r="40">
          <cell r="B40" t="str">
            <v>A35</v>
          </cell>
          <cell r="C40">
            <v>765.99838431543446</v>
          </cell>
          <cell r="D40">
            <v>25.530556226009161</v>
          </cell>
          <cell r="E40">
            <v>150</v>
          </cell>
        </row>
        <row r="41">
          <cell r="B41" t="str">
            <v>A36</v>
          </cell>
          <cell r="C41">
            <v>763.0507399580689</v>
          </cell>
          <cell r="D41">
            <v>3.1571837658648518</v>
          </cell>
          <cell r="E41">
            <v>150</v>
          </cell>
        </row>
        <row r="42">
          <cell r="B42" t="str">
            <v>A37</v>
          </cell>
          <cell r="C42">
            <v>748.48079300175061</v>
          </cell>
          <cell r="D42">
            <v>5.5999634167630914</v>
          </cell>
          <cell r="E42">
            <v>150</v>
          </cell>
        </row>
        <row r="43">
          <cell r="B43" t="str">
            <v>A38</v>
          </cell>
          <cell r="C43">
            <v>740.980744006024</v>
          </cell>
          <cell r="D43">
            <v>7.2056082791454452</v>
          </cell>
          <cell r="E43">
            <v>150</v>
          </cell>
        </row>
        <row r="44">
          <cell r="B44" t="str">
            <v>A39</v>
          </cell>
          <cell r="C44">
            <v>735.29073166956903</v>
          </cell>
          <cell r="D44">
            <v>20.056249963654306</v>
          </cell>
          <cell r="E44">
            <v>150</v>
          </cell>
        </row>
        <row r="45">
          <cell r="B45" t="str">
            <v>A40</v>
          </cell>
          <cell r="C45">
            <v>732.89746273410083</v>
          </cell>
          <cell r="D45">
            <v>17.793331765798939</v>
          </cell>
          <cell r="E45">
            <v>150</v>
          </cell>
        </row>
        <row r="46">
          <cell r="B46" t="str">
            <v>A41</v>
          </cell>
          <cell r="C46">
            <v>749</v>
          </cell>
          <cell r="D46">
            <v>6.1636617897105204</v>
          </cell>
          <cell r="E46">
            <v>150</v>
          </cell>
        </row>
        <row r="47">
          <cell r="B47" t="str">
            <v>A42</v>
          </cell>
          <cell r="C47">
            <v>739.59000931932644</v>
          </cell>
          <cell r="D47">
            <v>8.7718636904037659</v>
          </cell>
          <cell r="E47">
            <v>150</v>
          </cell>
        </row>
        <row r="48">
          <cell r="B48" t="str">
            <v>A42a</v>
          </cell>
          <cell r="C48">
            <v>735.02997493988676</v>
          </cell>
          <cell r="D48">
            <v>18.221550585804419</v>
          </cell>
          <cell r="E48">
            <v>150</v>
          </cell>
        </row>
        <row r="49">
          <cell r="B49" t="str">
            <v>A42b</v>
          </cell>
          <cell r="C49">
            <v>732.61525179144746</v>
          </cell>
          <cell r="D49">
            <v>80</v>
          </cell>
          <cell r="E49">
            <v>150</v>
          </cell>
        </row>
        <row r="50">
          <cell r="B50" t="str">
            <v>A167a</v>
          </cell>
          <cell r="C50">
            <v>732.24025179144746</v>
          </cell>
          <cell r="D50">
            <v>150</v>
          </cell>
          <cell r="E50">
            <v>150</v>
          </cell>
        </row>
        <row r="51">
          <cell r="B51" t="str">
            <v>A167</v>
          </cell>
          <cell r="C51">
            <v>732.04025179144742</v>
          </cell>
          <cell r="D51">
            <v>150</v>
          </cell>
          <cell r="E51">
            <v>150</v>
          </cell>
        </row>
        <row r="52">
          <cell r="B52" t="str">
            <v>A168</v>
          </cell>
          <cell r="C52">
            <v>731.81358512478073</v>
          </cell>
          <cell r="D52">
            <v>150</v>
          </cell>
          <cell r="E52">
            <v>150</v>
          </cell>
        </row>
        <row r="53">
          <cell r="B53" t="str">
            <v>A169</v>
          </cell>
          <cell r="C53">
            <v>731.62025179144734</v>
          </cell>
          <cell r="D53">
            <v>150</v>
          </cell>
          <cell r="E53">
            <v>150</v>
          </cell>
        </row>
        <row r="54">
          <cell r="B54" t="str">
            <v>A170</v>
          </cell>
          <cell r="C54">
            <v>731.40691845811398</v>
          </cell>
          <cell r="D54">
            <v>84.527339417435172</v>
          </cell>
          <cell r="E54">
            <v>150</v>
          </cell>
        </row>
        <row r="55">
          <cell r="B55" t="str">
            <v>A171</v>
          </cell>
          <cell r="C55">
            <v>731.04017321079334</v>
          </cell>
          <cell r="D55">
            <v>21.327676600165002</v>
          </cell>
          <cell r="E55">
            <v>150</v>
          </cell>
        </row>
        <row r="56">
          <cell r="B56" t="str">
            <v>A172</v>
          </cell>
          <cell r="C56">
            <v>729.35222563568232</v>
          </cell>
          <cell r="D56">
            <v>24.550371122611704</v>
          </cell>
          <cell r="E56">
            <v>150</v>
          </cell>
        </row>
        <row r="57">
          <cell r="B57" t="str">
            <v>A173</v>
          </cell>
          <cell r="C57">
            <v>773.5</v>
          </cell>
          <cell r="D57">
            <v>4.4188544460881216</v>
          </cell>
          <cell r="E57">
            <v>150</v>
          </cell>
        </row>
        <row r="58">
          <cell r="B58" t="str">
            <v>A175</v>
          </cell>
          <cell r="C58">
            <v>763.09006218439208</v>
          </cell>
          <cell r="D58">
            <v>3.6197394457571375</v>
          </cell>
          <cell r="E58">
            <v>150</v>
          </cell>
        </row>
        <row r="59">
          <cell r="B59" t="str">
            <v>A175a</v>
          </cell>
          <cell r="C59">
            <v>749.00065029045606</v>
          </cell>
          <cell r="D59">
            <v>16.776450791524223</v>
          </cell>
          <cell r="E59">
            <v>150</v>
          </cell>
        </row>
        <row r="60">
          <cell r="B60" t="str">
            <v>A176</v>
          </cell>
          <cell r="C60">
            <v>746.07988948062166</v>
          </cell>
          <cell r="D60">
            <v>5.0056974672217569</v>
          </cell>
          <cell r="E60">
            <v>150</v>
          </cell>
        </row>
        <row r="61">
          <cell r="B61" t="str">
            <v>A177</v>
          </cell>
          <cell r="C61">
            <v>737.09013324891396</v>
          </cell>
          <cell r="D61">
            <v>58.83352355201022</v>
          </cell>
          <cell r="E61">
            <v>150</v>
          </cell>
        </row>
        <row r="62">
          <cell r="B62" t="str">
            <v>A174</v>
          </cell>
          <cell r="C62">
            <v>752</v>
          </cell>
          <cell r="D62">
            <v>14.351620377865562</v>
          </cell>
          <cell r="E62">
            <v>150</v>
          </cell>
        </row>
        <row r="63">
          <cell r="B63" t="str">
            <v>A174a</v>
          </cell>
          <cell r="C63">
            <v>748.72510847120179</v>
          </cell>
          <cell r="D63">
            <v>9.0649585345056725</v>
          </cell>
          <cell r="E63">
            <v>150</v>
          </cell>
        </row>
        <row r="64">
          <cell r="B64" t="str">
            <v>A174b</v>
          </cell>
          <cell r="C64">
            <v>745.19503165086201</v>
          </cell>
          <cell r="D64">
            <v>5.5503939869348988</v>
          </cell>
          <cell r="E64">
            <v>150</v>
          </cell>
        </row>
        <row r="65">
          <cell r="B65" t="str">
            <v>A174c</v>
          </cell>
          <cell r="C65">
            <v>739.79000994058038</v>
          </cell>
          <cell r="D65">
            <v>9.5316315316853171</v>
          </cell>
          <cell r="E65">
            <v>150</v>
          </cell>
        </row>
        <row r="66">
          <cell r="B66" t="str">
            <v>A178</v>
          </cell>
          <cell r="C66">
            <v>736.22293961406012</v>
          </cell>
          <cell r="D66">
            <v>6</v>
          </cell>
          <cell r="E66">
            <v>150</v>
          </cell>
        </row>
        <row r="67">
          <cell r="B67" t="str">
            <v>A179</v>
          </cell>
          <cell r="C67">
            <v>732.72293961406012</v>
          </cell>
          <cell r="D67">
            <v>8.4661601763775458</v>
          </cell>
          <cell r="E67">
            <v>150</v>
          </cell>
        </row>
        <row r="68">
          <cell r="B68" t="str">
            <v>A180</v>
          </cell>
          <cell r="C68">
            <v>730.00624166353293</v>
          </cell>
          <cell r="D68">
            <v>7.0733997662757009</v>
          </cell>
          <cell r="E68">
            <v>150</v>
          </cell>
        </row>
        <row r="69">
          <cell r="B69" t="str">
            <v>A155</v>
          </cell>
          <cell r="C69">
            <v>801.745</v>
          </cell>
          <cell r="D69">
            <v>8.3777433462765583</v>
          </cell>
          <cell r="E69">
            <v>150</v>
          </cell>
        </row>
        <row r="70">
          <cell r="B70" t="str">
            <v>A156</v>
          </cell>
          <cell r="C70">
            <v>797.0898084540172</v>
          </cell>
          <cell r="D70">
            <v>3.656375965904219</v>
          </cell>
          <cell r="E70">
            <v>150</v>
          </cell>
        </row>
        <row r="71">
          <cell r="B71" t="str">
            <v>A157</v>
          </cell>
          <cell r="C71">
            <v>786.15001441396203</v>
          </cell>
          <cell r="D71">
            <v>3.3611050719158402</v>
          </cell>
          <cell r="E71">
            <v>150</v>
          </cell>
        </row>
        <row r="72">
          <cell r="B72" t="str">
            <v>A158</v>
          </cell>
          <cell r="C72">
            <v>774.2491665844118</v>
          </cell>
          <cell r="D72">
            <v>6.7144329836331291</v>
          </cell>
          <cell r="E72">
            <v>150</v>
          </cell>
        </row>
        <row r="73">
          <cell r="B73" t="str">
            <v>A159</v>
          </cell>
          <cell r="C73">
            <v>768.58971624919695</v>
          </cell>
          <cell r="D73">
            <v>5.2927844990255926</v>
          </cell>
          <cell r="E73">
            <v>150</v>
          </cell>
        </row>
        <row r="74">
          <cell r="B74" t="str">
            <v>A160</v>
          </cell>
          <cell r="C74">
            <v>761.41013053075403</v>
          </cell>
          <cell r="D74">
            <v>5.0431588030424219</v>
          </cell>
          <cell r="E74">
            <v>150</v>
          </cell>
        </row>
        <row r="75">
          <cell r="B75" t="str">
            <v>A161</v>
          </cell>
          <cell r="C75">
            <v>753.28030523648295</v>
          </cell>
          <cell r="D75">
            <v>6.4973730607999372</v>
          </cell>
          <cell r="E75">
            <v>150</v>
          </cell>
        </row>
        <row r="76">
          <cell r="B76" t="str">
            <v>A162</v>
          </cell>
          <cell r="C76">
            <v>746.97006267901588</v>
          </cell>
          <cell r="D76">
            <v>5.2621953253430069</v>
          </cell>
          <cell r="E76">
            <v>150</v>
          </cell>
        </row>
        <row r="77">
          <cell r="B77" t="str">
            <v>A163</v>
          </cell>
          <cell r="C77">
            <v>744.309576107456</v>
          </cell>
          <cell r="D77">
            <v>3.9117083965747628</v>
          </cell>
          <cell r="E77">
            <v>150</v>
          </cell>
        </row>
        <row r="78">
          <cell r="B78" t="str">
            <v>A164</v>
          </cell>
          <cell r="C78">
            <v>736.64029277686086</v>
          </cell>
          <cell r="D78">
            <v>5.5863812711503149</v>
          </cell>
          <cell r="E78">
            <v>150</v>
          </cell>
        </row>
        <row r="79">
          <cell r="B79" t="str">
            <v>A165</v>
          </cell>
          <cell r="C79">
            <v>731.27009003847479</v>
          </cell>
          <cell r="D79">
            <v>9.5659518003767001</v>
          </cell>
          <cell r="E79">
            <v>150</v>
          </cell>
        </row>
        <row r="80">
          <cell r="B80" t="str">
            <v>A166</v>
          </cell>
          <cell r="C80">
            <v>727.32012174555689</v>
          </cell>
          <cell r="D80">
            <v>150</v>
          </cell>
          <cell r="E80">
            <v>150</v>
          </cell>
        </row>
        <row r="81">
          <cell r="B81" t="str">
            <v>A182</v>
          </cell>
          <cell r="C81">
            <v>727.1267884122235</v>
          </cell>
          <cell r="D81">
            <v>150</v>
          </cell>
          <cell r="E81">
            <v>150</v>
          </cell>
        </row>
        <row r="82">
          <cell r="B82" t="str">
            <v>A183</v>
          </cell>
          <cell r="C82">
            <v>726.93345507889012</v>
          </cell>
          <cell r="D82">
            <v>150</v>
          </cell>
          <cell r="E82">
            <v>150</v>
          </cell>
        </row>
        <row r="83">
          <cell r="B83" t="str">
            <v>A151</v>
          </cell>
          <cell r="C83">
            <v>741.03500000000008</v>
          </cell>
          <cell r="D83">
            <v>11.6231193297654</v>
          </cell>
          <cell r="E83">
            <v>150</v>
          </cell>
        </row>
        <row r="84">
          <cell r="B84" t="str">
            <v>A152</v>
          </cell>
          <cell r="C84">
            <v>738.53997270334878</v>
          </cell>
          <cell r="D84">
            <v>6.6510131641716201</v>
          </cell>
          <cell r="E84">
            <v>150</v>
          </cell>
        </row>
        <row r="85">
          <cell r="B85" t="str">
            <v>A152</v>
          </cell>
          <cell r="C85">
            <v>734.17973475400595</v>
          </cell>
          <cell r="D85">
            <v>7.6170317940662091</v>
          </cell>
          <cell r="E85">
            <v>150</v>
          </cell>
        </row>
        <row r="86">
          <cell r="B86" t="str">
            <v>A154</v>
          </cell>
          <cell r="C86">
            <v>726.75345507889017</v>
          </cell>
          <cell r="D86">
            <v>9.5257205350855383</v>
          </cell>
          <cell r="E86">
            <v>150</v>
          </cell>
        </row>
        <row r="87">
          <cell r="B87" t="str">
            <v>A184</v>
          </cell>
          <cell r="C87">
            <v>724.12898169570417</v>
          </cell>
          <cell r="D87">
            <v>150</v>
          </cell>
          <cell r="E87">
            <v>150</v>
          </cell>
        </row>
        <row r="88">
          <cell r="B88" t="str">
            <v>A184a</v>
          </cell>
          <cell r="C88">
            <v>723.93564836237078</v>
          </cell>
          <cell r="D88">
            <v>150</v>
          </cell>
          <cell r="E88">
            <v>150</v>
          </cell>
        </row>
        <row r="89">
          <cell r="B89" t="str">
            <v>A185</v>
          </cell>
          <cell r="C89">
            <v>723.7089816957041</v>
          </cell>
          <cell r="D89">
            <v>150</v>
          </cell>
          <cell r="E89">
            <v>150</v>
          </cell>
        </row>
        <row r="90">
          <cell r="B90" t="str">
            <v>A185a</v>
          </cell>
          <cell r="C90">
            <v>723.50898169570405</v>
          </cell>
          <cell r="D90">
            <v>150</v>
          </cell>
          <cell r="E90">
            <v>150</v>
          </cell>
        </row>
        <row r="91">
          <cell r="B91" t="str">
            <v>A186</v>
          </cell>
          <cell r="C91">
            <v>723.40898169570403</v>
          </cell>
          <cell r="D91">
            <v>4.8789279542849249</v>
          </cell>
          <cell r="E91">
            <v>150</v>
          </cell>
        </row>
        <row r="92">
          <cell r="B92" t="str">
            <v>A186a</v>
          </cell>
          <cell r="C92">
            <v>721.76927722067194</v>
          </cell>
          <cell r="D92">
            <v>150</v>
          </cell>
          <cell r="E92">
            <v>150</v>
          </cell>
        </row>
        <row r="93">
          <cell r="B93" t="str">
            <v>A187</v>
          </cell>
          <cell r="C93">
            <v>721.71594388733865</v>
          </cell>
          <cell r="D93">
            <v>21.151287527980301</v>
          </cell>
          <cell r="E93">
            <v>150</v>
          </cell>
        </row>
        <row r="94">
          <cell r="B94" t="str">
            <v>A187a</v>
          </cell>
          <cell r="C94">
            <v>721.29043787556066</v>
          </cell>
          <cell r="D94">
            <v>150</v>
          </cell>
          <cell r="E94">
            <v>150</v>
          </cell>
        </row>
        <row r="95">
          <cell r="B95" t="str">
            <v>A187b</v>
          </cell>
          <cell r="C95">
            <v>721.21710454222728</v>
          </cell>
          <cell r="D95">
            <v>28.777849450655072</v>
          </cell>
          <cell r="E95">
            <v>150</v>
          </cell>
        </row>
        <row r="96">
          <cell r="B96" t="str">
            <v>A187c</v>
          </cell>
          <cell r="C96">
            <v>720.86961506018145</v>
          </cell>
          <cell r="D96">
            <v>150</v>
          </cell>
          <cell r="E96">
            <v>150</v>
          </cell>
        </row>
        <row r="97">
          <cell r="B97" t="str">
            <v>A196</v>
          </cell>
          <cell r="C97">
            <v>720.72961506018146</v>
          </cell>
          <cell r="D97">
            <v>150</v>
          </cell>
          <cell r="E97">
            <v>150</v>
          </cell>
        </row>
        <row r="98">
          <cell r="B98" t="str">
            <v>A198</v>
          </cell>
          <cell r="C98">
            <v>732.92100000000005</v>
          </cell>
          <cell r="D98">
            <v>42.020764158723956</v>
          </cell>
          <cell r="E98">
            <v>150</v>
          </cell>
        </row>
        <row r="99">
          <cell r="B99" t="str">
            <v>A199</v>
          </cell>
          <cell r="C99">
            <v>732.20706724316869</v>
          </cell>
          <cell r="D99">
            <v>18.725908344389868</v>
          </cell>
          <cell r="E99">
            <v>150</v>
          </cell>
        </row>
        <row r="100">
          <cell r="B100" t="str">
            <v>A200</v>
          </cell>
          <cell r="C100">
            <v>730.76521462360859</v>
          </cell>
          <cell r="D100">
            <v>13.336807164060129</v>
          </cell>
          <cell r="E100">
            <v>150</v>
          </cell>
        </row>
        <row r="101">
          <cell r="B101" t="str">
            <v>A201</v>
          </cell>
          <cell r="C101">
            <v>728.59078114464603</v>
          </cell>
          <cell r="D101">
            <v>13.706400242023541</v>
          </cell>
          <cell r="E101">
            <v>150</v>
          </cell>
        </row>
        <row r="102">
          <cell r="B102" t="str">
            <v>A202</v>
          </cell>
          <cell r="C102">
            <v>726.47498126371988</v>
          </cell>
          <cell r="D102">
            <v>14.154122407858544</v>
          </cell>
          <cell r="E102">
            <v>150</v>
          </cell>
        </row>
        <row r="103">
          <cell r="B103" t="str">
            <v>A203</v>
          </cell>
          <cell r="C103">
            <v>724.42610821003632</v>
          </cell>
          <cell r="D103">
            <v>19.032215080913687</v>
          </cell>
          <cell r="E103">
            <v>150</v>
          </cell>
        </row>
        <row r="104">
          <cell r="B104" t="str">
            <v>A204</v>
          </cell>
          <cell r="C104">
            <v>722.79729097209497</v>
          </cell>
          <cell r="D104">
            <v>25.242540600008216</v>
          </cell>
          <cell r="E104">
            <v>150</v>
          </cell>
        </row>
        <row r="105">
          <cell r="B105" t="str">
            <v>A205</v>
          </cell>
          <cell r="C105">
            <v>721.60882106031477</v>
          </cell>
          <cell r="D105">
            <v>31.019223590572103</v>
          </cell>
          <cell r="E105">
            <v>150</v>
          </cell>
        </row>
        <row r="106">
          <cell r="B106" t="str">
            <v>A197</v>
          </cell>
          <cell r="C106">
            <v>720.64961506018142</v>
          </cell>
          <cell r="D106">
            <v>150</v>
          </cell>
          <cell r="E106">
            <v>200</v>
          </cell>
        </row>
        <row r="107">
          <cell r="B107" t="str">
            <v>A206</v>
          </cell>
          <cell r="C107">
            <v>720.46961506018147</v>
          </cell>
          <cell r="D107">
            <v>150</v>
          </cell>
          <cell r="E107">
            <v>200</v>
          </cell>
        </row>
        <row r="108">
          <cell r="B108" t="str">
            <v>A207</v>
          </cell>
          <cell r="C108">
            <v>720.3096150601815</v>
          </cell>
          <cell r="D108">
            <v>29.663338515075189</v>
          </cell>
          <cell r="E108">
            <v>200</v>
          </cell>
        </row>
        <row r="109">
          <cell r="B109" t="str">
            <v>A208</v>
          </cell>
          <cell r="C109">
            <v>719.56795882385393</v>
          </cell>
          <cell r="D109">
            <v>15.192336870728596</v>
          </cell>
          <cell r="E109">
            <v>200</v>
          </cell>
        </row>
        <row r="110">
          <cell r="B110" t="str">
            <v>A209</v>
          </cell>
          <cell r="C110">
            <v>717.39581109695735</v>
          </cell>
          <cell r="D110">
            <v>21.245151042312493</v>
          </cell>
          <cell r="E110">
            <v>200</v>
          </cell>
        </row>
        <row r="111">
          <cell r="B111" t="str">
            <v>A210</v>
          </cell>
          <cell r="C111">
            <v>715.88958504395032</v>
          </cell>
          <cell r="D111">
            <v>9.240008623594786</v>
          </cell>
          <cell r="E111">
            <v>200</v>
          </cell>
        </row>
        <row r="112">
          <cell r="B112" t="str">
            <v>A211</v>
          </cell>
          <cell r="C112">
            <v>712.42638481291522</v>
          </cell>
          <cell r="D112">
            <v>12</v>
          </cell>
          <cell r="E112">
            <v>200</v>
          </cell>
        </row>
        <row r="113">
          <cell r="B113" t="str">
            <v>A212</v>
          </cell>
          <cell r="C113">
            <v>710.59305147958185</v>
          </cell>
          <cell r="D113">
            <v>35</v>
          </cell>
          <cell r="E113">
            <v>200</v>
          </cell>
        </row>
        <row r="114">
          <cell r="B114" t="str">
            <v>A213</v>
          </cell>
          <cell r="C114">
            <v>710.07876576529611</v>
          </cell>
          <cell r="D114">
            <v>42.287607097903447</v>
          </cell>
          <cell r="E114">
            <v>200</v>
          </cell>
        </row>
        <row r="115">
          <cell r="B115" t="str">
            <v>A214</v>
          </cell>
          <cell r="C115">
            <v>709.62946155292934</v>
          </cell>
          <cell r="D115">
            <v>96.648763243684527</v>
          </cell>
          <cell r="E115">
            <v>200</v>
          </cell>
        </row>
        <row r="116">
          <cell r="B116" t="str">
            <v>A215</v>
          </cell>
          <cell r="C116">
            <v>709.39148644359443</v>
          </cell>
          <cell r="D116">
            <v>16.551824476305281</v>
          </cell>
          <cell r="E116">
            <v>200</v>
          </cell>
        </row>
        <row r="117">
          <cell r="B117" t="str">
            <v>A216</v>
          </cell>
          <cell r="C117">
            <v>707.63941373151874</v>
          </cell>
          <cell r="D117">
            <v>15.264562527368675</v>
          </cell>
          <cell r="E117">
            <v>200</v>
          </cell>
        </row>
        <row r="118">
          <cell r="B118" t="str">
            <v>A217</v>
          </cell>
          <cell r="C118">
            <v>705.73958856797378</v>
          </cell>
          <cell r="D118">
            <v>23.182420835228061</v>
          </cell>
          <cell r="E118">
            <v>200</v>
          </cell>
        </row>
        <row r="119">
          <cell r="B119" t="str">
            <v>A219</v>
          </cell>
          <cell r="C119">
            <v>704.48864069647573</v>
          </cell>
          <cell r="D119">
            <v>39.185910409038719</v>
          </cell>
          <cell r="E119">
            <v>200</v>
          </cell>
        </row>
        <row r="120">
          <cell r="B120" t="str">
            <v>A220</v>
          </cell>
          <cell r="C120">
            <v>703.74857877888121</v>
          </cell>
          <cell r="D120">
            <v>17.79327141534489</v>
          </cell>
          <cell r="E120">
            <v>200</v>
          </cell>
        </row>
        <row r="121">
          <cell r="B121" t="str">
            <v>A221</v>
          </cell>
          <cell r="C121">
            <v>702.11874920324794</v>
          </cell>
          <cell r="D121">
            <v>2.8497259507951678</v>
          </cell>
          <cell r="E121">
            <v>200</v>
          </cell>
        </row>
        <row r="122">
          <cell r="B122" t="str">
            <v>A222</v>
          </cell>
          <cell r="C122">
            <v>690.53868832378271</v>
          </cell>
          <cell r="D122">
            <v>150</v>
          </cell>
          <cell r="E122">
            <v>200</v>
          </cell>
        </row>
        <row r="123">
          <cell r="B123" t="str">
            <v>A223</v>
          </cell>
          <cell r="C123">
            <v>690.34535499044932</v>
          </cell>
          <cell r="D123">
            <v>150</v>
          </cell>
          <cell r="E123">
            <v>200</v>
          </cell>
        </row>
        <row r="124">
          <cell r="B124" t="str">
            <v>A224</v>
          </cell>
          <cell r="C124">
            <v>690.15202165711594</v>
          </cell>
          <cell r="D124">
            <v>150</v>
          </cell>
          <cell r="E124">
            <v>200</v>
          </cell>
        </row>
        <row r="125">
          <cell r="B125" t="str">
            <v>A225</v>
          </cell>
          <cell r="C125">
            <v>689.95868832378255</v>
          </cell>
          <cell r="D125">
            <v>7.311544445112486</v>
          </cell>
          <cell r="E125">
            <v>200</v>
          </cell>
        </row>
        <row r="126">
          <cell r="B126" t="str">
            <v>A226</v>
          </cell>
          <cell r="C126">
            <v>686.53943809728469</v>
          </cell>
          <cell r="D126">
            <v>5.7391124578385009</v>
          </cell>
          <cell r="E126">
            <v>200</v>
          </cell>
        </row>
        <row r="127">
          <cell r="B127" t="str">
            <v>A227</v>
          </cell>
          <cell r="C127">
            <v>680.78942008623687</v>
          </cell>
          <cell r="D127">
            <v>3.555504216457841</v>
          </cell>
          <cell r="E127">
            <v>200</v>
          </cell>
        </row>
        <row r="128">
          <cell r="B128" t="str">
            <v>A228</v>
          </cell>
          <cell r="C128">
            <v>669.53925764377743</v>
          </cell>
          <cell r="D128">
            <v>16.501784852990006</v>
          </cell>
          <cell r="E128">
            <v>200</v>
          </cell>
        </row>
        <row r="129">
          <cell r="B129" t="str">
            <v>A229</v>
          </cell>
          <cell r="C129">
            <v>667.53947396619412</v>
          </cell>
          <cell r="D129">
            <v>3.7507956675791823</v>
          </cell>
          <cell r="E129">
            <v>200</v>
          </cell>
        </row>
        <row r="130">
          <cell r="B130" t="str">
            <v>A230</v>
          </cell>
          <cell r="C130">
            <v>663.54032249823877</v>
          </cell>
          <cell r="D130">
            <v>88.456671482601166</v>
          </cell>
          <cell r="E130">
            <v>200</v>
          </cell>
        </row>
        <row r="131">
          <cell r="B131" t="str">
            <v>A231</v>
          </cell>
          <cell r="C131">
            <v>663.15595352493085</v>
          </cell>
          <cell r="D131">
            <v>65.807735245301643</v>
          </cell>
          <cell r="E131">
            <v>200</v>
          </cell>
        </row>
        <row r="132">
          <cell r="B132" t="str">
            <v>A232</v>
          </cell>
          <cell r="C132">
            <v>662.60890537222042</v>
          </cell>
          <cell r="D132">
            <v>150</v>
          </cell>
          <cell r="E132">
            <v>200</v>
          </cell>
        </row>
        <row r="133">
          <cell r="B133" t="str">
            <v>A234</v>
          </cell>
          <cell r="C133">
            <v>665.99099999999999</v>
          </cell>
          <cell r="D133">
            <v>65.179841761005363</v>
          </cell>
          <cell r="E133">
            <v>150</v>
          </cell>
        </row>
        <row r="134">
          <cell r="B134" t="str">
            <v>A235</v>
          </cell>
          <cell r="C134">
            <v>665.51539283124271</v>
          </cell>
          <cell r="D134">
            <v>17.461827408123604</v>
          </cell>
          <cell r="E134">
            <v>150</v>
          </cell>
        </row>
        <row r="135">
          <cell r="B135" t="str">
            <v>A236</v>
          </cell>
          <cell r="C135">
            <v>663.74009181174131</v>
          </cell>
          <cell r="D135">
            <v>150</v>
          </cell>
          <cell r="E135">
            <v>150</v>
          </cell>
        </row>
        <row r="136">
          <cell r="B136" t="str">
            <v>A237</v>
          </cell>
          <cell r="C136">
            <v>663.5334251450746</v>
          </cell>
          <cell r="D136">
            <v>150</v>
          </cell>
          <cell r="E136">
            <v>150</v>
          </cell>
        </row>
        <row r="137">
          <cell r="B137" t="str">
            <v>A238</v>
          </cell>
          <cell r="C137">
            <v>663.3267584784079</v>
          </cell>
          <cell r="D137">
            <v>107.47663314476506</v>
          </cell>
          <cell r="E137">
            <v>150</v>
          </cell>
        </row>
        <row r="138">
          <cell r="B138" t="str">
            <v>A233</v>
          </cell>
          <cell r="C138">
            <v>662.46890537222043</v>
          </cell>
          <cell r="D138">
            <v>150</v>
          </cell>
          <cell r="E138">
            <v>150</v>
          </cell>
        </row>
        <row r="139">
          <cell r="B139" t="str">
            <v>A239</v>
          </cell>
          <cell r="C139">
            <v>662.42223870555381</v>
          </cell>
          <cell r="D139">
            <v>150</v>
          </cell>
          <cell r="E139">
            <v>150</v>
          </cell>
        </row>
        <row r="140">
          <cell r="B140" t="str">
            <v>A50</v>
          </cell>
          <cell r="C140">
            <v>726.7</v>
          </cell>
          <cell r="D140">
            <v>150</v>
          </cell>
          <cell r="E140">
            <v>150</v>
          </cell>
        </row>
        <row r="141">
          <cell r="B141" t="str">
            <v>A51</v>
          </cell>
          <cell r="C141">
            <v>726.4666666666667</v>
          </cell>
          <cell r="D141">
            <v>150</v>
          </cell>
          <cell r="E141">
            <v>150</v>
          </cell>
        </row>
        <row r="142">
          <cell r="B142" t="str">
            <v>A52</v>
          </cell>
          <cell r="C142">
            <v>726.28000000000009</v>
          </cell>
          <cell r="D142">
            <v>4.0464431097166287</v>
          </cell>
          <cell r="E142">
            <v>150</v>
          </cell>
        </row>
        <row r="143">
          <cell r="B143" t="str">
            <v>A49</v>
          </cell>
          <cell r="C143">
            <v>717.63042825241882</v>
          </cell>
          <cell r="D143">
            <v>25.814085010785814</v>
          </cell>
          <cell r="E143">
            <v>150</v>
          </cell>
        </row>
        <row r="144">
          <cell r="B144" t="str">
            <v>A53</v>
          </cell>
          <cell r="C144">
            <v>717.01061159057258</v>
          </cell>
          <cell r="D144">
            <v>150</v>
          </cell>
          <cell r="E144">
            <v>150</v>
          </cell>
        </row>
        <row r="145">
          <cell r="B145" t="str">
            <v>A54</v>
          </cell>
          <cell r="C145">
            <v>716.77061159057257</v>
          </cell>
          <cell r="D145">
            <v>150</v>
          </cell>
          <cell r="E145">
            <v>150</v>
          </cell>
        </row>
        <row r="146">
          <cell r="B146" t="str">
            <v>A55</v>
          </cell>
          <cell r="C146">
            <v>716.53061159057256</v>
          </cell>
          <cell r="D146">
            <v>150</v>
          </cell>
          <cell r="E146">
            <v>150</v>
          </cell>
        </row>
        <row r="147">
          <cell r="B147" t="str">
            <v>A56</v>
          </cell>
          <cell r="C147">
            <v>716.29061159057255</v>
          </cell>
          <cell r="D147">
            <v>150</v>
          </cell>
          <cell r="E147">
            <v>150</v>
          </cell>
        </row>
        <row r="148">
          <cell r="B148" t="str">
            <v>A57</v>
          </cell>
          <cell r="C148">
            <v>716.05061159057254</v>
          </cell>
          <cell r="D148">
            <v>150</v>
          </cell>
          <cell r="E148">
            <v>150</v>
          </cell>
        </row>
        <row r="149">
          <cell r="B149" t="str">
            <v>A58</v>
          </cell>
          <cell r="C149">
            <v>715.83061159057252</v>
          </cell>
          <cell r="D149">
            <v>150</v>
          </cell>
          <cell r="E149">
            <v>150</v>
          </cell>
        </row>
        <row r="150">
          <cell r="B150" t="str">
            <v>A59</v>
          </cell>
          <cell r="C150">
            <v>715.67061159057255</v>
          </cell>
          <cell r="D150">
            <v>150</v>
          </cell>
          <cell r="E150">
            <v>150</v>
          </cell>
        </row>
        <row r="151">
          <cell r="B151" t="str">
            <v>A60</v>
          </cell>
          <cell r="C151">
            <v>715.49727825723926</v>
          </cell>
          <cell r="D151">
            <v>150</v>
          </cell>
          <cell r="E151">
            <v>150</v>
          </cell>
        </row>
        <row r="152">
          <cell r="B152" t="str">
            <v>A61</v>
          </cell>
          <cell r="C152">
            <v>715.29061159057255</v>
          </cell>
          <cell r="D152">
            <v>150</v>
          </cell>
          <cell r="E152">
            <v>150</v>
          </cell>
        </row>
        <row r="153">
          <cell r="B153" t="str">
            <v>A62</v>
          </cell>
          <cell r="C153">
            <v>715.13727825723925</v>
          </cell>
          <cell r="D153">
            <v>150</v>
          </cell>
          <cell r="E153">
            <v>150</v>
          </cell>
        </row>
        <row r="154">
          <cell r="B154" t="str">
            <v>A63</v>
          </cell>
          <cell r="C154">
            <v>714.92394492390588</v>
          </cell>
          <cell r="D154">
            <v>7.2286043733796586</v>
          </cell>
          <cell r="E154">
            <v>150</v>
          </cell>
        </row>
        <row r="155">
          <cell r="B155" t="str">
            <v>A64</v>
          </cell>
          <cell r="C155">
            <v>709.11369472475667</v>
          </cell>
          <cell r="D155">
            <v>5.6964344175910417</v>
          </cell>
          <cell r="E155">
            <v>150</v>
          </cell>
        </row>
        <row r="156">
          <cell r="B156" t="str">
            <v>A188</v>
          </cell>
          <cell r="C156">
            <v>715.5</v>
          </cell>
          <cell r="D156">
            <v>5.341340290051817</v>
          </cell>
          <cell r="E156">
            <v>150</v>
          </cell>
        </row>
        <row r="157">
          <cell r="B157" t="str">
            <v>A189</v>
          </cell>
          <cell r="C157">
            <v>710.81952681491532</v>
          </cell>
          <cell r="D157">
            <v>12.897295018879703</v>
          </cell>
          <cell r="E157">
            <v>150</v>
          </cell>
        </row>
        <row r="158">
          <cell r="B158" t="str">
            <v>A190</v>
          </cell>
          <cell r="C158">
            <v>708.57099330788549</v>
          </cell>
          <cell r="D158">
            <v>17.869603780295233</v>
          </cell>
          <cell r="E158">
            <v>150</v>
          </cell>
        </row>
        <row r="159">
          <cell r="B159" t="str">
            <v>A191</v>
          </cell>
          <cell r="C159">
            <v>706.9481257638397</v>
          </cell>
          <cell r="D159">
            <v>67.012584547304328</v>
          </cell>
          <cell r="E159">
            <v>150</v>
          </cell>
        </row>
        <row r="160">
          <cell r="B160" t="str">
            <v>A192</v>
          </cell>
          <cell r="C160">
            <v>706.51537122682396</v>
          </cell>
          <cell r="D160">
            <v>150</v>
          </cell>
          <cell r="E160">
            <v>150</v>
          </cell>
        </row>
        <row r="161">
          <cell r="B161" t="str">
            <v>A193</v>
          </cell>
          <cell r="C161">
            <v>706.32203789349057</v>
          </cell>
          <cell r="D161">
            <v>150</v>
          </cell>
          <cell r="E161">
            <v>150</v>
          </cell>
        </row>
        <row r="162">
          <cell r="B162" t="str">
            <v>A194</v>
          </cell>
          <cell r="C162">
            <v>706.12870456015719</v>
          </cell>
          <cell r="D162">
            <v>150</v>
          </cell>
          <cell r="E162">
            <v>150</v>
          </cell>
        </row>
        <row r="163">
          <cell r="B163" t="str">
            <v>A195</v>
          </cell>
          <cell r="C163">
            <v>705.91537122682382</v>
          </cell>
          <cell r="D163">
            <v>150</v>
          </cell>
          <cell r="E163">
            <v>150</v>
          </cell>
        </row>
        <row r="164">
          <cell r="B164" t="str">
            <v>A195a</v>
          </cell>
          <cell r="C164">
            <v>705.64203789349051</v>
          </cell>
          <cell r="D164">
            <v>150</v>
          </cell>
          <cell r="E164">
            <v>150</v>
          </cell>
        </row>
        <row r="165">
          <cell r="B165" t="str">
            <v>A195b</v>
          </cell>
          <cell r="C165">
            <v>705.44870456015713</v>
          </cell>
          <cell r="D165">
            <v>150</v>
          </cell>
          <cell r="E165">
            <v>150</v>
          </cell>
        </row>
        <row r="166">
          <cell r="B166" t="str">
            <v>A65</v>
          </cell>
          <cell r="C166">
            <v>705.25537122682374</v>
          </cell>
          <cell r="D166">
            <v>13.255278121555047</v>
          </cell>
          <cell r="E166">
            <v>150</v>
          </cell>
        </row>
        <row r="167">
          <cell r="B167" t="str">
            <v>A67</v>
          </cell>
          <cell r="C167">
            <v>724.79100000000005</v>
          </cell>
          <cell r="D167">
            <v>6.6535926042110116</v>
          </cell>
          <cell r="E167">
            <v>150</v>
          </cell>
        </row>
        <row r="168">
          <cell r="B168" t="str">
            <v>A68</v>
          </cell>
          <cell r="C168">
            <v>719.68097868933523</v>
          </cell>
          <cell r="D168">
            <v>8.5</v>
          </cell>
          <cell r="E168">
            <v>150</v>
          </cell>
        </row>
        <row r="169">
          <cell r="B169" t="str">
            <v>A69</v>
          </cell>
          <cell r="C169">
            <v>715.68097868933523</v>
          </cell>
          <cell r="D169">
            <v>6.75</v>
          </cell>
          <cell r="E169">
            <v>150</v>
          </cell>
        </row>
        <row r="170">
          <cell r="B170" t="str">
            <v>A70</v>
          </cell>
          <cell r="C170">
            <v>710.05134905970556</v>
          </cell>
          <cell r="D170">
            <v>5.4615451949697009</v>
          </cell>
          <cell r="E170">
            <v>150</v>
          </cell>
        </row>
        <row r="171">
          <cell r="B171" t="str">
            <v>A66</v>
          </cell>
          <cell r="C171">
            <v>703.09361115890056</v>
          </cell>
          <cell r="D171">
            <v>32</v>
          </cell>
          <cell r="E171">
            <v>150</v>
          </cell>
        </row>
        <row r="172">
          <cell r="B172" t="str">
            <v>A71</v>
          </cell>
          <cell r="C172">
            <v>702.06236115890056</v>
          </cell>
          <cell r="D172">
            <v>10</v>
          </cell>
          <cell r="E172">
            <v>150</v>
          </cell>
        </row>
        <row r="173">
          <cell r="B173" t="str">
            <v>A72</v>
          </cell>
          <cell r="C173">
            <v>699.96236115890053</v>
          </cell>
          <cell r="D173">
            <v>7.5418704193425787</v>
          </cell>
          <cell r="E173">
            <v>150</v>
          </cell>
        </row>
        <row r="174">
          <cell r="B174" t="str">
            <v>A73</v>
          </cell>
          <cell r="C174">
            <v>697.31049910241302</v>
          </cell>
          <cell r="D174">
            <v>8.6661332679594452</v>
          </cell>
          <cell r="E174">
            <v>150</v>
          </cell>
        </row>
        <row r="175">
          <cell r="B175" t="str">
            <v>A74</v>
          </cell>
          <cell r="C175">
            <v>694.31031445303449</v>
          </cell>
          <cell r="D175">
            <v>9.335963131434756</v>
          </cell>
          <cell r="E175">
            <v>150</v>
          </cell>
        </row>
        <row r="176">
          <cell r="B176" t="str">
            <v>A75</v>
          </cell>
          <cell r="C176">
            <v>691.31115950717549</v>
          </cell>
          <cell r="D176">
            <v>7.6226483901391919</v>
          </cell>
          <cell r="E176">
            <v>150</v>
          </cell>
        </row>
        <row r="177">
          <cell r="B177" t="str">
            <v>A76</v>
          </cell>
          <cell r="C177">
            <v>688.03145949735472</v>
          </cell>
          <cell r="D177">
            <v>10.666551992855871</v>
          </cell>
          <cell r="E177">
            <v>150</v>
          </cell>
        </row>
        <row r="178">
          <cell r="B178" t="str">
            <v>A77</v>
          </cell>
          <cell r="C178">
            <v>685.03142724499867</v>
          </cell>
          <cell r="D178">
            <v>9.266373002302096</v>
          </cell>
          <cell r="E178">
            <v>150</v>
          </cell>
        </row>
        <row r="179">
          <cell r="B179" t="str">
            <v>A78</v>
          </cell>
          <cell r="C179">
            <v>682.00974875298846</v>
          </cell>
          <cell r="D179">
            <v>14.678030357112334</v>
          </cell>
          <cell r="E179">
            <v>150</v>
          </cell>
        </row>
        <row r="180">
          <cell r="B180" t="str">
            <v>A79</v>
          </cell>
          <cell r="C180">
            <v>680.44278101682653</v>
          </cell>
          <cell r="D180">
            <v>11.322311420113385</v>
          </cell>
          <cell r="E180">
            <v>150</v>
          </cell>
        </row>
        <row r="181">
          <cell r="B181" t="str">
            <v>A80</v>
          </cell>
          <cell r="C181">
            <v>678.67635724893125</v>
          </cell>
          <cell r="D181">
            <v>15.988465449077328</v>
          </cell>
          <cell r="E181">
            <v>150</v>
          </cell>
        </row>
        <row r="182">
          <cell r="B182" t="str">
            <v>A81</v>
          </cell>
          <cell r="C182">
            <v>677.30036528334404</v>
          </cell>
          <cell r="D182">
            <v>10.536133420103953</v>
          </cell>
          <cell r="E182">
            <v>150</v>
          </cell>
        </row>
        <row r="183">
          <cell r="B183" t="str">
            <v>A82</v>
          </cell>
          <cell r="C183">
            <v>676.73089641267165</v>
          </cell>
          <cell r="D183">
            <v>15.876936776270652</v>
          </cell>
          <cell r="E183">
            <v>150</v>
          </cell>
        </row>
        <row r="184">
          <cell r="B184" t="str">
            <v>A83</v>
          </cell>
          <cell r="C184">
            <v>675.59717646066542</v>
          </cell>
          <cell r="D184">
            <v>15.621316242654757</v>
          </cell>
          <cell r="E184">
            <v>150</v>
          </cell>
        </row>
        <row r="185">
          <cell r="B185" t="str">
            <v>A84</v>
          </cell>
          <cell r="C185">
            <v>674.70096516947012</v>
          </cell>
          <cell r="D185">
            <v>17.5</v>
          </cell>
          <cell r="E185">
            <v>150</v>
          </cell>
        </row>
        <row r="186">
          <cell r="B186" t="str">
            <v>A85</v>
          </cell>
          <cell r="C186">
            <v>673.95810802661299</v>
          </cell>
          <cell r="D186">
            <v>14</v>
          </cell>
          <cell r="E186">
            <v>150</v>
          </cell>
        </row>
        <row r="187">
          <cell r="B187" t="str">
            <v>A86</v>
          </cell>
          <cell r="C187">
            <v>673.1009651694701</v>
          </cell>
          <cell r="D187">
            <v>150</v>
          </cell>
          <cell r="E187">
            <v>150</v>
          </cell>
        </row>
        <row r="188">
          <cell r="B188" t="str">
            <v>A88</v>
          </cell>
          <cell r="C188">
            <v>673.25</v>
          </cell>
          <cell r="D188">
            <v>115</v>
          </cell>
          <cell r="E188">
            <v>150</v>
          </cell>
        </row>
        <row r="189">
          <cell r="B189" t="str">
            <v>A89</v>
          </cell>
          <cell r="C189">
            <v>673.07608695652175</v>
          </cell>
          <cell r="D189">
            <v>150</v>
          </cell>
          <cell r="E189">
            <v>150</v>
          </cell>
        </row>
        <row r="190">
          <cell r="B190" t="str">
            <v>A87</v>
          </cell>
          <cell r="C190">
            <v>672.92763183613681</v>
          </cell>
          <cell r="D190">
            <v>7.7752968297757352</v>
          </cell>
          <cell r="E190">
            <v>150</v>
          </cell>
        </row>
        <row r="191">
          <cell r="B191" t="str">
            <v>A90</v>
          </cell>
          <cell r="C191">
            <v>669.19787069197787</v>
          </cell>
          <cell r="D191">
            <v>6.0240508061679838</v>
          </cell>
          <cell r="E191">
            <v>150</v>
          </cell>
        </row>
        <row r="192">
          <cell r="B192" t="str">
            <v>A91</v>
          </cell>
          <cell r="C192">
            <v>662.16890537222048</v>
          </cell>
          <cell r="D192">
            <v>150</v>
          </cell>
          <cell r="E192">
            <v>200</v>
          </cell>
        </row>
        <row r="193">
          <cell r="B193" t="str">
            <v>A92</v>
          </cell>
          <cell r="C193">
            <v>662.00890537222051</v>
          </cell>
          <cell r="D193">
            <v>13.549022847299264</v>
          </cell>
          <cell r="E193">
            <v>200</v>
          </cell>
        </row>
        <row r="194">
          <cell r="B194" t="str">
            <v>A93</v>
          </cell>
          <cell r="C194">
            <v>659.49949931517949</v>
          </cell>
          <cell r="D194">
            <v>8.9998341726594617</v>
          </cell>
          <cell r="E194">
            <v>200</v>
          </cell>
        </row>
        <row r="195">
          <cell r="B195" t="str">
            <v>A94</v>
          </cell>
          <cell r="C195">
            <v>656.49944403838083</v>
          </cell>
          <cell r="D195">
            <v>32</v>
          </cell>
          <cell r="E195">
            <v>200</v>
          </cell>
        </row>
        <row r="196">
          <cell r="B196" t="str">
            <v>A95</v>
          </cell>
          <cell r="C196">
            <v>655.56194403838083</v>
          </cell>
          <cell r="D196">
            <v>150</v>
          </cell>
          <cell r="E196">
            <v>200</v>
          </cell>
        </row>
        <row r="197">
          <cell r="B197" t="str">
            <v>A96</v>
          </cell>
          <cell r="C197">
            <v>655.35527737171412</v>
          </cell>
          <cell r="D197">
            <v>150</v>
          </cell>
          <cell r="E197">
            <v>200</v>
          </cell>
        </row>
        <row r="198">
          <cell r="B198" t="str">
            <v>A97</v>
          </cell>
          <cell r="C198">
            <v>655.16861070504751</v>
          </cell>
          <cell r="D198">
            <v>150</v>
          </cell>
          <cell r="E198">
            <v>200</v>
          </cell>
        </row>
        <row r="199">
          <cell r="B199" t="str">
            <v>A100</v>
          </cell>
          <cell r="C199">
            <v>722.09</v>
          </cell>
          <cell r="D199">
            <v>7.3979061454540957</v>
          </cell>
          <cell r="E199">
            <v>150</v>
          </cell>
        </row>
        <row r="200">
          <cell r="B200" t="str">
            <v>A101</v>
          </cell>
          <cell r="C200">
            <v>718.71066542769518</v>
          </cell>
          <cell r="D200">
            <v>150</v>
          </cell>
          <cell r="E200">
            <v>150</v>
          </cell>
        </row>
        <row r="201">
          <cell r="B201" t="str">
            <v>A102</v>
          </cell>
          <cell r="C201">
            <v>718.41733209436188</v>
          </cell>
          <cell r="D201">
            <v>150</v>
          </cell>
          <cell r="E201">
            <v>150</v>
          </cell>
        </row>
        <row r="202">
          <cell r="B202" t="str">
            <v>A103</v>
          </cell>
          <cell r="C202">
            <v>718.23066542769527</v>
          </cell>
          <cell r="D202">
            <v>11.739900567906631</v>
          </cell>
          <cell r="E202">
            <v>150</v>
          </cell>
        </row>
        <row r="203">
          <cell r="B203" t="str">
            <v>A104</v>
          </cell>
          <cell r="C203">
            <v>715.59009791856795</v>
          </cell>
          <cell r="D203">
            <v>8.6664126579869691</v>
          </cell>
          <cell r="E203">
            <v>150</v>
          </cell>
        </row>
        <row r="204">
          <cell r="B204" t="str">
            <v>A105</v>
          </cell>
          <cell r="C204">
            <v>711.08996602558022</v>
          </cell>
          <cell r="D204">
            <v>5.2000522330692736</v>
          </cell>
          <cell r="E204">
            <v>150</v>
          </cell>
        </row>
        <row r="205">
          <cell r="B205" t="str">
            <v>A106</v>
          </cell>
          <cell r="C205">
            <v>706.09001624918085</v>
          </cell>
          <cell r="D205">
            <v>4.7532025481727871</v>
          </cell>
          <cell r="E205">
            <v>150</v>
          </cell>
        </row>
        <row r="206">
          <cell r="B206" t="str">
            <v>A107</v>
          </cell>
          <cell r="C206">
            <v>700.62002002316376</v>
          </cell>
          <cell r="D206">
            <v>3.0659023634044225</v>
          </cell>
          <cell r="E206">
            <v>150</v>
          </cell>
        </row>
        <row r="207">
          <cell r="B207" t="str">
            <v>A108</v>
          </cell>
          <cell r="C207">
            <v>685.29011240411921</v>
          </cell>
          <cell r="D207">
            <v>5.2238053509568436</v>
          </cell>
          <cell r="E207">
            <v>150</v>
          </cell>
        </row>
        <row r="208">
          <cell r="B208" t="str">
            <v>A109</v>
          </cell>
          <cell r="C208">
            <v>678.59001589428487</v>
          </cell>
          <cell r="D208">
            <v>21.345788867709292</v>
          </cell>
          <cell r="E208">
            <v>150</v>
          </cell>
        </row>
        <row r="209">
          <cell r="B209" t="str">
            <v>A110</v>
          </cell>
          <cell r="C209">
            <v>677.0908911630172</v>
          </cell>
          <cell r="D209">
            <v>51.913165668899111</v>
          </cell>
          <cell r="E209">
            <v>150</v>
          </cell>
        </row>
        <row r="210">
          <cell r="B210" t="str">
            <v>A111</v>
          </cell>
          <cell r="C210">
            <v>676.59005482092573</v>
          </cell>
          <cell r="D210">
            <v>150</v>
          </cell>
          <cell r="E210">
            <v>150</v>
          </cell>
        </row>
        <row r="211">
          <cell r="B211" t="str">
            <v>A112</v>
          </cell>
          <cell r="C211">
            <v>676.31672148759242</v>
          </cell>
          <cell r="D211">
            <v>150</v>
          </cell>
          <cell r="E211">
            <v>150</v>
          </cell>
        </row>
        <row r="212">
          <cell r="B212" t="str">
            <v>A113</v>
          </cell>
          <cell r="C212">
            <v>676.13005482092581</v>
          </cell>
          <cell r="D212">
            <v>150</v>
          </cell>
          <cell r="E212">
            <v>150</v>
          </cell>
        </row>
        <row r="213">
          <cell r="B213" t="str">
            <v>A114</v>
          </cell>
          <cell r="C213">
            <v>675.9433881542592</v>
          </cell>
          <cell r="D213">
            <v>150</v>
          </cell>
          <cell r="E213">
            <v>150</v>
          </cell>
        </row>
        <row r="214">
          <cell r="B214" t="str">
            <v>A115</v>
          </cell>
          <cell r="C214">
            <v>675.80338815425921</v>
          </cell>
          <cell r="D214">
            <v>150</v>
          </cell>
          <cell r="E214">
            <v>150</v>
          </cell>
        </row>
        <row r="215">
          <cell r="B215" t="str">
            <v>A116</v>
          </cell>
          <cell r="C215">
            <v>675.48338815425916</v>
          </cell>
          <cell r="D215">
            <v>20</v>
          </cell>
          <cell r="E215">
            <v>150</v>
          </cell>
        </row>
        <row r="216">
          <cell r="B216" t="str">
            <v>A117</v>
          </cell>
          <cell r="C216">
            <v>673.83338815425918</v>
          </cell>
          <cell r="D216">
            <v>4.8381216099230349</v>
          </cell>
          <cell r="E216">
            <v>150</v>
          </cell>
        </row>
        <row r="217">
          <cell r="B217" t="str">
            <v>B81</v>
          </cell>
          <cell r="C217">
            <v>667.74</v>
          </cell>
          <cell r="D217">
            <v>8.9414155640462063</v>
          </cell>
          <cell r="E217">
            <v>300</v>
          </cell>
        </row>
        <row r="218">
          <cell r="B218" t="str">
            <v>A133</v>
          </cell>
          <cell r="C218">
            <v>663.49011364500279</v>
          </cell>
          <cell r="D218">
            <v>10.660974422886646</v>
          </cell>
          <cell r="E218">
            <v>300</v>
          </cell>
        </row>
        <row r="219">
          <cell r="B219" t="str">
            <v>A134</v>
          </cell>
          <cell r="C219">
            <v>660.30091173424591</v>
          </cell>
          <cell r="D219">
            <v>21.648016744319122</v>
          </cell>
          <cell r="E219">
            <v>300</v>
          </cell>
        </row>
        <row r="220">
          <cell r="B220" t="str">
            <v>A135</v>
          </cell>
          <cell r="C220">
            <v>658.96129710152854</v>
          </cell>
          <cell r="D220">
            <v>150</v>
          </cell>
          <cell r="E220">
            <v>300</v>
          </cell>
        </row>
        <row r="221">
          <cell r="B221" t="str">
            <v>A136</v>
          </cell>
          <cell r="C221">
            <v>658.76796376819516</v>
          </cell>
          <cell r="D221">
            <v>150</v>
          </cell>
          <cell r="E221">
            <v>300</v>
          </cell>
        </row>
        <row r="222">
          <cell r="B222" t="str">
            <v>A137</v>
          </cell>
          <cell r="C222">
            <v>658.57463043486177</v>
          </cell>
          <cell r="D222">
            <v>150</v>
          </cell>
          <cell r="E222">
            <v>300</v>
          </cell>
        </row>
        <row r="223">
          <cell r="B223" t="str">
            <v>A138</v>
          </cell>
          <cell r="C223">
            <v>658.46129710152843</v>
          </cell>
          <cell r="D223">
            <v>150</v>
          </cell>
          <cell r="E223">
            <v>300</v>
          </cell>
        </row>
        <row r="224">
          <cell r="B224" t="str">
            <v>A139</v>
          </cell>
          <cell r="C224">
            <v>658.32129710152844</v>
          </cell>
          <cell r="D224">
            <v>150</v>
          </cell>
          <cell r="E224">
            <v>300</v>
          </cell>
        </row>
        <row r="225">
          <cell r="B225" t="str">
            <v>A140</v>
          </cell>
          <cell r="C225">
            <v>658.1212971015284</v>
          </cell>
          <cell r="D225">
            <v>150</v>
          </cell>
          <cell r="E225">
            <v>300</v>
          </cell>
        </row>
        <row r="226">
          <cell r="B226" t="str">
            <v>A141</v>
          </cell>
          <cell r="C226">
            <v>657.92796376819501</v>
          </cell>
          <cell r="D226">
            <v>150</v>
          </cell>
          <cell r="E226">
            <v>300</v>
          </cell>
        </row>
        <row r="227">
          <cell r="B227" t="str">
            <v>B173</v>
          </cell>
          <cell r="C227">
            <v>678.5</v>
          </cell>
          <cell r="D227">
            <v>150</v>
          </cell>
          <cell r="E227">
            <v>150</v>
          </cell>
        </row>
        <row r="228">
          <cell r="B228" t="str">
            <v>A145</v>
          </cell>
          <cell r="C228">
            <v>660.76199999999994</v>
          </cell>
          <cell r="D228">
            <v>150</v>
          </cell>
          <cell r="E228">
            <v>150</v>
          </cell>
        </row>
        <row r="229">
          <cell r="B229" t="str">
            <v>A142</v>
          </cell>
          <cell r="C229">
            <v>657.74796376819506</v>
          </cell>
          <cell r="D229">
            <v>150</v>
          </cell>
          <cell r="E229">
            <v>300</v>
          </cell>
        </row>
        <row r="230">
          <cell r="B230" t="str">
            <v>A146</v>
          </cell>
          <cell r="C230">
            <v>657.55463043486168</v>
          </cell>
          <cell r="D230">
            <v>150</v>
          </cell>
          <cell r="E230">
            <v>300</v>
          </cell>
        </row>
        <row r="231">
          <cell r="B231" t="str">
            <v>A147</v>
          </cell>
          <cell r="C231">
            <v>657.36129710152829</v>
          </cell>
          <cell r="D231">
            <v>150</v>
          </cell>
          <cell r="E231">
            <v>300</v>
          </cell>
        </row>
        <row r="232">
          <cell r="B232" t="str">
            <v>A148</v>
          </cell>
          <cell r="C232">
            <v>657.16796376819491</v>
          </cell>
          <cell r="D232">
            <v>150</v>
          </cell>
          <cell r="E232">
            <v>300</v>
          </cell>
        </row>
        <row r="233">
          <cell r="B233" t="str">
            <v>A149</v>
          </cell>
          <cell r="C233">
            <v>656.97463043486152</v>
          </cell>
          <cell r="D233">
            <v>150</v>
          </cell>
          <cell r="E233">
            <v>300</v>
          </cell>
        </row>
        <row r="234">
          <cell r="B234" t="str">
            <v>A150</v>
          </cell>
          <cell r="C234">
            <v>656.78129710152814</v>
          </cell>
          <cell r="D234">
            <v>150</v>
          </cell>
          <cell r="E234">
            <v>300</v>
          </cell>
        </row>
        <row r="235">
          <cell r="B235" t="str">
            <v>A118</v>
          </cell>
          <cell r="C235">
            <v>663.91218239094155</v>
          </cell>
          <cell r="D235">
            <v>40</v>
          </cell>
          <cell r="E235">
            <v>300</v>
          </cell>
        </row>
        <row r="236">
          <cell r="B236" t="str">
            <v>A119</v>
          </cell>
          <cell r="C236">
            <v>663.06218239094153</v>
          </cell>
          <cell r="D236">
            <v>5.5456096108904394</v>
          </cell>
          <cell r="E236">
            <v>300</v>
          </cell>
        </row>
        <row r="237">
          <cell r="B237" t="str">
            <v>A99</v>
          </cell>
          <cell r="C237">
            <v>658.87899999999991</v>
          </cell>
          <cell r="D237">
            <v>97.298435764599006</v>
          </cell>
          <cell r="E237">
            <v>150</v>
          </cell>
        </row>
        <row r="238">
          <cell r="B238" t="str">
            <v>A120</v>
          </cell>
          <cell r="C238">
            <v>658.64261387704471</v>
          </cell>
          <cell r="D238">
            <v>16.45085119962166</v>
          </cell>
          <cell r="E238">
            <v>300</v>
          </cell>
        </row>
        <row r="239">
          <cell r="B239" t="str">
            <v>A98</v>
          </cell>
          <cell r="C239">
            <v>654.9819440383809</v>
          </cell>
          <cell r="D239">
            <v>150</v>
          </cell>
          <cell r="E239">
            <v>350</v>
          </cell>
        </row>
        <row r="240">
          <cell r="B240" t="str">
            <v>A121</v>
          </cell>
          <cell r="C240">
            <v>654.8619440383809</v>
          </cell>
          <cell r="D240">
            <v>17.036860077843826</v>
          </cell>
          <cell r="E240">
            <v>350</v>
          </cell>
        </row>
        <row r="241">
          <cell r="B241" t="str">
            <v>A122</v>
          </cell>
          <cell r="C241">
            <v>653.39453749246979</v>
          </cell>
          <cell r="D241">
            <v>9.3029269353813966</v>
          </cell>
          <cell r="E241">
            <v>350</v>
          </cell>
        </row>
        <row r="242">
          <cell r="B242" t="str">
            <v>A123</v>
          </cell>
          <cell r="C242">
            <v>650.59971816511211</v>
          </cell>
          <cell r="D242">
            <v>8.9208796551665479</v>
          </cell>
          <cell r="E242">
            <v>350</v>
          </cell>
        </row>
        <row r="243">
          <cell r="B243" t="str">
            <v>A124</v>
          </cell>
          <cell r="C243">
            <v>647.34891766998328</v>
          </cell>
          <cell r="D243">
            <v>7.3229606958989235</v>
          </cell>
          <cell r="E243">
            <v>350</v>
          </cell>
        </row>
        <row r="244">
          <cell r="B244" t="str">
            <v>A125</v>
          </cell>
          <cell r="C244">
            <v>643.38877078345956</v>
          </cell>
          <cell r="D244">
            <v>10.000074475785457</v>
          </cell>
          <cell r="E244">
            <v>350</v>
          </cell>
        </row>
        <row r="245">
          <cell r="B245" t="str">
            <v>A126</v>
          </cell>
          <cell r="C245">
            <v>640.48879238127654</v>
          </cell>
          <cell r="D245">
            <v>8.7866816141800612</v>
          </cell>
          <cell r="E245">
            <v>350</v>
          </cell>
        </row>
        <row r="246">
          <cell r="B246" t="str">
            <v>A127</v>
          </cell>
          <cell r="C246">
            <v>637.52976858348234</v>
          </cell>
          <cell r="D246">
            <v>13.935454269282907</v>
          </cell>
          <cell r="E246">
            <v>350</v>
          </cell>
        </row>
        <row r="247">
          <cell r="B247" t="str">
            <v>A128</v>
          </cell>
          <cell r="C247">
            <v>636.09458034967747</v>
          </cell>
          <cell r="D247">
            <v>37.995330702638249</v>
          </cell>
          <cell r="E247">
            <v>350</v>
          </cell>
        </row>
        <row r="248">
          <cell r="B248" t="str">
            <v>A129</v>
          </cell>
          <cell r="C248">
            <v>635.09445745833068</v>
          </cell>
          <cell r="D248">
            <v>150</v>
          </cell>
          <cell r="E248">
            <v>350</v>
          </cell>
        </row>
        <row r="249">
          <cell r="B249" t="str">
            <v>A130</v>
          </cell>
          <cell r="C249">
            <v>634.84779079166401</v>
          </cell>
          <cell r="D249">
            <v>47.87830230805956</v>
          </cell>
          <cell r="E249">
            <v>350</v>
          </cell>
        </row>
        <row r="250">
          <cell r="B250">
            <v>0</v>
          </cell>
          <cell r="C250">
            <v>0</v>
          </cell>
          <cell r="D250">
            <v>0</v>
          </cell>
          <cell r="E250">
            <v>0</v>
          </cell>
        </row>
        <row r="251">
          <cell r="B251">
            <v>0</v>
          </cell>
          <cell r="C251">
            <v>0</v>
          </cell>
          <cell r="D251">
            <v>0</v>
          </cell>
          <cell r="E251">
            <v>0</v>
          </cell>
        </row>
        <row r="252">
          <cell r="B252">
            <v>0</v>
          </cell>
          <cell r="C252">
            <v>0</v>
          </cell>
          <cell r="D252">
            <v>0</v>
          </cell>
          <cell r="E252">
            <v>0</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sheetData sheetId="15" refreshError="1"/>
      <sheetData sheetId="16"/>
      <sheetData sheetId="17"/>
      <sheetData sheetId="18"/>
      <sheetData sheetId="19"/>
      <sheetData sheetId="20"/>
      <sheetData sheetId="21"/>
      <sheetData sheetId="22"/>
      <sheetData sheetId="23"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BS and PNL"/>
      <sheetName val="Unallocable - Cap empl"/>
      <sheetName val="SEBI FOR PRESS"/>
      <sheetName val="SEBI Final - kpmg"/>
      <sheetName val="New Format-lacs (2)"/>
      <sheetName val="Analysis"/>
      <sheetName val="int exp &amp; field exp"/>
      <sheetName val="Workings"/>
      <sheetName val="Other income break up"/>
      <sheetName val="Matl cons"/>
      <sheetName val="Capital Employed_ Revised Segme"/>
      <sheetName val="Capital Employed"/>
      <sheetName val="Budd Lanner Split"/>
      <sheetName val="Inter Sbu Sales"/>
      <sheetName val="Int Capitalisation"/>
      <sheetName val="Umang workings"/>
      <sheetName val="hedge reserve"/>
      <sheetName val="pbt, pat"/>
      <sheetName val="SALE&amp;COST"/>
      <sheetName val="SEBI - Standalone Sept 201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E2">
            <v>-6848</v>
          </cell>
        </row>
        <row r="3">
          <cell r="E3">
            <v>799473.86</v>
          </cell>
        </row>
        <row r="4">
          <cell r="E4">
            <v>-799473.86</v>
          </cell>
        </row>
        <row r="5">
          <cell r="E5">
            <v>772499.36</v>
          </cell>
        </row>
        <row r="6">
          <cell r="E6">
            <v>6848</v>
          </cell>
        </row>
        <row r="7">
          <cell r="E7">
            <v>-772499.36</v>
          </cell>
        </row>
        <row r="8">
          <cell r="E8">
            <v>-3751</v>
          </cell>
        </row>
        <row r="9">
          <cell r="E9">
            <v>3751</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Sluice Valve Chamber (Abstract)"/>
      <sheetName val="Sluice Valve_Chamber(Detailed)"/>
      <sheetName val="Lead"/>
      <sheetName val="Data"/>
      <sheetName val="Data (FOR DISTRICT HQ)"/>
      <sheetName val="ThrustBlock"/>
      <sheetName val="Estimate"/>
      <sheetName val="MS Specials cost"/>
      <sheetName val="Sluice valve rates (Final)"/>
      <sheetName val="RCC pipe cost"/>
      <sheetName val="SW Pipe cost"/>
      <sheetName val="CI Pipe Cost"/>
      <sheetName val="Conveyance of pipes"/>
      <sheetName val="Data -CAUSEWAY"/>
    </sheetNames>
    <sheetDataSet>
      <sheetData sheetId="0"/>
      <sheetData sheetId="1"/>
      <sheetData sheetId="2"/>
      <sheetData sheetId="3" refreshError="1">
        <row r="988">
          <cell r="H988">
            <v>1344.5385178400002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EXSUM"/>
      <sheetName val="IDX"/>
      <sheetName val="HIGHLIGHTS"/>
      <sheetName val="CON P&amp;L"/>
      <sheetName val="PL-B"/>
      <sheetName val="RevenueBreakup"/>
      <sheetName val="Projectwise Revenue"/>
      <sheetName val="BSTAT"/>
      <sheetName val="BS"/>
      <sheetName val="FFL"/>
      <sheetName val="CASHFLOW"/>
      <sheetName val="Chart2"/>
      <sheetName val="Chart3"/>
      <sheetName val="Chart6"/>
      <sheetName val="REV"/>
      <sheetName val="DATA FOR GRAPH"/>
    </sheetNames>
    <sheetDataSet>
      <sheetData sheetId="0" refreshError="1"/>
      <sheetData sheetId="1" refreshError="1"/>
      <sheetData sheetId="2" refreshError="1">
        <row r="5">
          <cell r="I5">
            <v>36738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DF"/>
      <sheetName val="AR"/>
      <sheetName val="DT"/>
      <sheetName val="AP"/>
      <sheetName val="Sheet1"/>
    </sheetNames>
    <sheetDataSet>
      <sheetData sheetId="0">
        <row r="5">
          <cell r="A5">
            <v>1</v>
          </cell>
          <cell r="B5" t="str">
            <v>GE INTERNATIONAL , JAPAN617</v>
          </cell>
          <cell r="C5">
            <v>268994.44</v>
          </cell>
        </row>
        <row r="6">
          <cell r="B6" t="str">
            <v>Multiple</v>
          </cell>
          <cell r="C6">
            <v>35513.199999999997</v>
          </cell>
        </row>
        <row r="7">
          <cell r="A7">
            <v>201</v>
          </cell>
          <cell r="B7" t="str">
            <v>GE MEDICAL SYSTEMS</v>
          </cell>
          <cell r="C7">
            <v>15956582.73</v>
          </cell>
        </row>
        <row r="8">
          <cell r="A8">
            <v>301</v>
          </cell>
          <cell r="B8" t="str">
            <v>GE CLINICAL SERVICES</v>
          </cell>
          <cell r="C8">
            <v>-42414618.729999997</v>
          </cell>
        </row>
        <row r="9">
          <cell r="A9">
            <v>309</v>
          </cell>
          <cell r="B9" t="str">
            <v>GLOBAL TECHNOLOGY COMPANY</v>
          </cell>
          <cell r="C9">
            <v>2570939.9700000002</v>
          </cell>
        </row>
        <row r="10">
          <cell r="A10">
            <v>310</v>
          </cell>
          <cell r="B10" t="str">
            <v>GE MEDICAL SYSTEMS INFORMATION TECHNOLOGY</v>
          </cell>
          <cell r="C10">
            <v>439336936.00999999</v>
          </cell>
        </row>
        <row r="11">
          <cell r="A11">
            <v>311</v>
          </cell>
          <cell r="B11" t="str">
            <v>OEC MEDICAL SYSTEMS</v>
          </cell>
          <cell r="C11">
            <v>668904.30000000005</v>
          </cell>
        </row>
        <row r="12">
          <cell r="A12">
            <v>315</v>
          </cell>
          <cell r="B12" t="str">
            <v>GE PARALLEL DESIGN</v>
          </cell>
          <cell r="C12">
            <v>4860850.49</v>
          </cell>
        </row>
        <row r="13">
          <cell r="A13">
            <v>3101</v>
          </cell>
          <cell r="B13" t="str">
            <v>GE MEDICAL SYSTEMS FRANCE</v>
          </cell>
          <cell r="C13">
            <v>2168302.21</v>
          </cell>
        </row>
        <row r="14">
          <cell r="A14">
            <v>4001</v>
          </cell>
          <cell r="B14" t="str">
            <v>GE ULTRASCHALL DEUTSCHLAND GMBH &amp; CO. KG</v>
          </cell>
          <cell r="C14">
            <v>36460735.009999998</v>
          </cell>
        </row>
        <row r="15">
          <cell r="A15">
            <v>4007</v>
          </cell>
          <cell r="B15" t="str">
            <v>GE MEDICAL SYSTEMS INFORMATION TECHNOLOGIES</v>
          </cell>
          <cell r="C15">
            <v>35786443.159999996</v>
          </cell>
        </row>
        <row r="16">
          <cell r="A16">
            <v>4802</v>
          </cell>
          <cell r="B16" t="str">
            <v>GE HUNGARY RT MEDICAL SYSTEMS</v>
          </cell>
          <cell r="C16">
            <v>836395.81</v>
          </cell>
        </row>
        <row r="17">
          <cell r="A17">
            <v>5305</v>
          </cell>
          <cell r="B17" t="str">
            <v>GEMS PET SYSTEMS AB</v>
          </cell>
          <cell r="C17">
            <v>9998.1</v>
          </cell>
        </row>
        <row r="18">
          <cell r="A18">
            <v>7001</v>
          </cell>
          <cell r="B18" t="str">
            <v>GE MEDICAL SYSTEMS H.K.LTD</v>
          </cell>
          <cell r="C18">
            <v>2051424</v>
          </cell>
        </row>
        <row r="19">
          <cell r="A19">
            <v>7101</v>
          </cell>
          <cell r="B19" t="str">
            <v>GE YOKOGAWA MEDICAL SYSTEMS</v>
          </cell>
          <cell r="C19">
            <v>4572099.5999999996</v>
          </cell>
        </row>
        <row r="20">
          <cell r="A20">
            <v>7301</v>
          </cell>
          <cell r="B20" t="str">
            <v>GE PACIFIC PRIVATE SEATINK</v>
          </cell>
          <cell r="C20">
            <v>123855425.06999999</v>
          </cell>
        </row>
        <row r="21">
          <cell r="A21">
            <v>7302</v>
          </cell>
          <cell r="B21" t="str">
            <v>GE PACIFIC PTE LTD AGPO</v>
          </cell>
          <cell r="C21">
            <v>56380165.560000002</v>
          </cell>
        </row>
        <row r="22">
          <cell r="A22">
            <v>7401</v>
          </cell>
          <cell r="B22" t="str">
            <v>GE MEDICAL SYSTEMS AUSTRALIA</v>
          </cell>
          <cell r="C22">
            <v>1879832.3</v>
          </cell>
        </row>
        <row r="23">
          <cell r="A23">
            <v>7601</v>
          </cell>
          <cell r="B23" t="str">
            <v>GE MEDICAL SYSTEM T &amp; D CHINA</v>
          </cell>
          <cell r="C23">
            <v>24661.98</v>
          </cell>
        </row>
        <row r="24">
          <cell r="A24">
            <v>7603</v>
          </cell>
          <cell r="B24" t="str">
            <v>GE HUALUN MEDICAL SYSTEMS</v>
          </cell>
          <cell r="C24">
            <v>4.76</v>
          </cell>
        </row>
        <row r="25">
          <cell r="A25">
            <v>7605</v>
          </cell>
          <cell r="B25" t="str">
            <v>GE MEDICAL SYSTEMS (CHINA) CO., LTD</v>
          </cell>
          <cell r="C25">
            <v>28605694.289999999</v>
          </cell>
        </row>
        <row r="26">
          <cell r="A26">
            <v>7701</v>
          </cell>
          <cell r="B26" t="str">
            <v>GEMS HONG KONG</v>
          </cell>
          <cell r="C26">
            <v>116977.02</v>
          </cell>
        </row>
        <row r="27">
          <cell r="A27">
            <v>7801</v>
          </cell>
          <cell r="B27" t="str">
            <v>GE MEDILAND MEDICAL SYSTEMS</v>
          </cell>
          <cell r="C27">
            <v>795120.95</v>
          </cell>
        </row>
        <row r="28">
          <cell r="A28">
            <v>8001</v>
          </cell>
          <cell r="B28" t="str">
            <v>GE BE PVT LTD</v>
          </cell>
          <cell r="C28">
            <v>4319123</v>
          </cell>
        </row>
        <row r="29">
          <cell r="A29">
            <v>8003</v>
          </cell>
          <cell r="B29" t="str">
            <v>GE MEDICAL SYSTEM X RAY  ( SOUTH ASIA ) LTD</v>
          </cell>
          <cell r="C29">
            <v>27363408</v>
          </cell>
        </row>
        <row r="30">
          <cell r="A30">
            <v>8602</v>
          </cell>
          <cell r="B30" t="str">
            <v>GE PACIFIC PTE LTD AGPO</v>
          </cell>
          <cell r="C30">
            <v>95479</v>
          </cell>
        </row>
        <row r="31">
          <cell r="A31">
            <v>9001</v>
          </cell>
          <cell r="B31" t="str">
            <v>GE MEDICAL SYSTEMS KOREA</v>
          </cell>
          <cell r="C31">
            <v>5857765.9800000004</v>
          </cell>
        </row>
        <row r="32">
          <cell r="A32">
            <v>9002</v>
          </cell>
          <cell r="B32" t="str">
            <v>GE ULTRASOUND KOREA</v>
          </cell>
          <cell r="C32">
            <v>125722.24000000001</v>
          </cell>
        </row>
        <row r="33">
          <cell r="A33">
            <v>10035</v>
          </cell>
          <cell r="B33" t="str">
            <v>GE INTERNATIONAL , JAPAN617</v>
          </cell>
          <cell r="C33">
            <v>2892337.98</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Infra"/>
      <sheetName val="Simulator Consolidated"/>
      <sheetName val="Simulator Detail"/>
      <sheetName val="Matlab"/>
      <sheetName val="Mentor Graphics"/>
      <sheetName val="Matrix-X"/>
      <sheetName val="Grand Total"/>
      <sheetName val="Tools"/>
      <sheetName val="Power Hawk"/>
    </sheetNames>
    <sheetDataSet>
      <sheetData sheetId="0" refreshError="1"/>
      <sheetData sheetId="1"/>
      <sheetData sheetId="2" refreshError="1">
        <row r="1">
          <cell r="K1">
            <v>49</v>
          </cell>
        </row>
      </sheetData>
      <sheetData sheetId="3" refreshError="1"/>
      <sheetData sheetId="4"/>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EX H (2)"/>
      <sheetName val="location"/>
      <sheetName val="EX H"/>
      <sheetName val="145Asales tax [ignore]"/>
      <sheetName val="EX A 145A final"/>
      <sheetName val="EX A 145A DEVIATION"/>
      <sheetName val="DEPN"/>
      <sheetName val="wdvTRF"/>
      <sheetName val="Capex"/>
      <sheetName val="Capex (2)"/>
      <sheetName val="EX B esic"/>
      <sheetName val="Exhibit C"/>
      <sheetName val="clubs details"/>
      <sheetName val="EXd"/>
      <sheetName val="EX E"/>
      <sheetName val="EX F1 summ"/>
      <sheetName val="43B"/>
      <sheetName val="EX F1"/>
      <sheetName val="EX F2ESIC"/>
      <sheetName val="Exhibit D4"/>
      <sheetName val="Sheet1"/>
      <sheetName val="EX F2EPS"/>
      <sheetName val="EX F2others"/>
      <sheetName val="EXG (3)"/>
      <sheetName val="EX E MODVAT"/>
      <sheetName val="EXG"/>
      <sheetName val="depo"/>
      <sheetName val="EX j"/>
      <sheetName val="192"/>
      <sheetName val="193"/>
      <sheetName val="194A"/>
      <sheetName val="194C"/>
      <sheetName val="194 I"/>
      <sheetName val="194 J"/>
      <sheetName val="Rm"/>
      <sheetName val="ratio"/>
      <sheetName val="RATIOS final"/>
      <sheetName val="Input"/>
      <sheetName val=""/>
      <sheetName val="BRP&amp;L"/>
      <sheetName val="Income Statement"/>
      <sheetName val="Ratios"/>
      <sheetName val="Balance Sheet"/>
      <sheetName val="Summary of Misstatements"/>
      <sheetName val="XREF"/>
      <sheetName val="schedule"/>
      <sheetName val="Flash"/>
      <sheetName val="145Asales tax _ignore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Sarv PROV"/>
      <sheetName val="Sarv CG"/>
      <sheetName val="sim"/>
      <sheetName val="SIM PROV"/>
      <sheetName val="Sim CG"/>
      <sheetName val="VIR STATUS"/>
      <sheetName val="vIRprov"/>
      <sheetName val="VIR DEP"/>
      <sheetName val="VIR CG"/>
      <sheetName val="Tax Status"/>
      <sheetName val="prov"/>
      <sheetName val="depn 32"/>
      <sheetName val="capitalgain"/>
      <sheetName val="sARV"/>
      <sheetName val="43B"/>
      <sheetName val="SA Procedures"/>
      <sheetName val="MetaData"/>
      <sheetName val="Fixed Assets Top Sheet- Consol"/>
      <sheetName val="Lead"/>
      <sheetName val="Links"/>
      <sheetName val="sch"/>
      <sheetName val="SCH 10"/>
      <sheetName val="Invoice"/>
      <sheetName val="194C"/>
      <sheetName val="F&amp;B"/>
      <sheetName val="#REF"/>
      <sheetName val="Maint"/>
      <sheetName val="Kitchen"/>
      <sheetName val="Housek"/>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heet1"/>
      <sheetName val="Sheet2"/>
      <sheetName val="Sheet3"/>
      <sheetName val="Book1"/>
      <sheetName val="Cons PL"/>
      <sheetName val="PAP"/>
      <sheetName val="SPR"/>
      <sheetName val="Facility"/>
      <sheetName val="deb"/>
      <sheetName val="Keyratios"/>
      <sheetName val="#REF"/>
      <sheetName val="Input"/>
      <sheetName val="P L"/>
      <sheetName val="Cntrl Sheet"/>
      <sheetName val="NFF"/>
      <sheetName val="MISBS"/>
      <sheetName val="BOD PL NEW"/>
      <sheetName val="Intang"/>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EQ国内"/>
      <sheetName val="国内work"/>
      <sheetName val="為替"/>
      <sheetName val="EQ海外"/>
      <sheetName val="海外WORK"/>
      <sheetName val="INVESTSMART"/>
      <sheetName val="Stockton"/>
      <sheetName val="BL売却"/>
      <sheetName val="ニチメン売却 "/>
      <sheetName val="AFFI内訳"/>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Guidelines"/>
      <sheetName val="Form"/>
      <sheetName val="Challan"/>
      <sheetName val="Annexure-I"/>
      <sheetName val="Annexure-II"/>
      <sheetName val="Annexure-III"/>
      <sheetName val="outPut"/>
      <sheetName val="ImportSheet"/>
      <sheetName val="Param"/>
    </sheetNames>
    <sheetDataSet>
      <sheetData sheetId="0" refreshError="1"/>
      <sheetData sheetId="1" refreshError="1">
        <row r="18">
          <cell r="V18" t="str">
            <v>Others</v>
          </cell>
        </row>
      </sheetData>
      <sheetData sheetId="2" refreshError="1">
        <row r="847">
          <cell r="IV847" t="str">
            <v>92A</v>
          </cell>
        </row>
        <row r="848">
          <cell r="IV848" t="str">
            <v>92B</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Sheet1"/>
      <sheetName val="業種大分類"/>
      <sheetName val="業種小分類"/>
      <sheetName val="全体"/>
      <sheetName val="その他"/>
      <sheetName val="AFFI内訳"/>
      <sheetName val="国内work"/>
      <sheetName val="Fixed Assets Top Sheet- Consol"/>
      <sheetName val="海外WORK"/>
    </sheetNames>
    <sheetDataSet>
      <sheetData sheetId="0" refreshError="1"/>
      <sheetData sheetId="1"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3664</v>
          </cell>
          <cell r="C2">
            <v>216559980.77000001</v>
          </cell>
          <cell r="D2">
            <v>4540151761</v>
          </cell>
          <cell r="E2">
            <v>216739948.77000001</v>
          </cell>
          <cell r="F2">
            <v>45570128.376201473</v>
          </cell>
          <cell r="G2">
            <v>1.3799500863786205E-2</v>
          </cell>
          <cell r="H2">
            <v>5.0955112750528375</v>
          </cell>
          <cell r="I2">
            <v>63985394.344343692</v>
          </cell>
          <cell r="J2">
            <v>26151218.762777954</v>
          </cell>
          <cell r="K2">
            <v>7735952.7946356833</v>
          </cell>
          <cell r="L2">
            <v>45570128.376201421</v>
          </cell>
          <cell r="M2">
            <v>-1</v>
          </cell>
          <cell r="N2">
            <v>-1</v>
          </cell>
          <cell r="O2">
            <v>-1</v>
          </cell>
        </row>
        <row r="3">
          <cell r="A3" t="str">
            <v>A</v>
          </cell>
          <cell r="B3">
            <v>2052</v>
          </cell>
          <cell r="C3">
            <v>3043097098.0979962</v>
          </cell>
          <cell r="D3">
            <v>3391844232</v>
          </cell>
          <cell r="E3">
            <v>3085790134.1000004</v>
          </cell>
          <cell r="F3">
            <v>135310123.12859941</v>
          </cell>
          <cell r="G3">
            <v>1.714672457355728E-2</v>
          </cell>
          <cell r="H3">
            <v>5.0238559274306498</v>
          </cell>
          <cell r="I3">
            <v>248328771.66213799</v>
          </cell>
          <cell r="J3">
            <v>155960791.90827847</v>
          </cell>
          <cell r="K3">
            <v>42942143.37473774</v>
          </cell>
          <cell r="L3">
            <v>135310123.12859726</v>
          </cell>
          <cell r="M3">
            <v>0.10281906266955108</v>
          </cell>
          <cell r="N3">
            <v>6.3698274704038535E-2</v>
          </cell>
          <cell r="O3">
            <v>2.4237752719712784E-2</v>
          </cell>
        </row>
        <row r="4">
          <cell r="A4" t="str">
            <v>B</v>
          </cell>
          <cell r="B4">
            <v>61373</v>
          </cell>
          <cell r="C4">
            <v>81110505184.385498</v>
          </cell>
          <cell r="D4">
            <v>89715467807</v>
          </cell>
          <cell r="E4">
            <v>82053055234.660019</v>
          </cell>
          <cell r="F4">
            <v>3471327774.7590413</v>
          </cell>
          <cell r="G4">
            <v>3.2669554446877455E-2</v>
          </cell>
          <cell r="H4">
            <v>5.0999612391461087</v>
          </cell>
          <cell r="I4">
            <v>8118355843.2923126</v>
          </cell>
          <cell r="J4">
            <v>7855081765.0767365</v>
          </cell>
          <cell r="K4">
            <v>3208053696.5444336</v>
          </cell>
          <cell r="L4">
            <v>3471327774.7600098</v>
          </cell>
          <cell r="M4">
            <v>7.1711348429928726E-2</v>
          </cell>
          <cell r="N4">
            <v>3.0312001962315455E-2</v>
          </cell>
          <cell r="O4">
            <v>-2.8005314959021013E-3</v>
          </cell>
        </row>
        <row r="5">
          <cell r="A5" t="str">
            <v>C</v>
          </cell>
          <cell r="B5">
            <v>62535</v>
          </cell>
          <cell r="C5">
            <v>128314512503.11162</v>
          </cell>
          <cell r="D5">
            <v>163324659670</v>
          </cell>
          <cell r="E5">
            <v>132506399224.33</v>
          </cell>
          <cell r="F5">
            <v>5118577776.0572281</v>
          </cell>
          <cell r="G5">
            <v>1.5000844126499144E-2</v>
          </cell>
          <cell r="H5">
            <v>4.4809595842348591</v>
          </cell>
          <cell r="I5">
            <v>9745638945.5206757</v>
          </cell>
          <cell r="J5">
            <v>6846115852.5575714</v>
          </cell>
          <cell r="K5">
            <v>2219054683.0935822</v>
          </cell>
          <cell r="L5">
            <v>5118577776.0566864</v>
          </cell>
          <cell r="M5">
            <v>8.0750329408303706E-2</v>
          </cell>
          <cell r="N5">
            <v>4.2526831116831004E-2</v>
          </cell>
          <cell r="O5">
            <v>1.2145663982136196E-2</v>
          </cell>
        </row>
        <row r="6">
          <cell r="A6" t="str">
            <v>D</v>
          </cell>
          <cell r="B6">
            <v>42677</v>
          </cell>
          <cell r="C6">
            <v>95946736614.138824</v>
          </cell>
          <cell r="D6">
            <v>109814267945</v>
          </cell>
          <cell r="E6">
            <v>96698813458.740021</v>
          </cell>
          <cell r="F6">
            <v>4024556435.3820028</v>
          </cell>
          <cell r="G6">
            <v>1.7975360854205483E-2</v>
          </cell>
          <cell r="H6">
            <v>4.3878647397318238</v>
          </cell>
          <cell r="I6">
            <v>7984423557.4649811</v>
          </cell>
          <cell r="J6">
            <v>6143399031.6316986</v>
          </cell>
          <cell r="K6">
            <v>2183531909.5488281</v>
          </cell>
          <cell r="L6">
            <v>4024556435.3821106</v>
          </cell>
          <cell r="M6">
            <v>7.8465772556888247E-2</v>
          </cell>
          <cell r="N6">
            <v>3.8324806818685546E-2</v>
          </cell>
          <cell r="O6">
            <v>8.696229842239344E-3</v>
          </cell>
        </row>
        <row r="7">
          <cell r="A7" t="str">
            <v>E</v>
          </cell>
          <cell r="B7">
            <v>42002</v>
          </cell>
          <cell r="C7">
            <v>84824248309.966537</v>
          </cell>
          <cell r="D7">
            <v>97324363661</v>
          </cell>
          <cell r="E7">
            <v>86333086548.640015</v>
          </cell>
          <cell r="F7">
            <v>4131235218.9782729</v>
          </cell>
          <cell r="G7">
            <v>2.1004442768466327E-2</v>
          </cell>
          <cell r="H7">
            <v>4.6886333920896544</v>
          </cell>
          <cell r="I7">
            <v>8508965894.8858185</v>
          </cell>
          <cell r="J7">
            <v>6571435260.4127197</v>
          </cell>
          <cell r="K7">
            <v>2193704584.5033875</v>
          </cell>
          <cell r="L7">
            <v>4131235218.9764862</v>
          </cell>
          <cell r="M7">
            <v>8.3432657034569119E-2</v>
          </cell>
          <cell r="N7">
            <v>4.0846126789168685E-2</v>
          </cell>
          <cell r="O7">
            <v>8.3417769867074089E-3</v>
          </cell>
        </row>
        <row r="8">
          <cell r="A8" t="str">
            <v>F</v>
          </cell>
          <cell r="B8">
            <v>6188</v>
          </cell>
          <cell r="C8">
            <v>18674525090.818577</v>
          </cell>
          <cell r="D8">
            <v>20737552362</v>
          </cell>
          <cell r="E8">
            <v>18674584454.419998</v>
          </cell>
          <cell r="F8">
            <v>936653472.08410072</v>
          </cell>
          <cell r="G8">
            <v>2.4568668542306313E-2</v>
          </cell>
          <cell r="H8">
            <v>4.7572391871973334</v>
          </cell>
          <cell r="I8">
            <v>1697383569.4721336</v>
          </cell>
          <cell r="J8">
            <v>1468170931.7183571</v>
          </cell>
          <cell r="K8">
            <v>707440834.33029938</v>
          </cell>
          <cell r="L8">
            <v>936653472.08407593</v>
          </cell>
          <cell r="M8">
            <v>6.6935994589322201E-2</v>
          </cell>
          <cell r="N8">
            <v>2.7445377143178636E-2</v>
          </cell>
          <cell r="O8">
            <v>-5.4457806349828223E-3</v>
          </cell>
        </row>
        <row r="9">
          <cell r="A9" t="str">
            <v>G</v>
          </cell>
          <cell r="B9">
            <v>2604</v>
          </cell>
          <cell r="C9">
            <v>90386616432.259521</v>
          </cell>
          <cell r="D9">
            <v>98952999846</v>
          </cell>
          <cell r="E9">
            <v>90545198421.349991</v>
          </cell>
          <cell r="F9">
            <v>5076591879.199645</v>
          </cell>
          <cell r="G9">
            <v>1.0024226774698011E-2</v>
          </cell>
          <cell r="H9">
            <v>3.9766779798290792</v>
          </cell>
          <cell r="I9">
            <v>6694856398.172699</v>
          </cell>
          <cell r="J9">
            <v>2938178603.0908508</v>
          </cell>
          <cell r="K9">
            <v>1319914084.1179047</v>
          </cell>
          <cell r="L9">
            <v>5076591879.1997528</v>
          </cell>
          <cell r="M9">
            <v>0.10525851023972728</v>
          </cell>
          <cell r="N9">
            <v>6.0148444704163209E-2</v>
          </cell>
          <cell r="O9">
            <v>1.8818217939299609E-2</v>
          </cell>
        </row>
        <row r="10">
          <cell r="A10" t="str">
            <v>H</v>
          </cell>
          <cell r="B10">
            <v>12393</v>
          </cell>
          <cell r="C10">
            <v>224610044211.3544</v>
          </cell>
          <cell r="D10">
            <v>231516920774</v>
          </cell>
          <cell r="E10">
            <v>235518428575.94</v>
          </cell>
          <cell r="F10">
            <v>24479975400.602684</v>
          </cell>
          <cell r="G10">
            <v>2.2134723768387432E-2</v>
          </cell>
          <cell r="H10">
            <v>4.6238677334594849</v>
          </cell>
          <cell r="I10">
            <v>27422403134.815796</v>
          </cell>
          <cell r="J10">
            <v>17509716102.583496</v>
          </cell>
          <cell r="K10">
            <v>14567288368.36908</v>
          </cell>
          <cell r="L10">
            <v>24479975400.601379</v>
          </cell>
          <cell r="M10">
            <v>7.54367488572983E-2</v>
          </cell>
          <cell r="N10">
            <v>3.3336210250219454E-2</v>
          </cell>
          <cell r="O10">
            <v>4.3381477401142803E-3</v>
          </cell>
        </row>
        <row r="11">
          <cell r="A11" t="str">
            <v>I</v>
          </cell>
          <cell r="B11">
            <v>12650</v>
          </cell>
          <cell r="C11">
            <v>37448439234.919807</v>
          </cell>
          <cell r="D11">
            <v>59215831478</v>
          </cell>
          <cell r="E11">
            <v>37770398271.320015</v>
          </cell>
          <cell r="F11">
            <v>1407077298.3265488</v>
          </cell>
          <cell r="G11">
            <v>1.6537631871395637E-2</v>
          </cell>
          <cell r="H11">
            <v>4.5455718247743544</v>
          </cell>
          <cell r="I11">
            <v>2965144558.0671768</v>
          </cell>
          <cell r="J11">
            <v>2264867054.5493927</v>
          </cell>
          <cell r="K11">
            <v>706799794.8087616</v>
          </cell>
          <cell r="L11">
            <v>1407077298.3265457</v>
          </cell>
          <cell r="M11">
            <v>8.3456985867625372E-2</v>
          </cell>
          <cell r="N11">
            <v>4.5468352734875844E-2</v>
          </cell>
          <cell r="O11">
            <v>1.440767082532966E-2</v>
          </cell>
        </row>
        <row r="12">
          <cell r="A12" t="str">
            <v>J</v>
          </cell>
          <cell r="B12">
            <v>32169</v>
          </cell>
          <cell r="C12">
            <v>93254553622.322968</v>
          </cell>
          <cell r="D12">
            <v>125908579774</v>
          </cell>
          <cell r="E12">
            <v>94607611313.590012</v>
          </cell>
          <cell r="F12">
            <v>4119707890.6526814</v>
          </cell>
          <cell r="G12">
            <v>2.5373333380783982E-2</v>
          </cell>
          <cell r="H12">
            <v>4.6306908043918931</v>
          </cell>
          <cell r="I12">
            <v>7526872011.0767365</v>
          </cell>
          <cell r="J12">
            <v>5840396703.0946655</v>
          </cell>
          <cell r="K12">
            <v>2433232582.6720276</v>
          </cell>
          <cell r="L12">
            <v>4119707890.6540985</v>
          </cell>
          <cell r="M12">
            <v>8.2898071890375832E-2</v>
          </cell>
          <cell r="N12">
            <v>3.8697123079826617E-2</v>
          </cell>
          <cell r="O12">
            <v>6.8500142105877571E-3</v>
          </cell>
        </row>
        <row r="13">
          <cell r="A13" t="str">
            <v>K</v>
          </cell>
          <cell r="B13">
            <v>39429</v>
          </cell>
          <cell r="C13">
            <v>457453543660.25</v>
          </cell>
          <cell r="D13">
            <v>484096219176</v>
          </cell>
          <cell r="E13">
            <v>458015690523.6601</v>
          </cell>
          <cell r="F13">
            <v>34131605165.776894</v>
          </cell>
          <cell r="G13">
            <v>1.5994171926188915E-2</v>
          </cell>
          <cell r="H13">
            <v>4.2213176661095098</v>
          </cell>
          <cell r="I13">
            <v>41711332043.664429</v>
          </cell>
          <cell r="J13">
            <v>24168684793.412109</v>
          </cell>
          <cell r="K13">
            <v>16588957915.522217</v>
          </cell>
          <cell r="L13">
            <v>34131605165.774536</v>
          </cell>
          <cell r="M13">
            <v>7.1121155437789824E-2</v>
          </cell>
          <cell r="N13">
            <v>3.2881135857815158E-2</v>
          </cell>
          <cell r="O13">
            <v>2.7255951828379162E-3</v>
          </cell>
        </row>
        <row r="14">
          <cell r="A14" t="str">
            <v>L</v>
          </cell>
          <cell r="B14">
            <v>18090</v>
          </cell>
          <cell r="C14">
            <v>22121556545.009785</v>
          </cell>
          <cell r="D14">
            <v>25189999438</v>
          </cell>
          <cell r="E14">
            <v>22262767179.670006</v>
          </cell>
          <cell r="F14">
            <v>1637030679.9139593</v>
          </cell>
          <cell r="G14">
            <v>5.2028825216668042E-3</v>
          </cell>
          <cell r="H14">
            <v>5.0161533083644567</v>
          </cell>
          <cell r="I14">
            <v>2044895570.3089943</v>
          </cell>
          <cell r="J14">
            <v>623712424.36386871</v>
          </cell>
          <cell r="K14">
            <v>215847533.96891022</v>
          </cell>
          <cell r="L14">
            <v>1637030679.9140358</v>
          </cell>
          <cell r="M14">
            <v>0.10467382096279801</v>
          </cell>
          <cell r="N14">
            <v>6.7473738496355976E-2</v>
          </cell>
          <cell r="O14">
            <v>3.2339950314624798E-2</v>
          </cell>
        </row>
        <row r="15">
          <cell r="A15" t="str">
            <v>M</v>
          </cell>
          <cell r="B15">
            <v>635</v>
          </cell>
          <cell r="C15">
            <v>2856576753.1999998</v>
          </cell>
          <cell r="D15">
            <v>3209596868</v>
          </cell>
          <cell r="E15">
            <v>2856576753.1999998</v>
          </cell>
          <cell r="F15">
            <v>217490352.8636117</v>
          </cell>
          <cell r="G15">
            <v>1.3882097798386993E-3</v>
          </cell>
          <cell r="H15">
            <v>4.931407165778583</v>
          </cell>
          <cell r="I15">
            <v>266085668.30389738</v>
          </cell>
          <cell r="J15">
            <v>61781828.201918602</v>
          </cell>
          <cell r="K15">
            <v>13186512.761633873</v>
          </cell>
          <cell r="L15">
            <v>217490352.86361265</v>
          </cell>
          <cell r="M15">
            <v>5.289079162461064E-2</v>
          </cell>
          <cell r="N15">
            <v>2.5592304426753337E-2</v>
          </cell>
          <cell r="O15">
            <v>3.8107847459235753E-3</v>
          </cell>
        </row>
        <row r="16">
          <cell r="A16" t="str">
            <v>N</v>
          </cell>
          <cell r="B16">
            <v>10775</v>
          </cell>
          <cell r="C16">
            <v>159251628297.82178</v>
          </cell>
          <cell r="D16">
            <v>159875727783</v>
          </cell>
          <cell r="E16">
            <v>159251693208.89999</v>
          </cell>
          <cell r="F16">
            <v>11504036608.598515</v>
          </cell>
          <cell r="G16">
            <v>4.8309225385339584E-3</v>
          </cell>
          <cell r="H16">
            <v>3.9932982872098979</v>
          </cell>
          <cell r="I16">
            <v>13535472327.907745</v>
          </cell>
          <cell r="J16">
            <v>3194845164.6485596</v>
          </cell>
          <cell r="K16">
            <v>1163409445.3398132</v>
          </cell>
          <cell r="L16">
            <v>11504036608.598999</v>
          </cell>
          <cell r="M16">
            <v>4.1943511908427364E-2</v>
          </cell>
          <cell r="N16">
            <v>1.4261050223286319E-2</v>
          </cell>
          <cell r="O16">
            <v>-5.3631936265063559E-3</v>
          </cell>
        </row>
      </sheetData>
      <sheetData sheetId="2"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2282</v>
          </cell>
          <cell r="C2">
            <v>289095102026.76794</v>
          </cell>
          <cell r="D2">
            <v>308997308297</v>
          </cell>
          <cell r="E2">
            <v>289620697531.49994</v>
          </cell>
          <cell r="F2">
            <v>23542244693.761883</v>
          </cell>
          <cell r="G2">
            <v>1.3799500863786205E-2</v>
          </cell>
          <cell r="H2">
            <v>4.3426681585828772</v>
          </cell>
          <cell r="I2">
            <v>26452416432.089844</v>
          </cell>
          <cell r="J2">
            <v>14603965153.802429</v>
          </cell>
          <cell r="K2">
            <v>11693793415.474365</v>
          </cell>
          <cell r="L2">
            <v>23542244693.76178</v>
          </cell>
          <cell r="M2">
            <v>7.9126766577540184E-2</v>
          </cell>
          <cell r="N2">
            <v>4.258384682462537E-2</v>
          </cell>
          <cell r="O2">
            <v>4.708622767191124E-3</v>
          </cell>
        </row>
        <row r="3">
          <cell r="A3" t="str">
            <v>HA</v>
          </cell>
          <cell r="B3">
            <v>9344</v>
          </cell>
          <cell r="C3">
            <v>151288022938.61432</v>
          </cell>
          <cell r="D3">
            <v>153751960297</v>
          </cell>
          <cell r="E3">
            <v>157545476898.01001</v>
          </cell>
          <cell r="F3">
            <v>14464981748.60113</v>
          </cell>
          <cell r="G3">
            <v>2.5147027340166217E-2</v>
          </cell>
          <cell r="H3">
            <v>4.5782921358221342</v>
          </cell>
          <cell r="I3">
            <v>16806934511.916107</v>
          </cell>
          <cell r="J3">
            <v>12033538722.145508</v>
          </cell>
          <cell r="K3">
            <v>9691585958.829834</v>
          </cell>
          <cell r="L3">
            <v>14464981748.600433</v>
          </cell>
          <cell r="M3">
            <v>6.6945935756201475E-2</v>
          </cell>
          <cell r="N3">
            <v>2.8048535714140167E-2</v>
          </cell>
          <cell r="O3">
            <v>7.0190333234091123E-4</v>
          </cell>
        </row>
        <row r="4">
          <cell r="A4" t="str">
            <v>NB</v>
          </cell>
          <cell r="B4">
            <v>74</v>
          </cell>
          <cell r="C4">
            <v>152080616848</v>
          </cell>
          <cell r="D4">
            <v>152080795315</v>
          </cell>
          <cell r="E4">
            <v>152080616848</v>
          </cell>
          <cell r="F4">
            <v>11280589253.36224</v>
          </cell>
          <cell r="G4">
            <v>3.9004257580051286E-3</v>
          </cell>
          <cell r="H4">
            <v>3.9545221320411743</v>
          </cell>
          <cell r="I4">
            <v>12896735244.01474</v>
          </cell>
          <cell r="J4">
            <v>2611502703.0804138</v>
          </cell>
          <cell r="K4">
            <v>995356712.427948</v>
          </cell>
          <cell r="L4">
            <v>11280589253.362274</v>
          </cell>
          <cell r="M4">
            <v>9.7194292708556007E-2</v>
          </cell>
          <cell r="N4">
            <v>7.137160634482162E-2</v>
          </cell>
          <cell r="O4">
            <v>4.8057001752316579E-2</v>
          </cell>
        </row>
        <row r="5">
          <cell r="A5" t="str">
            <v>HB</v>
          </cell>
          <cell r="B5">
            <v>3049</v>
          </cell>
          <cell r="C5">
            <v>73322021272.740082</v>
          </cell>
          <cell r="D5">
            <v>77764960477</v>
          </cell>
          <cell r="E5">
            <v>77972951677.929993</v>
          </cell>
          <cell r="F5">
            <v>10014993652.001608</v>
          </cell>
          <cell r="G5">
            <v>1.5919327030071338E-2</v>
          </cell>
          <cell r="H5">
            <v>4.7159538878267826</v>
          </cell>
          <cell r="I5">
            <v>10615468622.899109</v>
          </cell>
          <cell r="J5">
            <v>5476177380.4377289</v>
          </cell>
          <cell r="K5">
            <v>4875702409.5402374</v>
          </cell>
          <cell r="L5">
            <v>10014993652.001617</v>
          </cell>
          <cell r="M5">
            <v>9.4902603597001617E-2</v>
          </cell>
          <cell r="N5">
            <v>5.4046532175612949E-2</v>
          </cell>
          <cell r="O5">
            <v>2.0490455347133847E-2</v>
          </cell>
        </row>
        <row r="6">
          <cell r="A6" t="str">
            <v>KI</v>
          </cell>
          <cell r="B6">
            <v>466</v>
          </cell>
          <cell r="C6">
            <v>74707678084.48999</v>
          </cell>
          <cell r="D6">
            <v>75249321139</v>
          </cell>
          <cell r="E6">
            <v>74707678084.48999</v>
          </cell>
          <cell r="F6">
            <v>4749109772.7056942</v>
          </cell>
          <cell r="G6">
            <v>2.4532127685621134E-2</v>
          </cell>
          <cell r="H6">
            <v>3.1826246896881001</v>
          </cell>
          <cell r="I6">
            <v>6435043574.003006</v>
          </cell>
          <cell r="J6">
            <v>4260028833.8452911</v>
          </cell>
          <cell r="K6">
            <v>2574095032.5479889</v>
          </cell>
          <cell r="L6">
            <v>4749109772.7057037</v>
          </cell>
          <cell r="M6">
            <v>0.13238251653698413</v>
          </cell>
          <cell r="N6">
            <v>8.1097991958334989E-2</v>
          </cell>
          <cell r="O6">
            <v>3.6976066616577867E-2</v>
          </cell>
        </row>
        <row r="7">
          <cell r="A7" t="str">
            <v>GG</v>
          </cell>
          <cell r="B7">
            <v>118</v>
          </cell>
          <cell r="C7">
            <v>32761199986.400002</v>
          </cell>
          <cell r="D7">
            <v>33225805223</v>
          </cell>
          <cell r="E7">
            <v>32761199986.400002</v>
          </cell>
          <cell r="F7">
            <v>1644018515.0387344</v>
          </cell>
          <cell r="G7">
            <v>9.4502297400437616E-3</v>
          </cell>
          <cell r="H7">
            <v>4.1813233265243959</v>
          </cell>
          <cell r="I7">
            <v>1884077438.3802872</v>
          </cell>
          <cell r="J7">
            <v>603985960.72610092</v>
          </cell>
          <cell r="K7">
            <v>363927037.38455582</v>
          </cell>
          <cell r="L7">
            <v>1644018515.0387421</v>
          </cell>
          <cell r="M7">
            <v>7.1811507437543096E-2</v>
          </cell>
          <cell r="N7">
            <v>4.8103780506288635E-2</v>
          </cell>
          <cell r="O7">
            <v>1.5539286819222495E-2</v>
          </cell>
        </row>
        <row r="8">
          <cell r="A8" t="str">
            <v>EZ</v>
          </cell>
          <cell r="B8">
            <v>18956</v>
          </cell>
          <cell r="C8">
            <v>30621231809.460239</v>
          </cell>
          <cell r="D8">
            <v>36101809000</v>
          </cell>
          <cell r="E8">
            <v>30764761412.480003</v>
          </cell>
          <cell r="F8">
            <v>1392682012.6126616</v>
          </cell>
          <cell r="G8">
            <v>2.568707935676464E-2</v>
          </cell>
          <cell r="H8">
            <v>4.5584102504470865</v>
          </cell>
          <cell r="I8">
            <v>3418707091.0228577</v>
          </cell>
          <cell r="J8">
            <v>2829676178.6289024</v>
          </cell>
          <cell r="K8">
            <v>803651100.21875763</v>
          </cell>
          <cell r="L8">
            <v>1392682012.6127129</v>
          </cell>
          <cell r="M8">
            <v>7.2265263194418547E-2</v>
          </cell>
          <cell r="N8">
            <v>3.1270171523419404E-2</v>
          </cell>
          <cell r="O8">
            <v>2.7699585480686966E-3</v>
          </cell>
        </row>
        <row r="9">
          <cell r="A9" t="str">
            <v>DZ</v>
          </cell>
          <cell r="B9">
            <v>13385</v>
          </cell>
          <cell r="C9">
            <v>26812661720.875668</v>
          </cell>
          <cell r="D9">
            <v>30383422315</v>
          </cell>
          <cell r="E9">
            <v>27061291592.77</v>
          </cell>
          <cell r="F9">
            <v>715003359.93516314</v>
          </cell>
          <cell r="G9">
            <v>2.0084634160732757E-2</v>
          </cell>
          <cell r="H9">
            <v>4.6022303477749489</v>
          </cell>
          <cell r="I9">
            <v>1946814163.2264023</v>
          </cell>
          <cell r="J9">
            <v>1776896042.3765564</v>
          </cell>
          <cell r="K9">
            <v>545085239.08521652</v>
          </cell>
          <cell r="L9">
            <v>715003359.93506241</v>
          </cell>
          <cell r="M9">
            <v>7.4529804770248689E-2</v>
          </cell>
          <cell r="N9">
            <v>3.4754391977844579E-2</v>
          </cell>
          <cell r="O9">
            <v>6.9110093999918392E-3</v>
          </cell>
        </row>
        <row r="10">
          <cell r="A10" t="str">
            <v>KH</v>
          </cell>
          <cell r="B10">
            <v>2205</v>
          </cell>
          <cell r="C10">
            <v>23606750889.590469</v>
          </cell>
          <cell r="D10">
            <v>24213066508</v>
          </cell>
          <cell r="E10">
            <v>23606767337.98</v>
          </cell>
          <cell r="F10">
            <v>2437658726.5142212</v>
          </cell>
          <cell r="G10">
            <v>1.2231157691322469E-2</v>
          </cell>
          <cell r="H10">
            <v>4.5001281922684964</v>
          </cell>
          <cell r="I10">
            <v>2851165230.4933014</v>
          </cell>
          <cell r="J10">
            <v>1222265969.7943954</v>
          </cell>
          <cell r="K10">
            <v>808759465.81534958</v>
          </cell>
          <cell r="L10">
            <v>2437658726.5142555</v>
          </cell>
          <cell r="M10">
            <v>7.7057616389683475E-2</v>
          </cell>
          <cell r="N10">
            <v>3.9879079875271159E-2</v>
          </cell>
          <cell r="O10">
            <v>2.9196543956332421E-3</v>
          </cell>
        </row>
        <row r="11">
          <cell r="A11" t="str">
            <v>BB</v>
          </cell>
          <cell r="B11">
            <v>9340</v>
          </cell>
          <cell r="C11">
            <v>21479597543.062134</v>
          </cell>
          <cell r="D11">
            <v>23197044377</v>
          </cell>
          <cell r="E11">
            <v>22251945735.479996</v>
          </cell>
          <cell r="F11">
            <v>1217412165.807797</v>
          </cell>
          <cell r="G11">
            <v>3.2811497788810207E-2</v>
          </cell>
          <cell r="H11">
            <v>4.8573534401607112</v>
          </cell>
          <cell r="I11">
            <v>2122965889.2349739</v>
          </cell>
          <cell r="J11">
            <v>1964330461.9043159</v>
          </cell>
          <cell r="K11">
            <v>1058776738.4771347</v>
          </cell>
          <cell r="L11">
            <v>1217412165.8077927</v>
          </cell>
          <cell r="M11">
            <v>7.027234833005841E-2</v>
          </cell>
          <cell r="N11">
            <v>2.8189471508689702E-2</v>
          </cell>
          <cell r="O11">
            <v>-7.5461971006227811E-3</v>
          </cell>
        </row>
        <row r="12">
          <cell r="A12" t="str">
            <v>CF</v>
          </cell>
          <cell r="B12">
            <v>6198</v>
          </cell>
          <cell r="C12">
            <v>21773567217.781792</v>
          </cell>
          <cell r="D12">
            <v>24359286423</v>
          </cell>
          <cell r="E12">
            <v>21842679383.259998</v>
          </cell>
          <cell r="F12">
            <v>357286238.46977597</v>
          </cell>
          <cell r="G12">
            <v>1.0452231197200261E-2</v>
          </cell>
          <cell r="H12">
            <v>3.8162003773756199</v>
          </cell>
          <cell r="I12">
            <v>963828152.7608223</v>
          </cell>
          <cell r="J12">
            <v>846070155.39959717</v>
          </cell>
          <cell r="K12">
            <v>239528241.10852051</v>
          </cell>
          <cell r="L12">
            <v>357286238.46974564</v>
          </cell>
          <cell r="M12">
            <v>9.2557343301140432E-2</v>
          </cell>
          <cell r="N12">
            <v>5.2562534074734296E-2</v>
          </cell>
          <cell r="O12">
            <v>1.551492365057657E-2</v>
          </cell>
        </row>
        <row r="13">
          <cell r="A13" t="str">
            <v>GZ</v>
          </cell>
          <cell r="B13">
            <v>281</v>
          </cell>
          <cell r="C13">
            <v>20894341845.769218</v>
          </cell>
          <cell r="D13">
            <v>20978812934</v>
          </cell>
          <cell r="E13">
            <v>20900286257.299999</v>
          </cell>
          <cell r="F13">
            <v>1279716860.6610746</v>
          </cell>
          <cell r="G13">
            <v>9.2361851664261359E-3</v>
          </cell>
          <cell r="H13">
            <v>3.842310907421572</v>
          </cell>
          <cell r="I13">
            <v>1546885778.7384186</v>
          </cell>
          <cell r="J13">
            <v>658523097.17072678</v>
          </cell>
          <cell r="K13">
            <v>391354179.09339142</v>
          </cell>
          <cell r="L13">
            <v>1279716860.6610832</v>
          </cell>
          <cell r="M13">
            <v>8.9022754574689431E-2</v>
          </cell>
          <cell r="N13">
            <v>4.6266850335623604E-2</v>
          </cell>
          <cell r="O13">
            <v>1.1382764868967499E-2</v>
          </cell>
        </row>
        <row r="14">
          <cell r="A14" t="str">
            <v>IA</v>
          </cell>
          <cell r="B14">
            <v>10420</v>
          </cell>
          <cell r="C14">
            <v>19881153808.424786</v>
          </cell>
          <cell r="D14">
            <v>22621493324</v>
          </cell>
          <cell r="E14">
            <v>20112699969.450005</v>
          </cell>
          <cell r="F14">
            <v>874924857.95855248</v>
          </cell>
          <cell r="G14">
            <v>1.7065279272500948E-2</v>
          </cell>
          <cell r="H14">
            <v>4.7193597495361184</v>
          </cell>
          <cell r="I14">
            <v>1648181149.2363014</v>
          </cell>
          <cell r="J14">
            <v>1191189188.2469864</v>
          </cell>
          <cell r="K14">
            <v>417932896.96928024</v>
          </cell>
          <cell r="L14">
            <v>874924857.95859528</v>
          </cell>
          <cell r="M14">
            <v>8.5856379438060237E-2</v>
          </cell>
          <cell r="N14">
            <v>4.8344049087241103E-2</v>
          </cell>
          <cell r="O14">
            <v>1.6978821667208096E-2</v>
          </cell>
        </row>
        <row r="15">
          <cell r="A15" t="str">
            <v>DB</v>
          </cell>
          <cell r="B15">
            <v>7268</v>
          </cell>
          <cell r="C15">
            <v>18925828750.250504</v>
          </cell>
          <cell r="D15">
            <v>22243172188</v>
          </cell>
          <cell r="E15">
            <v>18932425042.77</v>
          </cell>
          <cell r="F15">
            <v>1603785269.7427285</v>
          </cell>
          <cell r="G15">
            <v>1.5150266724627411E-2</v>
          </cell>
          <cell r="H15">
            <v>3.9661889192619082</v>
          </cell>
          <cell r="I15">
            <v>2293346666.251461</v>
          </cell>
          <cell r="J15">
            <v>1012314372.2360382</v>
          </cell>
          <cell r="K15">
            <v>322752975.72726059</v>
          </cell>
          <cell r="L15">
            <v>1603785269.7426834</v>
          </cell>
          <cell r="M15">
            <v>8.6698560548657669E-2</v>
          </cell>
          <cell r="N15">
            <v>4.6497824509888049E-2</v>
          </cell>
          <cell r="O15">
            <v>1.4463715919874985E-2</v>
          </cell>
        </row>
        <row r="16">
          <cell r="A16" t="str">
            <v>GF</v>
          </cell>
          <cell r="B16">
            <v>88</v>
          </cell>
          <cell r="C16">
            <v>18052311419.040302</v>
          </cell>
          <cell r="D16">
            <v>24689265897</v>
          </cell>
          <cell r="E16">
            <v>18195402790.599998</v>
          </cell>
          <cell r="F16">
            <v>-198256844.09951463</v>
          </cell>
          <cell r="G16">
            <v>1.7071023412299033E-2</v>
          </cell>
          <cell r="H16">
            <v>2.7489366834659821</v>
          </cell>
          <cell r="I16">
            <v>639516592.41584396</v>
          </cell>
          <cell r="J16">
            <v>1117239777.9250488</v>
          </cell>
          <cell r="K16">
            <v>279466341.40969467</v>
          </cell>
          <cell r="L16">
            <v>-198256844.09951019</v>
          </cell>
          <cell r="M16">
            <v>7.1189678548867333E-2</v>
          </cell>
          <cell r="N16">
            <v>1.7895296044606174E-2</v>
          </cell>
          <cell r="O16">
            <v>-2.4269712390741376E-2</v>
          </cell>
        </row>
        <row r="17">
          <cell r="A17" t="str">
            <v>CE</v>
          </cell>
          <cell r="B17">
            <v>8207</v>
          </cell>
          <cell r="C17">
            <v>16365129653.895012</v>
          </cell>
          <cell r="D17">
            <v>19185098869</v>
          </cell>
          <cell r="E17">
            <v>16969925127.550001</v>
          </cell>
          <cell r="F17">
            <v>900182496.18789995</v>
          </cell>
          <cell r="G17">
            <v>1.8329263540746116E-2</v>
          </cell>
          <cell r="H17">
            <v>4.5802697586749996</v>
          </cell>
          <cell r="I17">
            <v>1604515349.4404106</v>
          </cell>
          <cell r="J17">
            <v>1047103028.8870354</v>
          </cell>
          <cell r="K17">
            <v>342770175.63454056</v>
          </cell>
          <cell r="L17">
            <v>900182496.1879158</v>
          </cell>
          <cell r="M17">
            <v>6.3127179587613241E-2</v>
          </cell>
          <cell r="N17">
            <v>2.6637934549529528E-2</v>
          </cell>
          <cell r="O17">
            <v>1.5326639182432879E-3</v>
          </cell>
        </row>
        <row r="18">
          <cell r="A18" t="str">
            <v>JZ</v>
          </cell>
          <cell r="B18">
            <v>4678</v>
          </cell>
          <cell r="C18">
            <v>16117819471.405136</v>
          </cell>
          <cell r="D18">
            <v>21867369231</v>
          </cell>
          <cell r="E18">
            <v>16349685507.84</v>
          </cell>
          <cell r="F18">
            <v>1017132825.0044144</v>
          </cell>
          <cell r="G18">
            <v>1.3904224534895227E-2</v>
          </cell>
          <cell r="H18">
            <v>4.5177122259598823</v>
          </cell>
          <cell r="I18">
            <v>1448469636.4016609</v>
          </cell>
          <cell r="J18">
            <v>897656462.79156494</v>
          </cell>
          <cell r="K18">
            <v>466319651.39425659</v>
          </cell>
          <cell r="L18">
            <v>1017132825.0043526</v>
          </cell>
          <cell r="M18">
            <v>8.3778215216606611E-2</v>
          </cell>
          <cell r="N18">
            <v>3.5369300396373066E-2</v>
          </cell>
          <cell r="O18">
            <v>5.0622223835242357E-3</v>
          </cell>
        </row>
        <row r="19">
          <cell r="A19" t="str">
            <v>GA</v>
          </cell>
          <cell r="B19">
            <v>134</v>
          </cell>
          <cell r="C19">
            <v>14010620771.299999</v>
          </cell>
          <cell r="D19">
            <v>14130932066</v>
          </cell>
          <cell r="E19">
            <v>14010620771.299999</v>
          </cell>
          <cell r="F19">
            <v>2176440148.6112947</v>
          </cell>
          <cell r="G19">
            <v>4.2022250017335165E-3</v>
          </cell>
          <cell r="H19">
            <v>5.2763159811045757</v>
          </cell>
          <cell r="I19">
            <v>2364441301.067585</v>
          </cell>
          <cell r="J19">
            <v>426959407.99867058</v>
          </cell>
          <cell r="K19">
            <v>238958255.5423851</v>
          </cell>
          <cell r="L19">
            <v>2176440148.6112995</v>
          </cell>
          <cell r="M19">
            <v>6.3361806023201378E-2</v>
          </cell>
          <cell r="N19">
            <v>2.9693504038042016E-2</v>
          </cell>
          <cell r="O19">
            <v>4.3826551906918643E-3</v>
          </cell>
        </row>
        <row r="20">
          <cell r="A20" t="str">
            <v>JI</v>
          </cell>
          <cell r="B20">
            <v>3972</v>
          </cell>
          <cell r="C20">
            <v>13831195540.352116</v>
          </cell>
          <cell r="D20">
            <v>34285346225</v>
          </cell>
          <cell r="E20">
            <v>13831666904.950001</v>
          </cell>
          <cell r="F20">
            <v>57056705.981690988</v>
          </cell>
          <cell r="G20">
            <v>7.5145034894442991E-2</v>
          </cell>
          <cell r="H20">
            <v>5.1623018704421417</v>
          </cell>
          <cell r="I20">
            <v>985010124.97854805</v>
          </cell>
          <cell r="J20">
            <v>1242901918.4292545</v>
          </cell>
          <cell r="K20">
            <v>314948499.43243599</v>
          </cell>
          <cell r="L20">
            <v>57056705.981729507</v>
          </cell>
          <cell r="M20">
            <v>6.5483076940483081E-2</v>
          </cell>
          <cell r="N20">
            <v>2.613809552056947E-2</v>
          </cell>
          <cell r="O20">
            <v>-1.2880665568653839E-3</v>
          </cell>
        </row>
        <row r="21">
          <cell r="A21" t="str">
            <v>FA</v>
          </cell>
          <cell r="B21">
            <v>5001</v>
          </cell>
          <cell r="C21">
            <v>13546218886.418577</v>
          </cell>
          <cell r="D21">
            <v>15016627816</v>
          </cell>
          <cell r="E21">
            <v>13546278250.019997</v>
          </cell>
          <cell r="F21">
            <v>729266414.53697491</v>
          </cell>
          <cell r="G21">
            <v>2.4988023015681579E-2</v>
          </cell>
          <cell r="H21">
            <v>4.7668655992179385</v>
          </cell>
          <cell r="I21">
            <v>1254444416.8084221</v>
          </cell>
          <cell r="J21">
            <v>1108758740.9520874</v>
          </cell>
          <cell r="K21">
            <v>583580738.68063736</v>
          </cell>
          <cell r="L21">
            <v>729266414.53697205</v>
          </cell>
          <cell r="M21">
            <v>6.3314369464530493E-2</v>
          </cell>
          <cell r="N21">
            <v>2.5509579684756773E-2</v>
          </cell>
          <cell r="O21">
            <v>-6.3577410693653191E-3</v>
          </cell>
        </row>
        <row r="22">
          <cell r="A22" t="str">
            <v>KA</v>
          </cell>
          <cell r="B22">
            <v>1436</v>
          </cell>
          <cell r="C22">
            <v>13376980382.17094</v>
          </cell>
          <cell r="D22">
            <v>13936940070</v>
          </cell>
          <cell r="E22">
            <v>13377606793.030001</v>
          </cell>
          <cell r="F22">
            <v>639259233.99197888</v>
          </cell>
          <cell r="G22">
            <v>7.2037241048562599E-3</v>
          </cell>
          <cell r="H22">
            <v>3.9488164629529026</v>
          </cell>
          <cell r="I22">
            <v>959273425.45971107</v>
          </cell>
          <cell r="J22">
            <v>509838280.31257248</v>
          </cell>
          <cell r="K22">
            <v>189824088.84483719</v>
          </cell>
          <cell r="L22">
            <v>639259233.99197578</v>
          </cell>
          <cell r="M22">
            <v>6.8134501440626646E-2</v>
          </cell>
          <cell r="N22">
            <v>3.3841303106549855E-2</v>
          </cell>
          <cell r="O22">
            <v>1.3716468972467808E-3</v>
          </cell>
        </row>
        <row r="23">
          <cell r="A23" t="str">
            <v>BC</v>
          </cell>
          <cell r="B23">
            <v>10592</v>
          </cell>
          <cell r="C23">
            <v>13170341519.891293</v>
          </cell>
          <cell r="D23">
            <v>14591328061</v>
          </cell>
          <cell r="E23">
            <v>13200810207.599998</v>
          </cell>
          <cell r="F23">
            <v>499497049.72867429</v>
          </cell>
          <cell r="G23">
            <v>3.4100154522053679E-2</v>
          </cell>
          <cell r="H23">
            <v>5.1443774644188052</v>
          </cell>
          <cell r="I23">
            <v>1281236821.9380836</v>
          </cell>
          <cell r="J23">
            <v>1334220286.2926655</v>
          </cell>
          <cell r="K23">
            <v>552480514.08325386</v>
          </cell>
          <cell r="L23">
            <v>499497049.72867203</v>
          </cell>
          <cell r="M23">
            <v>7.2709906933186561E-2</v>
          </cell>
          <cell r="N23">
            <v>3.2948576063935892E-2</v>
          </cell>
          <cell r="O23">
            <v>7.4724788436887174E-5</v>
          </cell>
        </row>
        <row r="24">
          <cell r="A24" t="str">
            <v>DD</v>
          </cell>
          <cell r="B24">
            <v>7225</v>
          </cell>
          <cell r="C24">
            <v>12867818562.055511</v>
          </cell>
          <cell r="D24">
            <v>14595941518</v>
          </cell>
          <cell r="E24">
            <v>13084321469.349998</v>
          </cell>
          <cell r="F24">
            <v>397703835.85571212</v>
          </cell>
          <cell r="G24">
            <v>1.6184565064163412E-2</v>
          </cell>
          <cell r="H24">
            <v>4.5546778233170615</v>
          </cell>
          <cell r="I24">
            <v>888616000.23708725</v>
          </cell>
          <cell r="J24">
            <v>688549949.47797585</v>
          </cell>
          <cell r="K24">
            <v>197637785.0965538</v>
          </cell>
          <cell r="L24">
            <v>397703835.85566521</v>
          </cell>
          <cell r="M24">
            <v>7.4283260482815347E-2</v>
          </cell>
          <cell r="N24">
            <v>3.483653228614618E-2</v>
          </cell>
          <cell r="O24">
            <v>7.8237251744771759E-3</v>
          </cell>
        </row>
        <row r="25">
          <cell r="A25" t="str">
            <v>CB</v>
          </cell>
          <cell r="B25">
            <v>4228</v>
          </cell>
          <cell r="C25">
            <v>12005257413.950535</v>
          </cell>
          <cell r="D25">
            <v>23968133033</v>
          </cell>
          <cell r="E25">
            <v>12111908956.349998</v>
          </cell>
          <cell r="F25">
            <v>375936357.64638978</v>
          </cell>
          <cell r="G25">
            <v>1.4474298517481684E-2</v>
          </cell>
          <cell r="H25">
            <v>4.1085795854995508</v>
          </cell>
          <cell r="I25">
            <v>796219651.62187386</v>
          </cell>
          <cell r="J25">
            <v>598829550.20617104</v>
          </cell>
          <cell r="K25">
            <v>178546256.23069572</v>
          </cell>
          <cell r="L25">
            <v>375936357.64639854</v>
          </cell>
          <cell r="M25">
            <v>7.2167434931519961E-2</v>
          </cell>
          <cell r="N25">
            <v>3.4233876237223314E-2</v>
          </cell>
          <cell r="O25">
            <v>7.3190790453148743E-3</v>
          </cell>
        </row>
        <row r="26">
          <cell r="A26" t="str">
            <v>CA</v>
          </cell>
          <cell r="B26">
            <v>7289</v>
          </cell>
          <cell r="C26">
            <v>11760897018.068888</v>
          </cell>
          <cell r="D26">
            <v>13234526921</v>
          </cell>
          <cell r="E26">
            <v>12067133357.279999</v>
          </cell>
          <cell r="F26">
            <v>515866647.41972297</v>
          </cell>
          <cell r="G26">
            <v>1.42674690105746E-2</v>
          </cell>
          <cell r="H26">
            <v>4.6801448967519317</v>
          </cell>
          <cell r="I26">
            <v>942706975.97374725</v>
          </cell>
          <cell r="J26">
            <v>602502865.53540421</v>
          </cell>
          <cell r="K26">
            <v>175662536.98143005</v>
          </cell>
          <cell r="L26">
            <v>515866647.4197731</v>
          </cell>
          <cell r="M26">
            <v>8.2382203541361707E-2</v>
          </cell>
          <cell r="N26">
            <v>4.5537817608891001E-2</v>
          </cell>
          <cell r="O26">
            <v>1.5034496011489023E-2</v>
          </cell>
        </row>
        <row r="27">
          <cell r="A27" t="str">
            <v>LD</v>
          </cell>
          <cell r="B27">
            <v>11039</v>
          </cell>
          <cell r="C27">
            <v>11700554449.888935</v>
          </cell>
          <cell r="D27">
            <v>13416117333</v>
          </cell>
          <cell r="E27">
            <v>11700723132.4</v>
          </cell>
          <cell r="F27">
            <v>801436773.00350201</v>
          </cell>
          <cell r="G27">
            <v>4.0436258133032359E-3</v>
          </cell>
          <cell r="H27">
            <v>4.9306205390929279</v>
          </cell>
          <cell r="I27">
            <v>996690440.02035522</v>
          </cell>
          <cell r="J27">
            <v>259101533.56030655</v>
          </cell>
          <cell r="K27">
            <v>63847866.543390274</v>
          </cell>
          <cell r="L27">
            <v>801436773.00343895</v>
          </cell>
          <cell r="M27">
            <v>9.6351667638346752E-2</v>
          </cell>
          <cell r="N27">
            <v>5.8963387001693943E-2</v>
          </cell>
          <cell r="O27">
            <v>2.7886094171566709E-2</v>
          </cell>
        </row>
        <row r="28">
          <cell r="A28" t="str">
            <v>CQ</v>
          </cell>
          <cell r="B28">
            <v>8031</v>
          </cell>
          <cell r="C28">
            <v>11169529945.056883</v>
          </cell>
          <cell r="D28">
            <v>12651987109</v>
          </cell>
          <cell r="E28">
            <v>11231606862.99</v>
          </cell>
          <cell r="F28">
            <v>438925609.54702723</v>
          </cell>
          <cell r="G28">
            <v>1.6019806912745363E-2</v>
          </cell>
          <cell r="H28">
            <v>4.897996178683556</v>
          </cell>
          <cell r="I28">
            <v>929970081.58802986</v>
          </cell>
          <cell r="J28">
            <v>665231502.12963486</v>
          </cell>
          <cell r="K28">
            <v>174187030.08863449</v>
          </cell>
          <cell r="L28">
            <v>438925609.5470295</v>
          </cell>
          <cell r="M28">
            <v>8.345472805457009E-2</v>
          </cell>
          <cell r="N28">
            <v>4.8094314694263618E-2</v>
          </cell>
          <cell r="O28">
            <v>1.8657797138456122E-2</v>
          </cell>
        </row>
        <row r="29">
          <cell r="A29" t="str">
            <v>CD</v>
          </cell>
          <cell r="B29">
            <v>2011</v>
          </cell>
          <cell r="C29">
            <v>9841186392.8148479</v>
          </cell>
          <cell r="D29">
            <v>14189984966</v>
          </cell>
          <cell r="E29">
            <v>11007168397.59</v>
          </cell>
          <cell r="F29">
            <v>617425866.60354269</v>
          </cell>
          <cell r="G29">
            <v>1.6583272186485285E-2</v>
          </cell>
          <cell r="H29">
            <v>4.3151844696365744</v>
          </cell>
          <cell r="I29">
            <v>778873394.56919289</v>
          </cell>
          <cell r="J29">
            <v>529262603.8478775</v>
          </cell>
          <cell r="K29">
            <v>367815075.88217545</v>
          </cell>
          <cell r="L29">
            <v>617425866.60349083</v>
          </cell>
          <cell r="M29">
            <v>8.2658928348094574E-2</v>
          </cell>
          <cell r="N29">
            <v>4.5495039153947717E-2</v>
          </cell>
          <cell r="O29">
            <v>1.4374747034142942E-2</v>
          </cell>
        </row>
        <row r="30">
          <cell r="A30" t="str">
            <v>JN</v>
          </cell>
          <cell r="B30">
            <v>1622</v>
          </cell>
          <cell r="C30">
            <v>9897800806.8871689</v>
          </cell>
          <cell r="D30">
            <v>11926343478</v>
          </cell>
          <cell r="E30">
            <v>10982380181.17</v>
          </cell>
          <cell r="F30">
            <v>134474982.03672713</v>
          </cell>
          <cell r="G30">
            <v>1.504368078146444E-2</v>
          </cell>
          <cell r="H30">
            <v>3.3027864704360792</v>
          </cell>
          <cell r="I30">
            <v>392243190.02353096</v>
          </cell>
          <cell r="J30">
            <v>352454175.7996769</v>
          </cell>
          <cell r="K30">
            <v>94685967.812879562</v>
          </cell>
          <cell r="L30">
            <v>134474982.03673363</v>
          </cell>
          <cell r="M30">
            <v>8.4889255834110847E-2</v>
          </cell>
          <cell r="N30">
            <v>4.5459670518909201E-2</v>
          </cell>
          <cell r="O30">
            <v>1.3853524142196046E-2</v>
          </cell>
        </row>
        <row r="31">
          <cell r="A31" t="str">
            <v>EN</v>
          </cell>
          <cell r="B31">
            <v>7626</v>
          </cell>
          <cell r="C31">
            <v>10669753831.534323</v>
          </cell>
          <cell r="D31">
            <v>11919895692</v>
          </cell>
          <cell r="E31">
            <v>10689093088.800001</v>
          </cell>
          <cell r="F31">
            <v>519455428.1134811</v>
          </cell>
          <cell r="G31">
            <v>2.11189402139434E-2</v>
          </cell>
          <cell r="H31">
            <v>5.5321471909089608</v>
          </cell>
          <cell r="I31">
            <v>961649932.58964539</v>
          </cell>
          <cell r="J31">
            <v>701918379.2049675</v>
          </cell>
          <cell r="K31">
            <v>259723874.72880173</v>
          </cell>
          <cell r="L31">
            <v>519455428.11347961</v>
          </cell>
          <cell r="M31">
            <v>0.10342557516836258</v>
          </cell>
          <cell r="N31">
            <v>6.4395203668927703E-2</v>
          </cell>
          <cell r="O31">
            <v>2.4487937343195505E-2</v>
          </cell>
        </row>
        <row r="32">
          <cell r="A32" t="str">
            <v>DA</v>
          </cell>
          <cell r="B32">
            <v>146</v>
          </cell>
          <cell r="C32">
            <v>10296185490.806967</v>
          </cell>
          <cell r="D32">
            <v>11646398460</v>
          </cell>
          <cell r="E32">
            <v>10360834465</v>
          </cell>
          <cell r="F32">
            <v>253320816.86061671</v>
          </cell>
          <cell r="G32">
            <v>1.6704583715679604E-2</v>
          </cell>
          <cell r="H32">
            <v>3.9076806303875267</v>
          </cell>
          <cell r="I32">
            <v>668283453.50926018</v>
          </cell>
          <cell r="J32">
            <v>961389578.80906677</v>
          </cell>
          <cell r="K32">
            <v>546426942.16041946</v>
          </cell>
          <cell r="L32">
            <v>253320816.86061287</v>
          </cell>
          <cell r="M32">
            <v>0.13297608555914164</v>
          </cell>
          <cell r="N32">
            <v>6.1216433167770562E-2</v>
          </cell>
          <cell r="O32">
            <v>9.7978324702364464E-3</v>
          </cell>
        </row>
        <row r="33">
          <cell r="A33" t="str">
            <v>EC</v>
          </cell>
          <cell r="B33">
            <v>3263</v>
          </cell>
          <cell r="C33">
            <v>9747279772.8346672</v>
          </cell>
          <cell r="D33">
            <v>11242807411</v>
          </cell>
          <cell r="E33">
            <v>10062476046.110001</v>
          </cell>
          <cell r="F33">
            <v>290475848.84038526</v>
          </cell>
          <cell r="G33">
            <v>1.8307014790228136E-2</v>
          </cell>
          <cell r="H33">
            <v>4.4027569973689555</v>
          </cell>
          <cell r="I33">
            <v>678535256.55849838</v>
          </cell>
          <cell r="J33">
            <v>541795740.92689896</v>
          </cell>
          <cell r="K33">
            <v>153736333.20880318</v>
          </cell>
          <cell r="L33">
            <v>290475848.8404026</v>
          </cell>
          <cell r="M33">
            <v>8.0186926769624078E-2</v>
          </cell>
          <cell r="N33">
            <v>3.7630366068635651E-2</v>
          </cell>
          <cell r="O33">
            <v>5.5490001260418637E-3</v>
          </cell>
        </row>
        <row r="34">
          <cell r="A34" t="str">
            <v>BN</v>
          </cell>
          <cell r="B34">
            <v>11568</v>
          </cell>
          <cell r="C34">
            <v>9861448349.0059586</v>
          </cell>
          <cell r="D34">
            <v>10993834130</v>
          </cell>
          <cell r="E34">
            <v>9869018274.2999992</v>
          </cell>
          <cell r="F34">
            <v>239192146.12203526</v>
          </cell>
          <cell r="G34">
            <v>4.637759744674598E-2</v>
          </cell>
          <cell r="H34">
            <v>5.4427254143954631</v>
          </cell>
          <cell r="I34">
            <v>998621809.1125679</v>
          </cell>
          <cell r="J34">
            <v>1210995940.2333126</v>
          </cell>
          <cell r="K34">
            <v>451566277.24280357</v>
          </cell>
          <cell r="L34">
            <v>239192146.12205887</v>
          </cell>
          <cell r="M34">
            <v>5.0967015708855166E-2</v>
          </cell>
          <cell r="N34">
            <v>1.6599524386266187E-2</v>
          </cell>
          <cell r="O34">
            <v>-1.451142378821765E-2</v>
          </cell>
        </row>
        <row r="35">
          <cell r="A35" t="str">
            <v>JK</v>
          </cell>
          <cell r="B35">
            <v>1540</v>
          </cell>
          <cell r="C35">
            <v>9634260454.0300007</v>
          </cell>
          <cell r="D35">
            <v>10083127032</v>
          </cell>
          <cell r="E35">
            <v>9634260454.0300007</v>
          </cell>
          <cell r="F35">
            <v>476691640.1607182</v>
          </cell>
          <cell r="G35">
            <v>1.3831309402064765E-2</v>
          </cell>
          <cell r="H35">
            <v>4.7523513222057652</v>
          </cell>
          <cell r="I35">
            <v>602196018.73873711</v>
          </cell>
          <cell r="J35">
            <v>322541062.79187202</v>
          </cell>
          <cell r="K35">
            <v>197036684.21386719</v>
          </cell>
          <cell r="L35">
            <v>476691640.16073227</v>
          </cell>
          <cell r="M35">
            <v>9.0616294785609938E-2</v>
          </cell>
          <cell r="N35">
            <v>4.9949310198131328E-2</v>
          </cell>
          <cell r="O35">
            <v>1.8421668948125702E-2</v>
          </cell>
        </row>
        <row r="36">
          <cell r="A36" t="str">
            <v>JH</v>
          </cell>
          <cell r="B36">
            <v>4951</v>
          </cell>
          <cell r="C36">
            <v>8502192225.3859606</v>
          </cell>
          <cell r="D36">
            <v>9392906095</v>
          </cell>
          <cell r="E36">
            <v>8502949205.8900003</v>
          </cell>
          <cell r="F36">
            <v>270726295.82962209</v>
          </cell>
          <cell r="G36">
            <v>2.7837217802463652E-2</v>
          </cell>
          <cell r="H36">
            <v>4.7593837557783933</v>
          </cell>
          <cell r="I36">
            <v>749288187.62111759</v>
          </cell>
          <cell r="J36">
            <v>826981043.6630764</v>
          </cell>
          <cell r="K36">
            <v>348419151.87160492</v>
          </cell>
          <cell r="L36">
            <v>270726295.82964611</v>
          </cell>
          <cell r="M36">
            <v>6.3606456130331807E-2</v>
          </cell>
          <cell r="N36">
            <v>2.2949146905801524E-2</v>
          </cell>
          <cell r="O36">
            <v>-3.1093810265007097E-3</v>
          </cell>
        </row>
        <row r="37">
          <cell r="A37" t="str">
            <v>KY</v>
          </cell>
          <cell r="B37">
            <v>16287</v>
          </cell>
          <cell r="C37">
            <v>8478127486.5091267</v>
          </cell>
          <cell r="D37">
            <v>9426331261</v>
          </cell>
          <cell r="E37">
            <v>8478204678.5999994</v>
          </cell>
          <cell r="F37">
            <v>281153571.03738415</v>
          </cell>
          <cell r="G37">
            <v>2.8930025237026005E-2</v>
          </cell>
          <cell r="H37">
            <v>5.6446634294858784</v>
          </cell>
          <cell r="I37">
            <v>793480664.96446228</v>
          </cell>
          <cell r="J37">
            <v>723829508.82858276</v>
          </cell>
          <cell r="K37">
            <v>211502414.90151405</v>
          </cell>
          <cell r="L37">
            <v>281153571.03739357</v>
          </cell>
          <cell r="M37">
            <v>5.2167521011258169E-2</v>
          </cell>
          <cell r="N37">
            <v>1.991308393607126E-2</v>
          </cell>
          <cell r="O37">
            <v>-3.5387811488832195E-3</v>
          </cell>
        </row>
        <row r="38">
          <cell r="A38" t="str">
            <v>EB</v>
          </cell>
          <cell r="B38">
            <v>528</v>
          </cell>
          <cell r="C38">
            <v>7360470815.2708998</v>
          </cell>
          <cell r="D38">
            <v>9013896200</v>
          </cell>
          <cell r="E38">
            <v>8332515710.7300005</v>
          </cell>
          <cell r="F38">
            <v>708445163.708408</v>
          </cell>
          <cell r="G38">
            <v>9.9029640767468365E-3</v>
          </cell>
          <cell r="H38">
            <v>5.1696344778569046</v>
          </cell>
          <cell r="I38">
            <v>1065503075.7198973</v>
          </cell>
          <cell r="J38">
            <v>482529530.58172321</v>
          </cell>
          <cell r="K38">
            <v>125471618.57023621</v>
          </cell>
          <cell r="L38">
            <v>708445163.70841026</v>
          </cell>
          <cell r="M38">
            <v>6.3944405858966463E-2</v>
          </cell>
          <cell r="N38">
            <v>2.8923547526904916E-2</v>
          </cell>
          <cell r="O38">
            <v>-8.0270821179776308E-3</v>
          </cell>
        </row>
        <row r="39">
          <cell r="A39" t="str">
            <v>JG</v>
          </cell>
          <cell r="B39">
            <v>1681</v>
          </cell>
          <cell r="C39">
            <v>7535176122.0999994</v>
          </cell>
          <cell r="D39">
            <v>8075745115</v>
          </cell>
          <cell r="E39">
            <v>7535176122.0999994</v>
          </cell>
          <cell r="F39">
            <v>533732938.07770175</v>
          </cell>
          <cell r="G39">
            <v>1.9353980564823028E-2</v>
          </cell>
          <cell r="H39">
            <v>4.8937819435253207</v>
          </cell>
          <cell r="I39">
            <v>805647241.25274372</v>
          </cell>
          <cell r="J39">
            <v>616394533.76326656</v>
          </cell>
          <cell r="K39">
            <v>344480230.58821964</v>
          </cell>
          <cell r="L39">
            <v>533732938.0776968</v>
          </cell>
          <cell r="M39">
            <v>6.7279467692155065E-2</v>
          </cell>
          <cell r="N39">
            <v>2.5558503388447656E-2</v>
          </cell>
          <cell r="O39">
            <v>-2.4062659808821345E-3</v>
          </cell>
        </row>
        <row r="40">
          <cell r="A40" t="str">
            <v>DF</v>
          </cell>
          <cell r="B40">
            <v>3897</v>
          </cell>
          <cell r="C40">
            <v>7011225367.8018303</v>
          </cell>
          <cell r="D40">
            <v>7841390071</v>
          </cell>
          <cell r="E40">
            <v>7012315072.6200008</v>
          </cell>
          <cell r="F40">
            <v>339673670.03460878</v>
          </cell>
          <cell r="G40">
            <v>1.9505305788687453E-2</v>
          </cell>
          <cell r="H40">
            <v>4.4254409780913218</v>
          </cell>
          <cell r="I40">
            <v>567155575.29267693</v>
          </cell>
          <cell r="J40">
            <v>434974777.21035767</v>
          </cell>
          <cell r="K40">
            <v>207492871.95227242</v>
          </cell>
          <cell r="L40">
            <v>339673670.03459167</v>
          </cell>
          <cell r="M40">
            <v>9.0157927589825132E-2</v>
          </cell>
          <cell r="N40">
            <v>4.8986750108187614E-2</v>
          </cell>
          <cell r="O40">
            <v>1.5594448338404652E-2</v>
          </cell>
        </row>
        <row r="41">
          <cell r="A41" t="str">
            <v>CG</v>
          </cell>
          <cell r="B41">
            <v>4148</v>
          </cell>
          <cell r="C41">
            <v>6918783817.5460367</v>
          </cell>
          <cell r="D41">
            <v>7601910965</v>
          </cell>
          <cell r="E41">
            <v>6919596021.9800005</v>
          </cell>
          <cell r="F41">
            <v>418110117.22612011</v>
          </cell>
          <cell r="G41">
            <v>1.8566576924423314E-2</v>
          </cell>
          <cell r="H41">
            <v>4.7853928427953818</v>
          </cell>
          <cell r="I41">
            <v>709960447.09622383</v>
          </cell>
          <cell r="J41">
            <v>452858324.29207516</v>
          </cell>
          <cell r="K41">
            <v>161007994.42198849</v>
          </cell>
          <cell r="L41">
            <v>418110117.22613716</v>
          </cell>
          <cell r="M41">
            <v>7.815912716723572E-2</v>
          </cell>
          <cell r="N41">
            <v>3.721303582749913E-2</v>
          </cell>
          <cell r="O41">
            <v>6.8703008816302317E-3</v>
          </cell>
        </row>
        <row r="42">
          <cell r="A42" t="str">
            <v>JO</v>
          </cell>
          <cell r="B42">
            <v>1535</v>
          </cell>
          <cell r="C42">
            <v>6861578156.0198517</v>
          </cell>
          <cell r="D42">
            <v>7516440133</v>
          </cell>
          <cell r="E42">
            <v>6887265369.1700001</v>
          </cell>
          <cell r="F42">
            <v>520664522.92520899</v>
          </cell>
          <cell r="G42">
            <v>8.3649747342697776E-3</v>
          </cell>
          <cell r="H42">
            <v>4.9943560865350722</v>
          </cell>
          <cell r="I42">
            <v>683724695.40372658</v>
          </cell>
          <cell r="J42">
            <v>246321438.31887054</v>
          </cell>
          <cell r="K42">
            <v>83261265.840351105</v>
          </cell>
          <cell r="L42">
            <v>520664522.92520714</v>
          </cell>
          <cell r="M42">
            <v>0.10079041747030121</v>
          </cell>
          <cell r="N42">
            <v>6.5654585986456238E-2</v>
          </cell>
          <cell r="O42">
            <v>2.9901815232445842E-2</v>
          </cell>
        </row>
        <row r="43">
          <cell r="A43" t="str">
            <v>KL</v>
          </cell>
          <cell r="B43">
            <v>350</v>
          </cell>
          <cell r="C43">
            <v>6787453087.0217819</v>
          </cell>
          <cell r="D43">
            <v>7390358691</v>
          </cell>
          <cell r="E43">
            <v>6818216243.2600002</v>
          </cell>
          <cell r="F43">
            <v>27758016.845379468</v>
          </cell>
          <cell r="G43">
            <v>4.5475188242981406E-2</v>
          </cell>
          <cell r="H43">
            <v>5.1817869547988797</v>
          </cell>
          <cell r="I43">
            <v>492888914.76220608</v>
          </cell>
          <cell r="J43">
            <v>736190014.36837864</v>
          </cell>
          <cell r="K43">
            <v>271059116.45154953</v>
          </cell>
          <cell r="L43">
            <v>27758016.845376968</v>
          </cell>
          <cell r="M43">
            <v>7.995899575637945E-2</v>
          </cell>
          <cell r="N43">
            <v>4.4707530991415764E-2</v>
          </cell>
          <cell r="O43">
            <v>1.2850499550030607E-2</v>
          </cell>
        </row>
        <row r="44">
          <cell r="A44" t="str">
            <v>CZ</v>
          </cell>
          <cell r="B44">
            <v>6427</v>
          </cell>
          <cell r="C44">
            <v>6719984080.4181986</v>
          </cell>
          <cell r="D44">
            <v>7595741531</v>
          </cell>
          <cell r="E44">
            <v>6721404036.3999996</v>
          </cell>
          <cell r="F44">
            <v>319236266.26465553</v>
          </cell>
          <cell r="G44">
            <v>2.2277636664865017E-2</v>
          </cell>
          <cell r="H44">
            <v>5.1986511933815214</v>
          </cell>
          <cell r="I44">
            <v>693341012.51641369</v>
          </cell>
          <cell r="J44">
            <v>515852642.93023872</v>
          </cell>
          <cell r="K44">
            <v>141747896.67845631</v>
          </cell>
          <cell r="L44">
            <v>319236266.26463127</v>
          </cell>
          <cell r="M44">
            <v>7.8236439204494385E-2</v>
          </cell>
          <cell r="N44">
            <v>4.1883254360040256E-2</v>
          </cell>
          <cell r="O44">
            <v>1.2309653085759376E-2</v>
          </cell>
        </row>
        <row r="45">
          <cell r="A45" t="str">
            <v>BM</v>
          </cell>
          <cell r="B45">
            <v>6384</v>
          </cell>
          <cell r="C45">
            <v>6592078027.1876926</v>
          </cell>
          <cell r="D45">
            <v>7512736321</v>
          </cell>
          <cell r="E45">
            <v>6593245262.2000008</v>
          </cell>
          <cell r="F45">
            <v>301292413.26688266</v>
          </cell>
          <cell r="G45">
            <v>2.6362545019702567E-2</v>
          </cell>
          <cell r="H45">
            <v>5.4457257998167741</v>
          </cell>
          <cell r="I45">
            <v>718540672.13483143</v>
          </cell>
          <cell r="J45">
            <v>607360394.58677864</v>
          </cell>
          <cell r="K45">
            <v>190112135.71883678</v>
          </cell>
          <cell r="L45">
            <v>301292413.26688957</v>
          </cell>
          <cell r="M45">
            <v>8.5647352273837185E-2</v>
          </cell>
          <cell r="N45">
            <v>4.0945503217265568E-2</v>
          </cell>
          <cell r="O45">
            <v>7.7136241003072665E-3</v>
          </cell>
        </row>
        <row r="46">
          <cell r="A46" t="str">
            <v>IE</v>
          </cell>
          <cell r="B46">
            <v>454</v>
          </cell>
          <cell r="C46">
            <v>6493818556.6986818</v>
          </cell>
          <cell r="D46">
            <v>25121404000</v>
          </cell>
          <cell r="E46">
            <v>6573522679.2600002</v>
          </cell>
          <cell r="F46">
            <v>-110991914.99079019</v>
          </cell>
          <cell r="G46">
            <v>2.2811460906561474E-2</v>
          </cell>
          <cell r="H46">
            <v>3.2056236194379899</v>
          </cell>
          <cell r="I46">
            <v>180758075.19846821</v>
          </cell>
          <cell r="J46">
            <v>381879137.87550545</v>
          </cell>
          <cell r="K46">
            <v>90129147.686243057</v>
          </cell>
          <cell r="L46">
            <v>-110991914.99079418</v>
          </cell>
          <cell r="M46">
            <v>5.2599774588728915E-2</v>
          </cell>
          <cell r="N46">
            <v>1.4621550873450226E-2</v>
          </cell>
          <cell r="O46">
            <v>-2.1528507245448268E-2</v>
          </cell>
        </row>
        <row r="47">
          <cell r="A47" t="str">
            <v>NE</v>
          </cell>
          <cell r="B47">
            <v>10605</v>
          </cell>
          <cell r="C47">
            <v>6417844793.8217783</v>
          </cell>
          <cell r="D47">
            <v>7026764902</v>
          </cell>
          <cell r="E47">
            <v>6417909704.8999996</v>
          </cell>
          <cell r="F47">
            <v>116650221.62403212</v>
          </cell>
          <cell r="G47">
            <v>2.593428524172026E-2</v>
          </cell>
          <cell r="H47">
            <v>4.8345308965701514</v>
          </cell>
          <cell r="I47">
            <v>513664776.15592098</v>
          </cell>
          <cell r="J47">
            <v>524822439.81788635</v>
          </cell>
          <cell r="K47">
            <v>127807885.28596973</v>
          </cell>
          <cell r="L47">
            <v>116650221.62400436</v>
          </cell>
          <cell r="M47">
            <v>4.0952487724504195E-2</v>
          </cell>
          <cell r="N47">
            <v>1.3825351090579724E-2</v>
          </cell>
          <cell r="O47">
            <v>-5.5034228103429169E-3</v>
          </cell>
        </row>
        <row r="48">
          <cell r="A48" t="str">
            <v>KB</v>
          </cell>
          <cell r="B48">
            <v>3217</v>
          </cell>
          <cell r="C48">
            <v>6269956093.6999998</v>
          </cell>
          <cell r="D48">
            <v>6714985018</v>
          </cell>
          <cell r="E48">
            <v>6269956093.6999998</v>
          </cell>
          <cell r="F48">
            <v>366899022.61782688</v>
          </cell>
          <cell r="G48">
            <v>4.4689856823153127E-3</v>
          </cell>
          <cell r="H48">
            <v>4.4332665194067662</v>
          </cell>
          <cell r="I48">
            <v>458370823.24524212</v>
          </cell>
          <cell r="J48">
            <v>146719436.86570549</v>
          </cell>
          <cell r="K48">
            <v>55247636.238276482</v>
          </cell>
          <cell r="L48">
            <v>366899022.61781311</v>
          </cell>
          <cell r="M48">
            <v>8.842796674353981E-2</v>
          </cell>
          <cell r="N48">
            <v>4.7135319653176085E-2</v>
          </cell>
          <cell r="O48">
            <v>1.2718829230694829E-2</v>
          </cell>
        </row>
        <row r="49">
          <cell r="A49" t="str">
            <v>DC</v>
          </cell>
          <cell r="B49">
            <v>4409</v>
          </cell>
          <cell r="C49">
            <v>6244215440.3000002</v>
          </cell>
          <cell r="D49">
            <v>6971521969</v>
          </cell>
          <cell r="E49">
            <v>6244215440.3000002</v>
          </cell>
          <cell r="F49">
            <v>190038087.59411681</v>
          </cell>
          <cell r="G49">
            <v>2.4259200662718049E-2</v>
          </cell>
          <cell r="H49">
            <v>4.8287387284841508</v>
          </cell>
          <cell r="I49">
            <v>550281347.16711807</v>
          </cell>
          <cell r="J49">
            <v>491280309.5765419</v>
          </cell>
          <cell r="K49">
            <v>131037050.00355625</v>
          </cell>
          <cell r="L49">
            <v>190038087.59413242</v>
          </cell>
          <cell r="M49">
            <v>6.9213276060427362E-2</v>
          </cell>
          <cell r="N49">
            <v>3.1116426856406906E-2</v>
          </cell>
          <cell r="O49">
            <v>2.9351364037745256E-3</v>
          </cell>
        </row>
        <row r="50">
          <cell r="A50" t="str">
            <v>KZ</v>
          </cell>
          <cell r="B50">
            <v>2403</v>
          </cell>
          <cell r="C50">
            <v>6056209628</v>
          </cell>
          <cell r="D50">
            <v>6766980611</v>
          </cell>
          <cell r="E50">
            <v>6056209628</v>
          </cell>
          <cell r="F50">
            <v>377594244.64464337</v>
          </cell>
          <cell r="G50">
            <v>1.7489495149165594E-2</v>
          </cell>
          <cell r="H50">
            <v>4.9266919941231508</v>
          </cell>
          <cell r="I50">
            <v>581684881.07631588</v>
          </cell>
          <cell r="J50">
            <v>374997677.25699615</v>
          </cell>
          <cell r="K50">
            <v>170907040.82533264</v>
          </cell>
          <cell r="L50">
            <v>377594244.64465237</v>
          </cell>
          <cell r="M50">
            <v>9.3197207110289795E-2</v>
          </cell>
          <cell r="N50">
            <v>5.4874353085431725E-2</v>
          </cell>
          <cell r="O50">
            <v>1.8689700462383614E-2</v>
          </cell>
        </row>
        <row r="51">
          <cell r="A51" t="str">
            <v>JF</v>
          </cell>
          <cell r="B51">
            <v>4094</v>
          </cell>
          <cell r="C51">
            <v>6039817684</v>
          </cell>
          <cell r="D51">
            <v>6539841462</v>
          </cell>
          <cell r="E51">
            <v>6039817684</v>
          </cell>
          <cell r="F51">
            <v>230546649.31101632</v>
          </cell>
          <cell r="G51">
            <v>2.7119746948319392E-2</v>
          </cell>
          <cell r="H51">
            <v>4.8911783273282996</v>
          </cell>
          <cell r="I51">
            <v>535363382.52814865</v>
          </cell>
          <cell r="J51">
            <v>531297556.10067177</v>
          </cell>
          <cell r="K51">
            <v>226480822.8835535</v>
          </cell>
          <cell r="L51">
            <v>230546649.31103039</v>
          </cell>
          <cell r="M51">
            <v>7.2455805567966186E-2</v>
          </cell>
          <cell r="N51">
            <v>3.0096303599852717E-2</v>
          </cell>
          <cell r="O51">
            <v>8.2813185790003613E-4</v>
          </cell>
        </row>
        <row r="52">
          <cell r="A52" t="str">
            <v>BA</v>
          </cell>
          <cell r="B52">
            <v>2426</v>
          </cell>
          <cell r="C52">
            <v>5748276483.7288074</v>
          </cell>
          <cell r="D52">
            <v>6196463538</v>
          </cell>
          <cell r="E52">
            <v>5843434528.7799997</v>
          </cell>
          <cell r="F52">
            <v>172481495.85681254</v>
          </cell>
          <cell r="G52">
            <v>2.4308666478059432E-2</v>
          </cell>
          <cell r="H52">
            <v>4.3566640815026458</v>
          </cell>
          <cell r="I52">
            <v>366875547.22507954</v>
          </cell>
          <cell r="J52">
            <v>333711027.92985439</v>
          </cell>
          <cell r="K52">
            <v>139316976.56159115</v>
          </cell>
          <cell r="L52">
            <v>172481495.85681629</v>
          </cell>
          <cell r="M52">
            <v>7.689170967128664E-2</v>
          </cell>
          <cell r="N52">
            <v>3.4527837117227102E-2</v>
          </cell>
          <cell r="O52">
            <v>1.7303662043554121E-4</v>
          </cell>
        </row>
        <row r="53">
          <cell r="A53" t="str">
            <v>IB</v>
          </cell>
          <cell r="B53">
            <v>568</v>
          </cell>
          <cell r="C53">
            <v>5831365841.9099998</v>
          </cell>
          <cell r="D53">
            <v>6004010222</v>
          </cell>
          <cell r="E53">
            <v>5831365841.9099998</v>
          </cell>
          <cell r="F53">
            <v>398359753.80742705</v>
          </cell>
          <cell r="G53">
            <v>1.1905736377895864E-2</v>
          </cell>
          <cell r="H53">
            <v>5.7738742006713295</v>
          </cell>
          <cell r="I53">
            <v>777129294.90298176</v>
          </cell>
          <cell r="J53">
            <v>463937757.64937782</v>
          </cell>
          <cell r="K53">
            <v>85168216.553827286</v>
          </cell>
          <cell r="L53">
            <v>398359753.80743122</v>
          </cell>
          <cell r="M53">
            <v>8.1986444755585461E-2</v>
          </cell>
          <cell r="N53">
            <v>4.4060603085212161E-2</v>
          </cell>
          <cell r="O53">
            <v>1.0599401648366586E-2</v>
          </cell>
        </row>
        <row r="54">
          <cell r="A54" t="str">
            <v>DE</v>
          </cell>
          <cell r="B54">
            <v>2628</v>
          </cell>
          <cell r="C54">
            <v>5790204203.2342997</v>
          </cell>
          <cell r="D54">
            <v>6453673204</v>
          </cell>
          <cell r="E54">
            <v>5811090353.5</v>
          </cell>
          <cell r="F54">
            <v>275724821.10562289</v>
          </cell>
          <cell r="G54">
            <v>1.4959945964579438E-2</v>
          </cell>
          <cell r="H54">
            <v>4.6583474384465156</v>
          </cell>
          <cell r="I54">
            <v>487070002.08112431</v>
          </cell>
          <cell r="J54">
            <v>301631647.08065987</v>
          </cell>
          <cell r="K54">
            <v>90286466.105155945</v>
          </cell>
          <cell r="L54">
            <v>275724821.10562038</v>
          </cell>
          <cell r="M54">
            <v>8.1652918453129275E-2</v>
          </cell>
          <cell r="N54">
            <v>4.1504850932259391E-2</v>
          </cell>
          <cell r="O54">
            <v>1.2425483652433164E-2</v>
          </cell>
        </row>
        <row r="55">
          <cell r="A55" t="str">
            <v>CJ</v>
          </cell>
          <cell r="B55">
            <v>1744</v>
          </cell>
          <cell r="C55">
            <v>5721269259.1308832</v>
          </cell>
          <cell r="D55">
            <v>9325659333</v>
          </cell>
          <cell r="E55">
            <v>5760786898.8599997</v>
          </cell>
          <cell r="F55">
            <v>126617245.55893469</v>
          </cell>
          <cell r="G55">
            <v>9.464668047977666E-3</v>
          </cell>
          <cell r="H55">
            <v>3.9460076489719764</v>
          </cell>
          <cell r="I55">
            <v>261889622.19702816</v>
          </cell>
          <cell r="J55">
            <v>187742779.42852497</v>
          </cell>
          <cell r="K55">
            <v>52470402.790434837</v>
          </cell>
          <cell r="L55">
            <v>126617245.55893803</v>
          </cell>
          <cell r="M55">
            <v>7.5704397684122321E-2</v>
          </cell>
          <cell r="N55">
            <v>3.993488002644062E-2</v>
          </cell>
          <cell r="O55">
            <v>1.0144523458212849E-2</v>
          </cell>
        </row>
        <row r="56">
          <cell r="A56" t="str">
            <v>CO</v>
          </cell>
          <cell r="B56">
            <v>2093</v>
          </cell>
          <cell r="C56">
            <v>3900632864.0137548</v>
          </cell>
          <cell r="D56">
            <v>5120884716</v>
          </cell>
          <cell r="E56">
            <v>5440073692.8199997</v>
          </cell>
          <cell r="F56">
            <v>132888920.25812855</v>
          </cell>
          <cell r="G56">
            <v>1.0007258295491483E-2</v>
          </cell>
          <cell r="H56">
            <v>4.1173441594101794</v>
          </cell>
          <cell r="I56">
            <v>278518579.24214697</v>
          </cell>
          <cell r="J56">
            <v>184810100.56186247</v>
          </cell>
          <cell r="K56">
            <v>39180441.577849388</v>
          </cell>
          <cell r="L56">
            <v>132888920.25813389</v>
          </cell>
          <cell r="M56">
            <v>8.6045450411864746E-2</v>
          </cell>
          <cell r="N56">
            <v>4.8795736688640678E-2</v>
          </cell>
          <cell r="O56">
            <v>1.6481864875656789E-2</v>
          </cell>
        </row>
        <row r="57">
          <cell r="A57" t="str">
            <v>JL</v>
          </cell>
          <cell r="B57">
            <v>2160</v>
          </cell>
          <cell r="C57">
            <v>5399026063.8000002</v>
          </cell>
          <cell r="D57">
            <v>5823115282</v>
          </cell>
          <cell r="E57">
            <v>5399026063.8000002</v>
          </cell>
          <cell r="F57">
            <v>411494716.42512351</v>
          </cell>
          <cell r="G57">
            <v>1.1707734876336647E-2</v>
          </cell>
          <cell r="H57">
            <v>4.6064099564836098</v>
          </cell>
          <cell r="I57">
            <v>530391921.7935791</v>
          </cell>
          <cell r="J57">
            <v>278839944.68710804</v>
          </cell>
          <cell r="K57">
            <v>159942739.31864834</v>
          </cell>
          <cell r="L57">
            <v>411494716.4251194</v>
          </cell>
          <cell r="M57">
            <v>9.1098566976732423E-2</v>
          </cell>
          <cell r="N57">
            <v>5.1385777580810421E-2</v>
          </cell>
          <cell r="O57">
            <v>2.1506243447826114E-2</v>
          </cell>
        </row>
        <row r="58">
          <cell r="A58" t="str">
            <v>CK</v>
          </cell>
          <cell r="B58">
            <v>2767</v>
          </cell>
          <cell r="C58">
            <v>5157842440.0024891</v>
          </cell>
          <cell r="D58">
            <v>5881877323</v>
          </cell>
          <cell r="E58">
            <v>5213758595.7400007</v>
          </cell>
          <cell r="F58">
            <v>216049825.77448228</v>
          </cell>
          <cell r="G58">
            <v>1.4438513268415823E-2</v>
          </cell>
          <cell r="H58">
            <v>4.69332292921424</v>
          </cell>
          <cell r="I58">
            <v>392224574.05688572</v>
          </cell>
          <cell r="J58">
            <v>262082306.46773624</v>
          </cell>
          <cell r="K58">
            <v>85907558.185338974</v>
          </cell>
          <cell r="L58">
            <v>216049825.77448845</v>
          </cell>
          <cell r="M58">
            <v>8.3077929803422393E-2</v>
          </cell>
          <cell r="N58">
            <v>4.6327215279702023E-2</v>
          </cell>
          <cell r="O58">
            <v>1.6394250627484099E-2</v>
          </cell>
        </row>
        <row r="59">
          <cell r="A59" t="str">
            <v>KE</v>
          </cell>
          <cell r="B59">
            <v>1403</v>
          </cell>
          <cell r="C59">
            <v>5204323562.1999998</v>
          </cell>
          <cell r="D59">
            <v>5489124151</v>
          </cell>
          <cell r="E59">
            <v>5204323562.1999998</v>
          </cell>
          <cell r="F59">
            <v>437283678.160034</v>
          </cell>
          <cell r="G59">
            <v>9.4260208888553021E-3</v>
          </cell>
          <cell r="H59">
            <v>4.9360541877200115</v>
          </cell>
          <cell r="I59">
            <v>579645722.88419342</v>
          </cell>
          <cell r="J59">
            <v>200348959.13075542</v>
          </cell>
          <cell r="K59">
            <v>57986914.406587601</v>
          </cell>
          <cell r="L59">
            <v>437283678.1600256</v>
          </cell>
          <cell r="M59">
            <v>0.11653558770519425</v>
          </cell>
          <cell r="N59">
            <v>7.4809996642368148E-2</v>
          </cell>
          <cell r="O59">
            <v>3.5734839170658547E-2</v>
          </cell>
        </row>
        <row r="60">
          <cell r="A60" t="str">
            <v>EF</v>
          </cell>
          <cell r="B60">
            <v>2452</v>
          </cell>
          <cell r="C60">
            <v>5133932512.8999996</v>
          </cell>
          <cell r="D60">
            <v>5576630371</v>
          </cell>
          <cell r="E60">
            <v>5133932512.8999996</v>
          </cell>
          <cell r="F60">
            <v>374684050.11767668</v>
          </cell>
          <cell r="G60">
            <v>1.7888122280161796E-2</v>
          </cell>
          <cell r="H60">
            <v>4.6479951927535987</v>
          </cell>
          <cell r="I60">
            <v>535267361.28452969</v>
          </cell>
          <cell r="J60">
            <v>388663740.22800922</v>
          </cell>
          <cell r="K60">
            <v>228080429.06115627</v>
          </cell>
          <cell r="L60">
            <v>374684050.11767673</v>
          </cell>
          <cell r="M60">
            <v>8.7786649739729439E-2</v>
          </cell>
          <cell r="N60">
            <v>4.3541592535246663E-2</v>
          </cell>
          <cell r="O60">
            <v>8.4934122754580163E-3</v>
          </cell>
        </row>
        <row r="61">
          <cell r="A61" t="str">
            <v>EJ</v>
          </cell>
          <cell r="B61">
            <v>1720</v>
          </cell>
          <cell r="C61">
            <v>5114678997.7142143</v>
          </cell>
          <cell r="D61">
            <v>5528063052</v>
          </cell>
          <cell r="E61">
            <v>5116206903.0999994</v>
          </cell>
          <cell r="F61">
            <v>347067439.02914196</v>
          </cell>
          <cell r="G61">
            <v>2.1737460315307905E-2</v>
          </cell>
          <cell r="H61">
            <v>4.5946043589336929</v>
          </cell>
          <cell r="I61">
            <v>522855516.80020714</v>
          </cell>
          <cell r="J61">
            <v>404874679.99213791</v>
          </cell>
          <cell r="K61">
            <v>229086602.2210741</v>
          </cell>
          <cell r="L61">
            <v>347067439.02914333</v>
          </cell>
          <cell r="M61">
            <v>6.7504222420486551E-2</v>
          </cell>
          <cell r="N61">
            <v>3.1470412922693203E-2</v>
          </cell>
          <cell r="O61">
            <v>2.8363264797298822E-3</v>
          </cell>
        </row>
        <row r="62">
          <cell r="A62" t="str">
            <v>LA</v>
          </cell>
          <cell r="B62">
            <v>2719</v>
          </cell>
          <cell r="C62">
            <v>4877154642.1208448</v>
          </cell>
          <cell r="D62">
            <v>5496345058</v>
          </cell>
          <cell r="E62">
            <v>5018196594.2699995</v>
          </cell>
          <cell r="F62">
            <v>360422716.94052565</v>
          </cell>
          <cell r="G62">
            <v>7.9238599216383092E-3</v>
          </cell>
          <cell r="H62">
            <v>5.0804461882811092</v>
          </cell>
          <cell r="I62">
            <v>449642658.16725826</v>
          </cell>
          <cell r="J62">
            <v>192982819.9400835</v>
          </cell>
          <cell r="K62">
            <v>103762878.71334839</v>
          </cell>
          <cell r="L62">
            <v>360422716.94052315</v>
          </cell>
          <cell r="M62">
            <v>8.9774771096058387E-2</v>
          </cell>
          <cell r="N62">
            <v>5.4911796364747564E-2</v>
          </cell>
          <cell r="O62">
            <v>2.6343878280401037E-2</v>
          </cell>
        </row>
        <row r="63">
          <cell r="A63" t="str">
            <v>EG</v>
          </cell>
          <cell r="B63">
            <v>1449</v>
          </cell>
          <cell r="C63">
            <v>4846918620.5953341</v>
          </cell>
          <cell r="D63">
            <v>5399100646</v>
          </cell>
          <cell r="E63">
            <v>4887361007.0200005</v>
          </cell>
          <cell r="F63">
            <v>177392586.49495819</v>
          </cell>
          <cell r="G63">
            <v>1.1700551323372646E-2</v>
          </cell>
          <cell r="H63">
            <v>4.0854244319531903</v>
          </cell>
          <cell r="I63">
            <v>321973761.47268963</v>
          </cell>
          <cell r="J63">
            <v>232952890.96185112</v>
          </cell>
          <cell r="K63">
            <v>88371715.984122276</v>
          </cell>
          <cell r="L63">
            <v>177392586.49496078</v>
          </cell>
          <cell r="M63">
            <v>7.4263562158080346E-2</v>
          </cell>
          <cell r="N63">
            <v>3.6190607172871342E-2</v>
          </cell>
          <cell r="O63">
            <v>7.4694279253045221E-3</v>
          </cell>
        </row>
        <row r="64">
          <cell r="A64" t="str">
            <v>DG</v>
          </cell>
          <cell r="B64">
            <v>2990</v>
          </cell>
          <cell r="C64">
            <v>4732217707.3663807</v>
          </cell>
          <cell r="D64">
            <v>5268417546</v>
          </cell>
          <cell r="E64">
            <v>4820376285.3999996</v>
          </cell>
          <cell r="F64">
            <v>246338308.65008113</v>
          </cell>
          <cell r="G64">
            <v>1.6889268643253508E-2</v>
          </cell>
          <cell r="H64">
            <v>4.6258718061313981</v>
          </cell>
          <cell r="I64">
            <v>451766701.37305832</v>
          </cell>
          <cell r="J64">
            <v>294836318.21452999</v>
          </cell>
          <cell r="K64">
            <v>89407925.49156189</v>
          </cell>
          <cell r="L64">
            <v>246338308.65009022</v>
          </cell>
          <cell r="M64">
            <v>8.1529285143751407E-2</v>
          </cell>
          <cell r="N64">
            <v>4.4084029955707406E-2</v>
          </cell>
          <cell r="O64">
            <v>1.049793968402416E-2</v>
          </cell>
        </row>
        <row r="65">
          <cell r="A65" t="str">
            <v>BI</v>
          </cell>
          <cell r="B65">
            <v>3090</v>
          </cell>
          <cell r="C65">
            <v>4359187710.5</v>
          </cell>
          <cell r="D65">
            <v>4911991384</v>
          </cell>
          <cell r="E65">
            <v>4359187710.5</v>
          </cell>
          <cell r="F65">
            <v>174817522.0599567</v>
          </cell>
          <cell r="G65">
            <v>3.2764003511778848E-2</v>
          </cell>
          <cell r="H65">
            <v>4.9555664698462181</v>
          </cell>
          <cell r="I65">
            <v>497646602.71754837</v>
          </cell>
          <cell r="J65">
            <v>520591970.2552681</v>
          </cell>
          <cell r="K65">
            <v>197762889.59768486</v>
          </cell>
          <cell r="L65">
            <v>174817522.05996513</v>
          </cell>
          <cell r="M65">
            <v>6.9553703066726855E-2</v>
          </cell>
          <cell r="N65">
            <v>2.6887911746261456E-2</v>
          </cell>
          <cell r="O65">
            <v>-5.989294350627377E-3</v>
          </cell>
        </row>
        <row r="66">
          <cell r="A66" t="str">
            <v>BL</v>
          </cell>
          <cell r="B66">
            <v>4278</v>
          </cell>
          <cell r="C66">
            <v>4272503691.8874655</v>
          </cell>
          <cell r="D66">
            <v>4753459635</v>
          </cell>
          <cell r="E66">
            <v>4273924850.9000001</v>
          </cell>
          <cell r="F66">
            <v>132289270.51087061</v>
          </cell>
          <cell r="G66">
            <v>2.3863959594414577E-2</v>
          </cell>
          <cell r="H66">
            <v>5.1133285745295742</v>
          </cell>
          <cell r="I66">
            <v>367957593.87030983</v>
          </cell>
          <cell r="J66">
            <v>316609129.67176342</v>
          </cell>
          <cell r="K66">
            <v>80940806.312324524</v>
          </cell>
          <cell r="L66">
            <v>132289270.51087093</v>
          </cell>
          <cell r="M66">
            <v>7.1081632921972102E-2</v>
          </cell>
          <cell r="N66">
            <v>3.1606186959878116E-2</v>
          </cell>
          <cell r="O66">
            <v>2.7597936958675198E-3</v>
          </cell>
        </row>
        <row r="67">
          <cell r="A67" t="str">
            <v>CN</v>
          </cell>
          <cell r="B67">
            <v>2027</v>
          </cell>
          <cell r="C67">
            <v>3842823864.659019</v>
          </cell>
          <cell r="D67">
            <v>4775177261</v>
          </cell>
          <cell r="E67">
            <v>3878649170.8499999</v>
          </cell>
          <cell r="F67">
            <v>110821801.22070217</v>
          </cell>
          <cell r="G67">
            <v>2.1519948090773285E-2</v>
          </cell>
          <cell r="H67">
            <v>4.726605932952241</v>
          </cell>
          <cell r="I67">
            <v>320249351.37050676</v>
          </cell>
          <cell r="J67">
            <v>283201195.53673744</v>
          </cell>
          <cell r="K67">
            <v>73773645.386933327</v>
          </cell>
          <cell r="L67">
            <v>110821801.22070265</v>
          </cell>
          <cell r="M67">
            <v>8.389183190715177E-2</v>
          </cell>
          <cell r="N67">
            <v>4.8358383942652614E-2</v>
          </cell>
          <cell r="O67">
            <v>1.1888656580505336E-2</v>
          </cell>
        </row>
        <row r="68">
          <cell r="A68" t="str">
            <v>KF</v>
          </cell>
          <cell r="B68">
            <v>940</v>
          </cell>
          <cell r="C68">
            <v>3838931804</v>
          </cell>
          <cell r="D68">
            <v>3996467294</v>
          </cell>
          <cell r="E68">
            <v>3838931804</v>
          </cell>
          <cell r="F68">
            <v>362713602.62739539</v>
          </cell>
          <cell r="G68">
            <v>7.714284933306793E-3</v>
          </cell>
          <cell r="H68">
            <v>4.0845368978535541</v>
          </cell>
          <cell r="I68">
            <v>416444849.72004128</v>
          </cell>
          <cell r="J68">
            <v>161993678.88073158</v>
          </cell>
          <cell r="K68">
            <v>108262431.78808498</v>
          </cell>
          <cell r="L68">
            <v>362713602.62739468</v>
          </cell>
          <cell r="M68">
            <v>7.688194379657301E-2</v>
          </cell>
          <cell r="N68">
            <v>4.1674673916489463E-2</v>
          </cell>
          <cell r="O68">
            <v>1.1007125138700394E-2</v>
          </cell>
        </row>
        <row r="69">
          <cell r="A69" t="str">
            <v>BJ</v>
          </cell>
          <cell r="B69">
            <v>2843</v>
          </cell>
          <cell r="C69">
            <v>3715354918.5251999</v>
          </cell>
          <cell r="D69">
            <v>4128581230</v>
          </cell>
          <cell r="E69">
            <v>3716550150.9000001</v>
          </cell>
          <cell r="F69">
            <v>167526627.54621914</v>
          </cell>
          <cell r="G69">
            <v>2.3639518399875371E-2</v>
          </cell>
          <cell r="H69">
            <v>5.0661569748752484</v>
          </cell>
          <cell r="I69">
            <v>377833156.85020018</v>
          </cell>
          <cell r="J69">
            <v>295221786.23955774</v>
          </cell>
          <cell r="K69">
            <v>84915256.935567856</v>
          </cell>
          <cell r="L69">
            <v>167526627.54621029</v>
          </cell>
          <cell r="M69">
            <v>8.4803176305873612E-2</v>
          </cell>
          <cell r="N69">
            <v>4.2408707509146527E-2</v>
          </cell>
          <cell r="O69">
            <v>7.9508735108602679E-3</v>
          </cell>
        </row>
        <row r="70">
          <cell r="A70" t="str">
            <v>JM</v>
          </cell>
          <cell r="B70">
            <v>3840</v>
          </cell>
          <cell r="C70">
            <v>3609743219.002748</v>
          </cell>
          <cell r="D70">
            <v>4128999553</v>
          </cell>
          <cell r="E70">
            <v>3619439941.3000002</v>
          </cell>
          <cell r="F70">
            <v>268714772.10287732</v>
          </cell>
          <cell r="G70">
            <v>1.3651233058599867E-2</v>
          </cell>
          <cell r="H70">
            <v>5.5676498974141531</v>
          </cell>
          <cell r="I70">
            <v>407944151.90410852</v>
          </cell>
          <cell r="J70">
            <v>188479702.76861715</v>
          </cell>
          <cell r="K70">
            <v>49250322.967393398</v>
          </cell>
          <cell r="L70">
            <v>268714772.10288477</v>
          </cell>
          <cell r="M70">
            <v>0.11110497440145663</v>
          </cell>
          <cell r="N70">
            <v>7.1760864600543886E-2</v>
          </cell>
          <cell r="O70">
            <v>3.8998475356824401E-2</v>
          </cell>
        </row>
        <row r="71">
          <cell r="A71" t="str">
            <v>BK</v>
          </cell>
          <cell r="B71">
            <v>3250</v>
          </cell>
          <cell r="C71">
            <v>3533350244</v>
          </cell>
          <cell r="D71">
            <v>4018825939</v>
          </cell>
          <cell r="E71">
            <v>3533350244</v>
          </cell>
          <cell r="F71">
            <v>213272741.09959075</v>
          </cell>
          <cell r="G71">
            <v>3.1833706435900735E-2</v>
          </cell>
          <cell r="H71">
            <v>5.5117699934258155</v>
          </cell>
          <cell r="I71">
            <v>436902211.37847376</v>
          </cell>
          <cell r="J71">
            <v>404455251.50365257</v>
          </cell>
          <cell r="K71">
            <v>180825781.22477627</v>
          </cell>
          <cell r="L71">
            <v>213272741.09959745</v>
          </cell>
          <cell r="M71">
            <v>7.7856492182253031E-2</v>
          </cell>
          <cell r="N71">
            <v>3.679009321135121E-2</v>
          </cell>
          <cell r="O71">
            <v>3.5607633400623977E-3</v>
          </cell>
        </row>
        <row r="72">
          <cell r="A72" t="str">
            <v>BE</v>
          </cell>
          <cell r="B72">
            <v>3074</v>
          </cell>
          <cell r="C72">
            <v>3458569834.2118998</v>
          </cell>
          <cell r="D72">
            <v>3895822104</v>
          </cell>
          <cell r="E72">
            <v>3491516633</v>
          </cell>
          <cell r="F72">
            <v>112263619.38450986</v>
          </cell>
          <cell r="G72">
            <v>4.2159900031139515E-2</v>
          </cell>
          <cell r="H72">
            <v>5.5345175841300289</v>
          </cell>
          <cell r="I72">
            <v>375033917.69300842</v>
          </cell>
          <cell r="J72">
            <v>391160901.19616079</v>
          </cell>
          <cell r="K72">
            <v>128390602.88766146</v>
          </cell>
          <cell r="L72">
            <v>112263619.38450909</v>
          </cell>
          <cell r="M72">
            <v>7.0081323223838574E-2</v>
          </cell>
          <cell r="N72">
            <v>2.8843069837740126E-2</v>
          </cell>
          <cell r="O72">
            <v>-7.2394100453452275E-3</v>
          </cell>
        </row>
        <row r="73">
          <cell r="A73" t="str">
            <v>KG</v>
          </cell>
          <cell r="B73">
            <v>741</v>
          </cell>
          <cell r="C73">
            <v>3474179577.5424995</v>
          </cell>
          <cell r="D73">
            <v>3832064562</v>
          </cell>
          <cell r="E73">
            <v>3476669644.9899998</v>
          </cell>
          <cell r="F73">
            <v>213588165.84476689</v>
          </cell>
          <cell r="G73">
            <v>1.2794847688755946E-2</v>
          </cell>
          <cell r="H73">
            <v>4.636092596237062</v>
          </cell>
          <cell r="I73">
            <v>311222264.27511597</v>
          </cell>
          <cell r="J73">
            <v>183854662.3012476</v>
          </cell>
          <cell r="K73">
            <v>86220563.870897293</v>
          </cell>
          <cell r="L73">
            <v>213588165.84476566</v>
          </cell>
          <cell r="M73">
            <v>6.6559197487952929E-2</v>
          </cell>
          <cell r="N73">
            <v>2.9230557199082963E-2</v>
          </cell>
          <cell r="O73">
            <v>-1.9350158574661699E-3</v>
          </cell>
        </row>
        <row r="74">
          <cell r="A74" t="str">
            <v>CI</v>
          </cell>
          <cell r="B74">
            <v>1668</v>
          </cell>
          <cell r="C74">
            <v>3338296665.4915481</v>
          </cell>
          <cell r="D74">
            <v>4161452510</v>
          </cell>
          <cell r="E74">
            <v>3393669913.2999997</v>
          </cell>
          <cell r="F74">
            <v>195892683.80348679</v>
          </cell>
          <cell r="G74">
            <v>1.3322748250021499E-2</v>
          </cell>
          <cell r="H74">
            <v>5.293521416852089</v>
          </cell>
          <cell r="I74">
            <v>313414196.96674871</v>
          </cell>
          <cell r="J74">
            <v>172533855.83184528</v>
          </cell>
          <cell r="K74">
            <v>55012342.668587208</v>
          </cell>
          <cell r="L74">
            <v>195892683.80349064</v>
          </cell>
          <cell r="M74">
            <v>8.9840517235007203E-2</v>
          </cell>
          <cell r="N74">
            <v>5.4826123017996331E-2</v>
          </cell>
          <cell r="O74">
            <v>2.4334961167611451E-2</v>
          </cell>
        </row>
        <row r="75">
          <cell r="A75" t="str">
            <v>FB</v>
          </cell>
          <cell r="B75">
            <v>631</v>
          </cell>
          <cell r="C75">
            <v>3066918270.4000001</v>
          </cell>
          <cell r="D75">
            <v>3415987745</v>
          </cell>
          <cell r="E75">
            <v>3066918270.4000001</v>
          </cell>
          <cell r="F75">
            <v>79947722.112287059</v>
          </cell>
          <cell r="G75">
            <v>3.0151751361494738E-2</v>
          </cell>
          <cell r="H75">
            <v>4.7667292925853939</v>
          </cell>
          <cell r="I75">
            <v>236410379.80071449</v>
          </cell>
          <cell r="J75">
            <v>255424207.71743441</v>
          </cell>
          <cell r="K75">
            <v>98961550.029004097</v>
          </cell>
          <cell r="L75">
            <v>79947722.112284184</v>
          </cell>
          <cell r="M75">
            <v>7.1971565632452786E-2</v>
          </cell>
          <cell r="N75">
            <v>2.8651374072218981E-2</v>
          </cell>
          <cell r="O75">
            <v>-3.5173541039722127E-3</v>
          </cell>
        </row>
        <row r="76">
          <cell r="A76" t="str">
            <v>LC</v>
          </cell>
          <cell r="B76">
            <v>2245</v>
          </cell>
          <cell r="C76">
            <v>3065345804</v>
          </cell>
          <cell r="D76">
            <v>3491852191</v>
          </cell>
          <cell r="E76">
            <v>3065345804</v>
          </cell>
          <cell r="F76">
            <v>279532264.86073494</v>
          </cell>
          <cell r="G76">
            <v>5.9674908886296722E-3</v>
          </cell>
          <cell r="H76">
            <v>5.0680666658726476</v>
          </cell>
          <cell r="I76">
            <v>354937073.24611616</v>
          </cell>
          <cell r="J76">
            <v>107183511.54806662</v>
          </cell>
          <cell r="K76">
            <v>31778703.162683964</v>
          </cell>
          <cell r="L76">
            <v>279532264.86073351</v>
          </cell>
          <cell r="M76">
            <v>0.13688386818569589</v>
          </cell>
          <cell r="N76">
            <v>0.10334320942143274</v>
          </cell>
          <cell r="O76">
            <v>8.0624968482793685E-2</v>
          </cell>
        </row>
        <row r="77">
          <cell r="A77" t="str">
            <v>EO</v>
          </cell>
          <cell r="B77">
            <v>1413</v>
          </cell>
          <cell r="C77">
            <v>2963403008.4000001</v>
          </cell>
          <cell r="D77">
            <v>3182767787</v>
          </cell>
          <cell r="E77">
            <v>2963403008.4000001</v>
          </cell>
          <cell r="F77">
            <v>99770271.835571304</v>
          </cell>
          <cell r="G77">
            <v>9.5062698472005887E-3</v>
          </cell>
          <cell r="H77">
            <v>4.3765539553351873</v>
          </cell>
          <cell r="I77">
            <v>174682754.83949471</v>
          </cell>
          <cell r="J77">
            <v>106331060.48478556</v>
          </cell>
          <cell r="K77">
            <v>31418577.480856895</v>
          </cell>
          <cell r="L77">
            <v>99770271.835566044</v>
          </cell>
          <cell r="M77">
            <v>0.10192928294051075</v>
          </cell>
          <cell r="N77">
            <v>6.1339514710410867E-2</v>
          </cell>
          <cell r="O77">
            <v>1.7833895393248839E-2</v>
          </cell>
        </row>
        <row r="78">
          <cell r="A78" t="str">
            <v>CM</v>
          </cell>
          <cell r="B78">
            <v>1104</v>
          </cell>
          <cell r="C78">
            <v>2796018632.0457096</v>
          </cell>
          <cell r="D78">
            <v>3167531938</v>
          </cell>
          <cell r="E78">
            <v>2928397501.9000001</v>
          </cell>
          <cell r="F78">
            <v>141752255.88754725</v>
          </cell>
          <cell r="G78">
            <v>1.009937768327194E-2</v>
          </cell>
          <cell r="H78">
            <v>5.5195211189250166</v>
          </cell>
          <cell r="I78">
            <v>231478872.36308146</v>
          </cell>
          <cell r="J78">
            <v>126988777.69249868</v>
          </cell>
          <cell r="K78">
            <v>37262161.216964722</v>
          </cell>
          <cell r="L78">
            <v>141752255.88754749</v>
          </cell>
          <cell r="M78">
            <v>6.2652313159429221E-2</v>
          </cell>
          <cell r="N78">
            <v>2.8810488964915684E-2</v>
          </cell>
          <cell r="O78">
            <v>6.2980446290155905E-3</v>
          </cell>
        </row>
        <row r="79">
          <cell r="A79" t="str">
            <v>IC</v>
          </cell>
          <cell r="B79">
            <v>89</v>
          </cell>
          <cell r="C79">
            <v>2906677442.0539999</v>
          </cell>
          <cell r="D79">
            <v>2925780994</v>
          </cell>
          <cell r="E79">
            <v>2915162826</v>
          </cell>
          <cell r="F79">
            <v>111788964.03273721</v>
          </cell>
          <cell r="G79">
            <v>6.2721613668800785E-3</v>
          </cell>
          <cell r="H79">
            <v>3.7995000574324704</v>
          </cell>
          <cell r="I79">
            <v>148206953.00844479</v>
          </cell>
          <cell r="J79">
            <v>40412579.484764099</v>
          </cell>
          <cell r="K79">
            <v>3994590.5090575218</v>
          </cell>
          <cell r="L79">
            <v>111788964.03273821</v>
          </cell>
          <cell r="M79">
            <v>4.9505402693504216E-2</v>
          </cell>
          <cell r="N79">
            <v>2.1328880566396702E-2</v>
          </cell>
          <cell r="O79">
            <v>-8.4451449744748992E-5</v>
          </cell>
        </row>
        <row r="80">
          <cell r="A80" t="str">
            <v>MA</v>
          </cell>
          <cell r="B80">
            <v>601</v>
          </cell>
          <cell r="C80">
            <v>2804634824.1999998</v>
          </cell>
          <cell r="D80">
            <v>3151673132</v>
          </cell>
          <cell r="E80">
            <v>2804634824.1999998</v>
          </cell>
          <cell r="F80">
            <v>214599942.22338456</v>
          </cell>
          <cell r="G80">
            <v>1.3326581196936727E-3</v>
          </cell>
          <cell r="H80">
            <v>4.9331366259129705</v>
          </cell>
          <cell r="I80">
            <v>262104994.81713343</v>
          </cell>
          <cell r="J80">
            <v>60328144.406535625</v>
          </cell>
          <cell r="K80">
            <v>12823091.812787056</v>
          </cell>
          <cell r="L80">
            <v>214599942.22338486</v>
          </cell>
          <cell r="M80">
            <v>5.1901867113533146E-2</v>
          </cell>
          <cell r="N80">
            <v>2.411026226359907E-2</v>
          </cell>
          <cell r="O80">
            <v>3.1254706969422166E-3</v>
          </cell>
        </row>
        <row r="81">
          <cell r="A81" t="str">
            <v>CC</v>
          </cell>
          <cell r="B81">
            <v>1622</v>
          </cell>
          <cell r="C81">
            <v>2752355447.1245098</v>
          </cell>
          <cell r="D81">
            <v>3246630823</v>
          </cell>
          <cell r="E81">
            <v>2766528510.6000004</v>
          </cell>
          <cell r="F81">
            <v>104366726.01440011</v>
          </cell>
          <cell r="G81">
            <v>1.2763987618521214E-2</v>
          </cell>
          <cell r="H81">
            <v>4.7862147578154461</v>
          </cell>
          <cell r="I81">
            <v>195380533.60445881</v>
          </cell>
          <cell r="J81">
            <v>124822297.67372608</v>
          </cell>
          <cell r="K81">
            <v>33808490.083670139</v>
          </cell>
          <cell r="L81">
            <v>104366726.01440287</v>
          </cell>
          <cell r="M81">
            <v>8.4957060650795682E-2</v>
          </cell>
          <cell r="N81">
            <v>5.0842792003821052E-2</v>
          </cell>
          <cell r="O81">
            <v>1.9632748905591597E-2</v>
          </cell>
        </row>
        <row r="82">
          <cell r="A82" t="str">
            <v>DH</v>
          </cell>
          <cell r="B82">
            <v>570</v>
          </cell>
          <cell r="C82">
            <v>2591065323.2576284</v>
          </cell>
          <cell r="D82">
            <v>3661414096</v>
          </cell>
          <cell r="E82">
            <v>2696629688.8400002</v>
          </cell>
          <cell r="F82">
            <v>-18130213.761529807</v>
          </cell>
          <cell r="G82">
            <v>2.1048084604530025E-2</v>
          </cell>
          <cell r="H82">
            <v>3.8408750538182175</v>
          </cell>
          <cell r="I82">
            <v>95479757.702767372</v>
          </cell>
          <cell r="J82">
            <v>158236642.32974434</v>
          </cell>
          <cell r="K82">
            <v>44626670.86545372</v>
          </cell>
          <cell r="L82">
            <v>-18130213.761523247</v>
          </cell>
          <cell r="M82">
            <v>4.5691353655369263E-2</v>
          </cell>
          <cell r="N82">
            <v>1.4628425259100858E-2</v>
          </cell>
          <cell r="O82">
            <v>-1.0532075535430436E-2</v>
          </cell>
        </row>
        <row r="83">
          <cell r="A83" t="str">
            <v>KP</v>
          </cell>
          <cell r="B83">
            <v>1028</v>
          </cell>
          <cell r="C83">
            <v>2689453108.1371346</v>
          </cell>
          <cell r="D83">
            <v>2937832741</v>
          </cell>
          <cell r="E83">
            <v>2692031191.79</v>
          </cell>
          <cell r="F83">
            <v>137213088.20842427</v>
          </cell>
          <cell r="G83">
            <v>8.8969285684743927E-3</v>
          </cell>
          <cell r="H83">
            <v>4.5758841720588928</v>
          </cell>
          <cell r="I83">
            <v>194212214.62776279</v>
          </cell>
          <cell r="J83">
            <v>83623493.679801941</v>
          </cell>
          <cell r="K83">
            <v>26624367.260458946</v>
          </cell>
          <cell r="L83">
            <v>137213088.2084198</v>
          </cell>
          <cell r="M83">
            <v>9.6379466151356868E-2</v>
          </cell>
          <cell r="N83">
            <v>6.2565160265530884E-2</v>
          </cell>
          <cell r="O83">
            <v>2.5013967175907058E-2</v>
          </cell>
        </row>
        <row r="84">
          <cell r="A84" t="str">
            <v>GD</v>
          </cell>
          <cell r="B84">
            <v>1599</v>
          </cell>
          <cell r="C84">
            <v>2604906016</v>
          </cell>
          <cell r="D84">
            <v>2755932380</v>
          </cell>
          <cell r="E84">
            <v>2604906016</v>
          </cell>
          <cell r="F84">
            <v>142201288.39965868</v>
          </cell>
          <cell r="G84">
            <v>9.6987428687323948E-3</v>
          </cell>
          <cell r="H84">
            <v>4.0026236499831445</v>
          </cell>
          <cell r="I84">
            <v>192094582.95960617</v>
          </cell>
          <cell r="J84">
            <v>83365948.814080238</v>
          </cell>
          <cell r="K84">
            <v>33472654.254136562</v>
          </cell>
          <cell r="L84">
            <v>142201288.39966249</v>
          </cell>
          <cell r="M84">
            <v>0.12294882976638209</v>
          </cell>
          <cell r="N84">
            <v>7.7045063542282383E-2</v>
          </cell>
          <cell r="O84">
            <v>3.0778895912878381E-2</v>
          </cell>
        </row>
        <row r="85">
          <cell r="A85" t="str">
            <v>CH</v>
          </cell>
          <cell r="B85">
            <v>2026</v>
          </cell>
          <cell r="C85">
            <v>2487343256.9788518</v>
          </cell>
          <cell r="D85">
            <v>2927852351</v>
          </cell>
          <cell r="E85">
            <v>2488107184.3600001</v>
          </cell>
          <cell r="F85">
            <v>80667291.505566597</v>
          </cell>
          <cell r="G85">
            <v>2.1986098388823556E-2</v>
          </cell>
          <cell r="H85">
            <v>5.1971100866781645</v>
          </cell>
          <cell r="I85">
            <v>213118418.8938694</v>
          </cell>
          <cell r="J85">
            <v>179488567.07958317</v>
          </cell>
          <cell r="K85">
            <v>47037439.691274643</v>
          </cell>
          <cell r="L85">
            <v>80667291.505560875</v>
          </cell>
          <cell r="M85">
            <v>9.0082662483659148E-2</v>
          </cell>
          <cell r="N85">
            <v>5.1094657364531851E-2</v>
          </cell>
          <cell r="O85">
            <v>1.6687133877632959E-2</v>
          </cell>
        </row>
        <row r="86">
          <cell r="A86" t="str">
            <v>KQ</v>
          </cell>
          <cell r="B86">
            <v>886</v>
          </cell>
          <cell r="C86">
            <v>2451443074.3400002</v>
          </cell>
          <cell r="D86">
            <v>2626211185</v>
          </cell>
          <cell r="E86">
            <v>2451443074.3400002</v>
          </cell>
          <cell r="F86">
            <v>85727170.921581581</v>
          </cell>
          <cell r="G86">
            <v>2.0528325836789447E-2</v>
          </cell>
          <cell r="H86">
            <v>5.0737053137700787</v>
          </cell>
          <cell r="I86">
            <v>187819532.96006727</v>
          </cell>
          <cell r="J86">
            <v>159083586.61735964</v>
          </cell>
          <cell r="K86">
            <v>56991224.578877449</v>
          </cell>
          <cell r="L86">
            <v>85727170.921585083</v>
          </cell>
          <cell r="M86">
            <v>8.0920858613423283E-2</v>
          </cell>
          <cell r="N86">
            <v>4.387950915817504E-2</v>
          </cell>
          <cell r="O86">
            <v>1.3647319954284951E-2</v>
          </cell>
        </row>
        <row r="87">
          <cell r="A87" t="str">
            <v>EM</v>
          </cell>
          <cell r="B87">
            <v>1171</v>
          </cell>
          <cell r="C87">
            <v>2445075863.5999999</v>
          </cell>
          <cell r="D87">
            <v>2651284711</v>
          </cell>
          <cell r="E87">
            <v>2445075863.5999999</v>
          </cell>
          <cell r="F87">
            <v>134705533.13920993</v>
          </cell>
          <cell r="G87">
            <v>1.9962489650865559E-2</v>
          </cell>
          <cell r="H87">
            <v>4.8126987489201554</v>
          </cell>
          <cell r="I87">
            <v>232949659.18645239</v>
          </cell>
          <cell r="J87">
            <v>173325549.11961222</v>
          </cell>
          <cell r="K87">
            <v>75081423.072369576</v>
          </cell>
          <cell r="L87">
            <v>134705533.13920975</v>
          </cell>
          <cell r="M87">
            <v>6.6411142777860005E-2</v>
          </cell>
          <cell r="N87">
            <v>3.2181030572323736E-2</v>
          </cell>
          <cell r="O87">
            <v>2.2558103926015299E-3</v>
          </cell>
        </row>
        <row r="88">
          <cell r="A88" t="str">
            <v>KC</v>
          </cell>
          <cell r="B88">
            <v>1248</v>
          </cell>
          <cell r="C88">
            <v>2348774128.7799997</v>
          </cell>
          <cell r="D88">
            <v>2510962363</v>
          </cell>
          <cell r="E88">
            <v>2348774128.7799997</v>
          </cell>
          <cell r="F88">
            <v>154627581.90536258</v>
          </cell>
          <cell r="G88">
            <v>7.7273882184909666E-3</v>
          </cell>
          <cell r="H88">
            <v>4.4521413582833436</v>
          </cell>
          <cell r="I88">
            <v>204977437.1229372</v>
          </cell>
          <cell r="J88">
            <v>81708213.851480961</v>
          </cell>
          <cell r="K88">
            <v>31358358.633904457</v>
          </cell>
          <cell r="L88">
            <v>154627581.9053607</v>
          </cell>
          <cell r="M88">
            <v>6.9857717418769949E-2</v>
          </cell>
          <cell r="N88">
            <v>4.6670259029114806E-2</v>
          </cell>
          <cell r="O88">
            <v>2.0130029803171783E-2</v>
          </cell>
        </row>
        <row r="89">
          <cell r="A89" t="str">
            <v>KO</v>
          </cell>
          <cell r="B89">
            <v>1193</v>
          </cell>
          <cell r="C89">
            <v>2300537280</v>
          </cell>
          <cell r="D89">
            <v>2484620283</v>
          </cell>
          <cell r="E89">
            <v>2300537280</v>
          </cell>
          <cell r="F89">
            <v>111696904.47241531</v>
          </cell>
          <cell r="G89">
            <v>1.8851705451713375E-2</v>
          </cell>
          <cell r="H89">
            <v>4.829663207009177</v>
          </cell>
          <cell r="I89">
            <v>202993014.92809916</v>
          </cell>
          <cell r="J89">
            <v>140721696.17862177</v>
          </cell>
          <cell r="K89">
            <v>49425585.722936153</v>
          </cell>
          <cell r="L89">
            <v>111696904.47241354</v>
          </cell>
          <cell r="M89">
            <v>6.8019087658638164E-2</v>
          </cell>
          <cell r="N89">
            <v>3.3699109403650299E-2</v>
          </cell>
          <cell r="O89">
            <v>4.758545177418293E-3</v>
          </cell>
        </row>
        <row r="90">
          <cell r="A90" t="str">
            <v>KN</v>
          </cell>
          <cell r="B90">
            <v>593</v>
          </cell>
          <cell r="C90">
            <v>2106439722.5</v>
          </cell>
          <cell r="D90">
            <v>2370282197</v>
          </cell>
          <cell r="E90">
            <v>2106439722.5</v>
          </cell>
          <cell r="F90">
            <v>64799653.588570617</v>
          </cell>
          <cell r="G90">
            <v>1.1068294088155489E-2</v>
          </cell>
          <cell r="H90">
            <v>5.1414528702503066</v>
          </cell>
          <cell r="I90">
            <v>135605360.7910738</v>
          </cell>
          <cell r="J90">
            <v>96186301.871003389</v>
          </cell>
          <cell r="K90">
            <v>25380594.668500662</v>
          </cell>
          <cell r="L90">
            <v>64799653.588571072</v>
          </cell>
          <cell r="M90">
            <v>7.0278669628510232E-2</v>
          </cell>
          <cell r="N90">
            <v>3.2339038675508497E-2</v>
          </cell>
          <cell r="O90">
            <v>5.3571005452553808E-3</v>
          </cell>
        </row>
        <row r="91">
          <cell r="A91" t="str">
            <v>EA</v>
          </cell>
          <cell r="B91">
            <v>549</v>
          </cell>
          <cell r="C91">
            <v>2013097535.5385804</v>
          </cell>
          <cell r="D91">
            <v>2265755578</v>
          </cell>
          <cell r="E91">
            <v>2029803496</v>
          </cell>
          <cell r="F91">
            <v>-153732867.14476702</v>
          </cell>
          <cell r="G91">
            <v>4.9811498694340553E-2</v>
          </cell>
          <cell r="H91">
            <v>3.4351870697536748</v>
          </cell>
          <cell r="I91">
            <v>142198148.72305059</v>
          </cell>
          <cell r="J91">
            <v>396394608.17186284</v>
          </cell>
          <cell r="K91">
            <v>100463592.30404592</v>
          </cell>
          <cell r="L91">
            <v>-153732867.14476633</v>
          </cell>
          <cell r="M91">
            <v>8.0497467806689052E-2</v>
          </cell>
          <cell r="N91">
            <v>5.128685789348543E-2</v>
          </cell>
          <cell r="O91">
            <v>2.3241988353655259E-2</v>
          </cell>
        </row>
        <row r="92">
          <cell r="A92" t="str">
            <v>ED</v>
          </cell>
          <cell r="B92">
            <v>1272</v>
          </cell>
          <cell r="C92">
            <v>1851692630.7182641</v>
          </cell>
          <cell r="D92">
            <v>2061500439</v>
          </cell>
          <cell r="E92">
            <v>1851744588.0999999</v>
          </cell>
          <cell r="F92">
            <v>40486723.875705354</v>
          </cell>
          <cell r="G92">
            <v>2.4876175974788108E-2</v>
          </cell>
          <cell r="H92">
            <v>4.6021050386625451</v>
          </cell>
          <cell r="I92">
            <v>165246724.02704453</v>
          </cell>
          <cell r="J92">
            <v>189690919.95381212</v>
          </cell>
          <cell r="K92">
            <v>64930919.80247283</v>
          </cell>
          <cell r="L92">
            <v>40486723.875705242</v>
          </cell>
          <cell r="M92">
            <v>8.9267257507114992E-2</v>
          </cell>
          <cell r="N92">
            <v>4.8322024436598381E-2</v>
          </cell>
          <cell r="O92">
            <v>1.4582460313045019E-2</v>
          </cell>
        </row>
        <row r="93">
          <cell r="A93" t="str">
            <v>JJ</v>
          </cell>
          <cell r="B93">
            <v>579</v>
          </cell>
          <cell r="C93">
            <v>1815354009.3400002</v>
          </cell>
          <cell r="D93">
            <v>1973016058</v>
          </cell>
          <cell r="E93">
            <v>1815354009.3400002</v>
          </cell>
          <cell r="F93">
            <v>28426780.264149148</v>
          </cell>
          <cell r="G93">
            <v>2.2421128328533695E-2</v>
          </cell>
          <cell r="H93">
            <v>4.3406632276972124</v>
          </cell>
          <cell r="I93">
            <v>102895995.18092561</v>
          </cell>
          <cell r="J93">
            <v>118315621.72221065</v>
          </cell>
          <cell r="K93">
            <v>43846406.805433989</v>
          </cell>
          <cell r="L93">
            <v>28426780.264148951</v>
          </cell>
          <cell r="M93">
            <v>5.4068847105476853E-2</v>
          </cell>
          <cell r="N93">
            <v>1.8870664679710755E-2</v>
          </cell>
          <cell r="O93">
            <v>-3.8287367615105648E-3</v>
          </cell>
        </row>
        <row r="94">
          <cell r="A94" t="str">
            <v>ID</v>
          </cell>
          <cell r="B94">
            <v>798</v>
          </cell>
          <cell r="C94">
            <v>1804208313.996805</v>
          </cell>
          <cell r="D94">
            <v>1954094573</v>
          </cell>
          <cell r="E94">
            <v>1804341882.0999999</v>
          </cell>
          <cell r="F94">
            <v>115301437.36909044</v>
          </cell>
          <cell r="G94">
            <v>2.075025405341277E-2</v>
          </cell>
          <cell r="H94">
            <v>4.7362297067325247</v>
          </cell>
          <cell r="I94">
            <v>174616402.21973634</v>
          </cell>
          <cell r="J94">
            <v>161660202.87317181</v>
          </cell>
          <cell r="K94">
            <v>102345238.02252817</v>
          </cell>
          <cell r="L94">
            <v>115301437.3690927</v>
          </cell>
          <cell r="M94">
            <v>6.5733579343504489E-2</v>
          </cell>
          <cell r="N94">
            <v>3.2310315787024452E-2</v>
          </cell>
          <cell r="O94">
            <v>6.4377999929556015E-3</v>
          </cell>
        </row>
        <row r="95">
          <cell r="A95" t="str">
            <v>KJ</v>
          </cell>
          <cell r="B95">
            <v>871</v>
          </cell>
          <cell r="C95">
            <v>1753379650.3</v>
          </cell>
          <cell r="D95">
            <v>1940353393</v>
          </cell>
          <cell r="E95">
            <v>1753379650.3</v>
          </cell>
          <cell r="F95">
            <v>32101555.610369626</v>
          </cell>
          <cell r="G95">
            <v>3.3175444990738906E-2</v>
          </cell>
          <cell r="H95">
            <v>5.0525241659022573</v>
          </cell>
          <cell r="I95">
            <v>143473902.77009821</v>
          </cell>
          <cell r="J95">
            <v>162327533.26819587</v>
          </cell>
          <cell r="K95">
            <v>50955186.108471155</v>
          </cell>
          <cell r="L95">
            <v>32101555.610373497</v>
          </cell>
          <cell r="M95">
            <v>5.3531808563916414E-2</v>
          </cell>
          <cell r="N95">
            <v>2.0937012214109891E-2</v>
          </cell>
          <cell r="O95">
            <v>-6.0319343961043751E-3</v>
          </cell>
        </row>
        <row r="96">
          <cell r="A96" t="str">
            <v>JB</v>
          </cell>
          <cell r="B96">
            <v>313</v>
          </cell>
          <cell r="C96">
            <v>1539044372</v>
          </cell>
          <cell r="D96">
            <v>1591639966</v>
          </cell>
          <cell r="E96">
            <v>1539044372</v>
          </cell>
          <cell r="F96">
            <v>74243092.643806696</v>
          </cell>
          <cell r="G96">
            <v>9.5886343500449934E-3</v>
          </cell>
          <cell r="H96">
            <v>3.3673465026432661</v>
          </cell>
          <cell r="I96">
            <v>90974112.656037092</v>
          </cell>
          <cell r="J96">
            <v>59262897.150160313</v>
          </cell>
          <cell r="K96">
            <v>42531877.137930632</v>
          </cell>
          <cell r="L96">
            <v>74243092.643807411</v>
          </cell>
          <cell r="M96">
            <v>8.4545006572921161E-2</v>
          </cell>
          <cell r="N96">
            <v>3.5416912567352368E-2</v>
          </cell>
          <cell r="O96">
            <v>8.2885220739860425E-3</v>
          </cell>
        </row>
        <row r="97">
          <cell r="A97" t="str">
            <v>BF</v>
          </cell>
          <cell r="B97">
            <v>1690</v>
          </cell>
          <cell r="C97">
            <v>1505052962</v>
          </cell>
          <cell r="D97">
            <v>1731855944</v>
          </cell>
          <cell r="E97">
            <v>1505052962</v>
          </cell>
          <cell r="F97">
            <v>22238755.09759884</v>
          </cell>
          <cell r="G97">
            <v>4.2764349982352075E-2</v>
          </cell>
          <cell r="H97">
            <v>5.8021005171411426</v>
          </cell>
          <cell r="I97">
            <v>175718420.54148364</v>
          </cell>
          <cell r="J97">
            <v>202008329.88001132</v>
          </cell>
          <cell r="K97">
            <v>48528664.436126947</v>
          </cell>
          <cell r="L97">
            <v>22238755.097599268</v>
          </cell>
          <cell r="M97">
            <v>7.2504805065574926E-2</v>
          </cell>
          <cell r="N97">
            <v>2.8177012260922514E-2</v>
          </cell>
          <cell r="O97">
            <v>-1.3453747072615742E-2</v>
          </cell>
        </row>
        <row r="98">
          <cell r="A98" t="str">
            <v>JD</v>
          </cell>
          <cell r="B98">
            <v>502</v>
          </cell>
          <cell r="C98">
            <v>1465717863</v>
          </cell>
          <cell r="D98">
            <v>1545859770</v>
          </cell>
          <cell r="E98">
            <v>1465717863</v>
          </cell>
          <cell r="F98">
            <v>76366958.280467764</v>
          </cell>
          <cell r="G98">
            <v>1.8430090606502348E-2</v>
          </cell>
          <cell r="H98">
            <v>4.7247262200835971</v>
          </cell>
          <cell r="I98">
            <v>125577333.55817151</v>
          </cell>
          <cell r="J98">
            <v>95633623.735339642</v>
          </cell>
          <cell r="K98">
            <v>46423248.457635164</v>
          </cell>
          <cell r="L98">
            <v>76366958.280467033</v>
          </cell>
          <cell r="M98">
            <v>7.3530449067616396E-2</v>
          </cell>
          <cell r="N98">
            <v>3.5867700463249767E-2</v>
          </cell>
          <cell r="O98">
            <v>5.3552774024951382E-3</v>
          </cell>
        </row>
        <row r="99">
          <cell r="A99" t="str">
            <v>CP</v>
          </cell>
          <cell r="B99">
            <v>801</v>
          </cell>
          <cell r="C99">
            <v>1414153936.3812625</v>
          </cell>
          <cell r="D99">
            <v>1547606494</v>
          </cell>
          <cell r="E99">
            <v>1414648836.5</v>
          </cell>
          <cell r="F99">
            <v>56885388.171995461</v>
          </cell>
          <cell r="G99">
            <v>1.2769558320731482E-2</v>
          </cell>
          <cell r="H99">
            <v>4.2182307490046798</v>
          </cell>
          <cell r="I99">
            <v>97411444.087378025</v>
          </cell>
          <cell r="J99">
            <v>49591452.6675632</v>
          </cell>
          <cell r="K99">
            <v>9065396.7521803379</v>
          </cell>
          <cell r="L99">
            <v>56885388.171995163</v>
          </cell>
          <cell r="M99">
            <v>0.10010537493300919</v>
          </cell>
          <cell r="N99">
            <v>6.7156694165305536E-2</v>
          </cell>
          <cell r="O99">
            <v>3.024964760822239E-2</v>
          </cell>
        </row>
        <row r="100">
          <cell r="A100" t="str">
            <v>BD</v>
          </cell>
          <cell r="B100">
            <v>1354</v>
          </cell>
          <cell r="C100">
            <v>1400782334</v>
          </cell>
          <cell r="D100">
            <v>1582022637</v>
          </cell>
          <cell r="E100">
            <v>1400782334</v>
          </cell>
          <cell r="F100">
            <v>103864518.52855097</v>
          </cell>
          <cell r="G100">
            <v>2.170411523480073E-2</v>
          </cell>
          <cell r="H100">
            <v>5.6049624264257796</v>
          </cell>
          <cell r="I100">
            <v>175315289.34418535</v>
          </cell>
          <cell r="J100">
            <v>120159584.48325396</v>
          </cell>
          <cell r="K100">
            <v>48708813.667619228</v>
          </cell>
          <cell r="L100">
            <v>103864518.52855062</v>
          </cell>
          <cell r="M100">
            <v>9.6171128146022383E-2</v>
          </cell>
          <cell r="N100">
            <v>5.586522753477452E-2</v>
          </cell>
          <cell r="O100">
            <v>2.2079903232101728E-2</v>
          </cell>
        </row>
        <row r="101">
          <cell r="A101" t="str">
            <v>KK</v>
          </cell>
          <cell r="B101">
            <v>672</v>
          </cell>
          <cell r="C101">
            <v>1368379280</v>
          </cell>
          <cell r="D101">
            <v>1495673135</v>
          </cell>
          <cell r="E101">
            <v>1368379280</v>
          </cell>
          <cell r="F101">
            <v>70860568.757741049</v>
          </cell>
          <cell r="G101">
            <v>2.766237466955182E-2</v>
          </cell>
          <cell r="H101">
            <v>4.774527458056804</v>
          </cell>
          <cell r="I101">
            <v>157534164.59877467</v>
          </cell>
          <cell r="J101">
            <v>174196565.38036489</v>
          </cell>
          <cell r="K101">
            <v>87522969.539330959</v>
          </cell>
          <cell r="L101">
            <v>70860568.757740736</v>
          </cell>
          <cell r="M101">
            <v>7.8085919186279856E-2</v>
          </cell>
          <cell r="N101">
            <v>3.999001060510253E-2</v>
          </cell>
          <cell r="O101">
            <v>8.616452558009538E-3</v>
          </cell>
        </row>
        <row r="102">
          <cell r="A102" t="str">
            <v>AA</v>
          </cell>
          <cell r="B102">
            <v>906</v>
          </cell>
          <cell r="C102">
            <v>1318801998.6278076</v>
          </cell>
          <cell r="D102">
            <v>1476944824</v>
          </cell>
          <cell r="E102">
            <v>1319493835.5999999</v>
          </cell>
          <cell r="F102">
            <v>45525424.674755089</v>
          </cell>
          <cell r="G102">
            <v>1.9682411692472951E-2</v>
          </cell>
          <cell r="H102">
            <v>4.9014906871566488</v>
          </cell>
          <cell r="I102">
            <v>103455944.67326689</v>
          </cell>
          <cell r="J102">
            <v>72706597.289375305</v>
          </cell>
          <cell r="K102">
            <v>14776077.290864706</v>
          </cell>
          <cell r="L102">
            <v>45525424.674756289</v>
          </cell>
          <cell r="M102">
            <v>0.1041507143905904</v>
          </cell>
          <cell r="N102">
            <v>6.5800684899044726E-2</v>
          </cell>
          <cell r="O102">
            <v>2.6420243096516565E-2</v>
          </cell>
        </row>
        <row r="103">
          <cell r="A103" t="str">
            <v>FD</v>
          </cell>
          <cell r="B103">
            <v>319</v>
          </cell>
          <cell r="C103">
            <v>1302592586.5</v>
          </cell>
          <cell r="D103">
            <v>1495069979</v>
          </cell>
          <cell r="E103">
            <v>1302592586.5</v>
          </cell>
          <cell r="F103">
            <v>97760390.04440935</v>
          </cell>
          <cell r="G103">
            <v>1.2501903353927986E-2</v>
          </cell>
          <cell r="H103">
            <v>4.4667471372154939</v>
          </cell>
          <cell r="I103">
            <v>153130961.35323048</v>
          </cell>
          <cell r="J103">
            <v>69944163.766243696</v>
          </cell>
          <cell r="K103">
            <v>14573592.457422495</v>
          </cell>
          <cell r="L103">
            <v>97760390.044409275</v>
          </cell>
          <cell r="M103">
            <v>9.8660144247535664E-2</v>
          </cell>
          <cell r="N103">
            <v>5.3125115061538775E-2</v>
          </cell>
          <cell r="O103">
            <v>1.6212888441715792E-3</v>
          </cell>
        </row>
        <row r="104">
          <cell r="A104" t="str">
            <v>LB</v>
          </cell>
          <cell r="B104">
            <v>851</v>
          </cell>
          <cell r="C104">
            <v>1149764605</v>
          </cell>
          <cell r="D104">
            <v>1315649194</v>
          </cell>
          <cell r="E104">
            <v>1149764605</v>
          </cell>
          <cell r="F104">
            <v>101774719.43427947</v>
          </cell>
          <cell r="G104">
            <v>6.3202806925620617E-3</v>
          </cell>
          <cell r="H104">
            <v>5.4753982132029568</v>
          </cell>
          <cell r="I104">
            <v>129610312.13936377</v>
          </cell>
          <cell r="J104">
            <v>36553036.850040913</v>
          </cell>
          <cell r="K104">
            <v>8717444.1449568272</v>
          </cell>
          <cell r="L104">
            <v>101774719.43427968</v>
          </cell>
          <cell r="M104">
            <v>0.12453645597238169</v>
          </cell>
          <cell r="N104">
            <v>9.3273311301404455E-2</v>
          </cell>
          <cell r="O104">
            <v>6.7714375383138181E-2</v>
          </cell>
        </row>
        <row r="105">
          <cell r="A105" t="str">
            <v>BG</v>
          </cell>
          <cell r="B105">
            <v>379</v>
          </cell>
          <cell r="C105">
            <v>1082392649</v>
          </cell>
          <cell r="D105">
            <v>1129629072</v>
          </cell>
          <cell r="E105">
            <v>1082392649</v>
          </cell>
          <cell r="F105">
            <v>80298927.371306539</v>
          </cell>
          <cell r="G105">
            <v>9.0711294828886551E-3</v>
          </cell>
          <cell r="H105">
            <v>3.9704754821528723</v>
          </cell>
          <cell r="I105">
            <v>111111583.4373281</v>
          </cell>
          <cell r="J105">
            <v>49698735.284537554</v>
          </cell>
          <cell r="K105">
            <v>18886079.218516111</v>
          </cell>
          <cell r="L105">
            <v>80298927.371306658</v>
          </cell>
          <cell r="M105">
            <v>8.3694263946735167E-2</v>
          </cell>
          <cell r="N105">
            <v>5.3227026969965931E-2</v>
          </cell>
          <cell r="O105">
            <v>1.6810587275271065E-2</v>
          </cell>
        </row>
        <row r="106">
          <cell r="A106" t="str">
            <v>LF</v>
          </cell>
          <cell r="B106">
            <v>994</v>
          </cell>
          <cell r="C106">
            <v>1067564477</v>
          </cell>
          <cell r="D106">
            <v>1171441843</v>
          </cell>
          <cell r="E106">
            <v>1067564477</v>
          </cell>
          <cell r="F106">
            <v>71466630.82006906</v>
          </cell>
          <cell r="G106">
            <v>2.316669079957881E-3</v>
          </cell>
          <cell r="H106">
            <v>4.8193882893220348</v>
          </cell>
          <cell r="I106">
            <v>86136224.063486576</v>
          </cell>
          <cell r="J106">
            <v>20485309.720847368</v>
          </cell>
          <cell r="K106">
            <v>5815716.47742939</v>
          </cell>
          <cell r="L106">
            <v>71466630.820068598</v>
          </cell>
          <cell r="M106">
            <v>9.6250282800936587E-2</v>
          </cell>
          <cell r="N106">
            <v>6.3061195584616342E-2</v>
          </cell>
          <cell r="O106">
            <v>3.1184205765682947E-2</v>
          </cell>
        </row>
        <row r="107">
          <cell r="A107" t="str">
            <v>KS</v>
          </cell>
          <cell r="B107">
            <v>852</v>
          </cell>
          <cell r="C107">
            <v>1031033701</v>
          </cell>
          <cell r="D107">
            <v>1155787712</v>
          </cell>
          <cell r="E107">
            <v>1031033701</v>
          </cell>
          <cell r="F107">
            <v>10944195.659934517</v>
          </cell>
          <cell r="G107">
            <v>3.444094928612234E-2</v>
          </cell>
          <cell r="H107">
            <v>5.0879434414249047</v>
          </cell>
          <cell r="I107">
            <v>104391787.20995069</v>
          </cell>
          <cell r="J107">
            <v>120315276.79707873</v>
          </cell>
          <cell r="K107">
            <v>26867685.247062564</v>
          </cell>
          <cell r="L107">
            <v>10944195.659934521</v>
          </cell>
          <cell r="M107">
            <v>5.6578156417004873E-2</v>
          </cell>
          <cell r="N107">
            <v>2.2721496942237459E-2</v>
          </cell>
          <cell r="O107">
            <v>-5.1928853894702481E-3</v>
          </cell>
        </row>
        <row r="108">
          <cell r="A108" t="str">
            <v>GC</v>
          </cell>
          <cell r="B108">
            <v>83</v>
          </cell>
          <cell r="C108">
            <v>1014908013.75</v>
          </cell>
          <cell r="D108">
            <v>2044157600</v>
          </cell>
          <cell r="E108">
            <v>1024454219.75</v>
          </cell>
          <cell r="F108">
            <v>12160822.864086235</v>
          </cell>
          <cell r="G108">
            <v>4.9759212823850775E-4</v>
          </cell>
          <cell r="H108">
            <v>3.9648546084394725</v>
          </cell>
          <cell r="I108">
            <v>23525557.24285686</v>
          </cell>
          <cell r="J108">
            <v>15152979.17169404</v>
          </cell>
          <cell r="K108">
            <v>3788244.7929234505</v>
          </cell>
          <cell r="L108">
            <v>12160822.86408627</v>
          </cell>
          <cell r="M108">
            <v>0.14655214285146376</v>
          </cell>
          <cell r="N108">
            <v>5.8073723702501176E-2</v>
          </cell>
          <cell r="O108">
            <v>1.1765930373275821E-2</v>
          </cell>
        </row>
        <row r="109">
          <cell r="A109" t="str">
            <v>BH</v>
          </cell>
          <cell r="B109">
            <v>1105</v>
          </cell>
          <cell r="C109">
            <v>931568917.38505006</v>
          </cell>
          <cell r="D109">
            <v>1071873435</v>
          </cell>
          <cell r="E109">
            <v>931843692</v>
          </cell>
          <cell r="F109">
            <v>34880522.378192119</v>
          </cell>
          <cell r="G109">
            <v>3.1773793361238298E-2</v>
          </cell>
          <cell r="H109">
            <v>5.826621374672567</v>
          </cell>
          <cell r="I109">
            <v>112596327.81345499</v>
          </cell>
          <cell r="J109">
            <v>104557965.61489856</v>
          </cell>
          <cell r="K109">
            <v>26842160.179635644</v>
          </cell>
          <cell r="L109">
            <v>34880522.378192067</v>
          </cell>
          <cell r="M109">
            <v>8.6809027902813043E-2</v>
          </cell>
          <cell r="N109">
            <v>4.4255912241872822E-2</v>
          </cell>
          <cell r="O109">
            <v>7.8386704592721523E-3</v>
          </cell>
        </row>
        <row r="110">
          <cell r="A110" t="str">
            <v>JE</v>
          </cell>
          <cell r="B110">
            <v>570</v>
          </cell>
          <cell r="C110">
            <v>842076618</v>
          </cell>
          <cell r="D110">
            <v>979762814</v>
          </cell>
          <cell r="E110">
            <v>842076618</v>
          </cell>
          <cell r="F110">
            <v>12014047.612448905</v>
          </cell>
          <cell r="G110">
            <v>2.3614985375379913E-2</v>
          </cell>
          <cell r="H110">
            <v>4.3486319557105908</v>
          </cell>
          <cell r="I110">
            <v>55379651.641511559</v>
          </cell>
          <cell r="J110">
            <v>57394454.994633794</v>
          </cell>
          <cell r="K110">
            <v>14028850.965571523</v>
          </cell>
          <cell r="L110">
            <v>12014047.612449288</v>
          </cell>
          <cell r="M110">
            <v>6.9337291207289667E-2</v>
          </cell>
          <cell r="N110">
            <v>2.8222059049969852E-2</v>
          </cell>
          <cell r="O110">
            <v>-1.8529936462128546E-4</v>
          </cell>
        </row>
        <row r="111">
          <cell r="A111" t="str">
            <v>GE</v>
          </cell>
          <cell r="B111">
            <v>212</v>
          </cell>
          <cell r="C111">
            <v>839451688</v>
          </cell>
          <cell r="D111">
            <v>908618889</v>
          </cell>
          <cell r="E111">
            <v>839451688</v>
          </cell>
          <cell r="F111">
            <v>17693888.583047207</v>
          </cell>
          <cell r="G111">
            <v>1.0017466685022819E-2</v>
          </cell>
          <cell r="H111">
            <v>4.2619344720723236</v>
          </cell>
          <cell r="I111">
            <v>37230231.063557029</v>
          </cell>
          <cell r="J111">
            <v>25859212.841777205</v>
          </cell>
          <cell r="K111">
            <v>6322870.3612675667</v>
          </cell>
          <cell r="L111">
            <v>17693888.58304739</v>
          </cell>
          <cell r="M111">
            <v>4.2983184313012297E-2</v>
          </cell>
          <cell r="N111">
            <v>1.8162936508903573E-2</v>
          </cell>
          <cell r="O111">
            <v>-3.3091748591104367E-3</v>
          </cell>
        </row>
        <row r="112">
          <cell r="A112" t="str">
            <v>NC</v>
          </cell>
          <cell r="B112">
            <v>68</v>
          </cell>
          <cell r="C112">
            <v>712569023</v>
          </cell>
          <cell r="D112">
            <v>721990251</v>
          </cell>
          <cell r="E112">
            <v>712569023</v>
          </cell>
          <cell r="F112">
            <v>102954402.78731033</v>
          </cell>
          <cell r="G112">
            <v>1.3122813490573038E-2</v>
          </cell>
          <cell r="H112">
            <v>4.5833299883553877</v>
          </cell>
          <cell r="I112">
            <v>120133336.43717694</v>
          </cell>
          <cell r="J112">
            <v>56902678.114147305</v>
          </cell>
          <cell r="K112">
            <v>39723744.464280725</v>
          </cell>
          <cell r="L112">
            <v>102954402.78731036</v>
          </cell>
          <cell r="M112">
            <v>0.11028879719110249</v>
          </cell>
          <cell r="N112">
            <v>2.8610115763498267E-2</v>
          </cell>
          <cell r="O112">
            <v>-1.4649923793652353E-2</v>
          </cell>
        </row>
        <row r="113">
          <cell r="A113" t="str">
            <v>AG</v>
          </cell>
          <cell r="B113">
            <v>352</v>
          </cell>
          <cell r="C113">
            <v>662928638.1970886</v>
          </cell>
          <cell r="D113">
            <v>751602921</v>
          </cell>
          <cell r="E113">
            <v>694968578.29999995</v>
          </cell>
          <cell r="F113">
            <v>31171064.116930149</v>
          </cell>
          <cell r="G113">
            <v>1.2988717448564929E-2</v>
          </cell>
          <cell r="H113">
            <v>4.3597190038214704</v>
          </cell>
          <cell r="I113">
            <v>49313781.758348107</v>
          </cell>
          <cell r="J113">
            <v>24893954.722990274</v>
          </cell>
          <cell r="K113">
            <v>6751237.0815724134</v>
          </cell>
          <cell r="L113">
            <v>31171064.116930246</v>
          </cell>
          <cell r="M113">
            <v>9.837948832823909E-2</v>
          </cell>
          <cell r="N113">
            <v>6.2105642019709355E-2</v>
          </cell>
          <cell r="O113">
            <v>2.4253239324722883E-2</v>
          </cell>
        </row>
        <row r="114">
          <cell r="A114" t="str">
            <v>DI</v>
          </cell>
          <cell r="B114">
            <v>159</v>
          </cell>
          <cell r="C114">
            <v>675314048.19000006</v>
          </cell>
          <cell r="D114">
            <v>748916578</v>
          </cell>
          <cell r="E114">
            <v>675314048.19000006</v>
          </cell>
          <cell r="F114">
            <v>21098479.364887398</v>
          </cell>
          <cell r="G114">
            <v>1.4589136331442851E-2</v>
          </cell>
          <cell r="H114">
            <v>5.4456610546522572</v>
          </cell>
          <cell r="I114">
            <v>35609890.624609828</v>
          </cell>
          <cell r="J114">
            <v>23289394.319658399</v>
          </cell>
          <cell r="K114">
            <v>8777983.0599360466</v>
          </cell>
          <cell r="L114">
            <v>21098479.364887476</v>
          </cell>
          <cell r="M114">
            <v>7.4246272770365995E-2</v>
          </cell>
          <cell r="N114">
            <v>3.5438217340156376E-2</v>
          </cell>
          <cell r="O114">
            <v>8.4572237829040661E-3</v>
          </cell>
        </row>
        <row r="115">
          <cell r="A115" t="str">
            <v>EH</v>
          </cell>
          <cell r="B115">
            <v>285</v>
          </cell>
          <cell r="C115">
            <v>603901394</v>
          </cell>
          <cell r="D115">
            <v>641463012</v>
          </cell>
          <cell r="E115">
            <v>603901394</v>
          </cell>
          <cell r="F115">
            <v>43904354.72572045</v>
          </cell>
          <cell r="G115">
            <v>1.2732157352291469E-2</v>
          </cell>
          <cell r="H115">
            <v>4.9618859387166809</v>
          </cell>
          <cell r="I115">
            <v>59018762.554683566</v>
          </cell>
          <cell r="J115">
            <v>24549946.759204865</v>
          </cell>
          <cell r="K115">
            <v>9435538.9302411079</v>
          </cell>
          <cell r="L115">
            <v>43904354.72571981</v>
          </cell>
          <cell r="M115">
            <v>9.5513505166495316E-2</v>
          </cell>
          <cell r="N115">
            <v>6.110586973141887E-2</v>
          </cell>
          <cell r="O115">
            <v>2.080937106993061E-2</v>
          </cell>
        </row>
        <row r="116">
          <cell r="A116" t="str">
            <v>EP</v>
          </cell>
          <cell r="B116">
            <v>554</v>
          </cell>
          <cell r="C116">
            <v>588291348</v>
          </cell>
          <cell r="D116">
            <v>675471250</v>
          </cell>
          <cell r="E116">
            <v>588291348</v>
          </cell>
          <cell r="F116">
            <v>40974017.476990893</v>
          </cell>
          <cell r="G116">
            <v>1.4982843946913708E-2</v>
          </cell>
          <cell r="H116">
            <v>5.3796841565533278</v>
          </cell>
          <cell r="I116">
            <v>67636852.67147243</v>
          </cell>
          <cell r="J116">
            <v>36653206.798194766</v>
          </cell>
          <cell r="K116">
            <v>9990371.6037137508</v>
          </cell>
          <cell r="L116">
            <v>40974017.476991415</v>
          </cell>
          <cell r="M116">
            <v>0.11005715862322762</v>
          </cell>
          <cell r="N116">
            <v>6.2407508278126654E-2</v>
          </cell>
          <cell r="O116">
            <v>3.2167776094073015E-2</v>
          </cell>
        </row>
        <row r="117">
          <cell r="A117" t="str">
            <v>FC</v>
          </cell>
          <cell r="B117">
            <v>175</v>
          </cell>
          <cell r="C117">
            <v>529450375.5</v>
          </cell>
          <cell r="D117">
            <v>571411355</v>
          </cell>
          <cell r="E117">
            <v>529450375.5</v>
          </cell>
          <cell r="F117">
            <v>17802042.391441248</v>
          </cell>
          <cell r="G117">
            <v>1.6168386946756867E-2</v>
          </cell>
          <cell r="H117">
            <v>4.7249075766620168</v>
          </cell>
          <cell r="I117">
            <v>37332740.418870687</v>
          </cell>
          <cell r="J117">
            <v>26445931.547893643</v>
          </cell>
          <cell r="K117">
            <v>6915233.5204643011</v>
          </cell>
          <cell r="L117">
            <v>17802042.391441345</v>
          </cell>
          <cell r="M117">
            <v>7.7350241435015205E-2</v>
          </cell>
          <cell r="N117">
            <v>3.5036747198496976E-2</v>
          </cell>
          <cell r="O117">
            <v>2.243600930975676E-3</v>
          </cell>
        </row>
        <row r="118">
          <cell r="A118" t="str">
            <v>AD</v>
          </cell>
          <cell r="B118">
            <v>310</v>
          </cell>
          <cell r="C118">
            <v>451314889.93739998</v>
          </cell>
          <cell r="D118">
            <v>501134535</v>
          </cell>
          <cell r="E118">
            <v>459582903</v>
          </cell>
          <cell r="F118">
            <v>27060625.369845837</v>
          </cell>
          <cell r="G118">
            <v>1.6541546822545671E-2</v>
          </cell>
          <cell r="H118">
            <v>6.3375194599003635</v>
          </cell>
          <cell r="I118">
            <v>44102256.747481346</v>
          </cell>
          <cell r="J118">
            <v>22285507.370421767</v>
          </cell>
          <cell r="K118">
            <v>5243875.9927861094</v>
          </cell>
          <cell r="L118">
            <v>27060625.369845688</v>
          </cell>
          <cell r="M118">
            <v>0.11136977841942015</v>
          </cell>
          <cell r="N118">
            <v>6.8952360493880038E-2</v>
          </cell>
          <cell r="O118">
            <v>3.354737050857691E-2</v>
          </cell>
        </row>
        <row r="119">
          <cell r="A119" t="str">
            <v>IG</v>
          </cell>
          <cell r="B119">
            <v>118</v>
          </cell>
          <cell r="C119">
            <v>361017820.23552269</v>
          </cell>
          <cell r="D119">
            <v>390085964</v>
          </cell>
          <cell r="E119">
            <v>363107621</v>
          </cell>
          <cell r="F119">
            <v>15438696.854108425</v>
          </cell>
          <cell r="G119">
            <v>3.7840919706718843E-3</v>
          </cell>
          <cell r="H119">
            <v>4.1828237359744094</v>
          </cell>
          <cell r="I119">
            <v>20418332.199121833</v>
          </cell>
          <cell r="J119">
            <v>7683057.7440180182</v>
          </cell>
          <cell r="K119">
            <v>2703422.3990043998</v>
          </cell>
          <cell r="L119">
            <v>15438696.854108214</v>
          </cell>
          <cell r="M119">
            <v>9.479601676129755E-2</v>
          </cell>
          <cell r="N119">
            <v>5.4208471863829766E-2</v>
          </cell>
          <cell r="O119">
            <v>2.0551243378299285E-2</v>
          </cell>
        </row>
        <row r="120">
          <cell r="A120" t="str">
            <v>EL</v>
          </cell>
          <cell r="B120">
            <v>435</v>
          </cell>
          <cell r="C120">
            <v>361841907.39999998</v>
          </cell>
          <cell r="D120">
            <v>426764221</v>
          </cell>
          <cell r="E120">
            <v>361841907.39999998</v>
          </cell>
          <cell r="F120">
            <v>28878631.755747348</v>
          </cell>
          <cell r="G120">
            <v>1.5162031157306688E-2</v>
          </cell>
          <cell r="H120">
            <v>5.7522963380050971</v>
          </cell>
          <cell r="I120">
            <v>44079036.034159362</v>
          </cell>
          <cell r="J120">
            <v>20241706.80125916</v>
          </cell>
          <cell r="K120">
            <v>5041302.5228471756</v>
          </cell>
          <cell r="L120">
            <v>28878631.755747378</v>
          </cell>
          <cell r="M120">
            <v>0.12295076198344664</v>
          </cell>
          <cell r="N120">
            <v>7.7966491765032314E-2</v>
          </cell>
          <cell r="O120">
            <v>3.8274969223315296E-2</v>
          </cell>
        </row>
        <row r="121">
          <cell r="A121" t="str">
            <v>CL</v>
          </cell>
          <cell r="B121">
            <v>144</v>
          </cell>
          <cell r="C121">
            <v>349440597.75141799</v>
          </cell>
          <cell r="D121">
            <v>383317104</v>
          </cell>
          <cell r="E121">
            <v>350356776</v>
          </cell>
          <cell r="F121">
            <v>9666038.4968368318</v>
          </cell>
          <cell r="G121">
            <v>1.2813944324784917E-2</v>
          </cell>
          <cell r="H121">
            <v>4.7607390189964534</v>
          </cell>
          <cell r="I121">
            <v>22538287.171072543</v>
          </cell>
          <cell r="J121">
            <v>17143846.387157798</v>
          </cell>
          <cell r="K121">
            <v>4271597.712921977</v>
          </cell>
          <cell r="L121">
            <v>9666038.4968367219</v>
          </cell>
          <cell r="M121">
            <v>7.0015074810058531E-2</v>
          </cell>
          <cell r="N121">
            <v>3.3558389670554141E-2</v>
          </cell>
          <cell r="O121">
            <v>9.2863879388121306E-3</v>
          </cell>
        </row>
        <row r="122">
          <cell r="A122" t="str">
            <v>KD</v>
          </cell>
          <cell r="B122">
            <v>289</v>
          </cell>
          <cell r="C122">
            <v>339605503.19999999</v>
          </cell>
          <cell r="D122">
            <v>374398411</v>
          </cell>
          <cell r="E122">
            <v>339605503.19999999</v>
          </cell>
          <cell r="F122">
            <v>16958521.976488821</v>
          </cell>
          <cell r="G122">
            <v>1.6285230727235648E-2</v>
          </cell>
          <cell r="H122">
            <v>5.0801514651815598</v>
          </cell>
          <cell r="I122">
            <v>31810508.162433267</v>
          </cell>
          <cell r="J122">
            <v>19060722.765792072</v>
          </cell>
          <cell r="K122">
            <v>4208736.5798476338</v>
          </cell>
          <cell r="L122">
            <v>16958521.976488829</v>
          </cell>
          <cell r="M122">
            <v>7.6272732108840252E-2</v>
          </cell>
          <cell r="N122">
            <v>4.1570019847234851E-2</v>
          </cell>
          <cell r="O122">
            <v>2.1055369114396122E-2</v>
          </cell>
        </row>
        <row r="123">
          <cell r="A123" t="str">
            <v>AB</v>
          </cell>
          <cell r="B123">
            <v>284</v>
          </cell>
          <cell r="C123">
            <v>303852109.19999999</v>
          </cell>
          <cell r="D123">
            <v>334421176</v>
          </cell>
          <cell r="E123">
            <v>303852109.19999999</v>
          </cell>
          <cell r="F123">
            <v>15239866.652496617</v>
          </cell>
          <cell r="G123">
            <v>1.9235249079632016E-2</v>
          </cell>
          <cell r="H123">
            <v>5.0990965179911898</v>
          </cell>
          <cell r="I123">
            <v>25557482.07513845</v>
          </cell>
          <cell r="J123">
            <v>14701631.99345535</v>
          </cell>
          <cell r="K123">
            <v>4384016.5708134174</v>
          </cell>
          <cell r="L123">
            <v>15239866.652496517</v>
          </cell>
          <cell r="M123">
            <v>7.9459639978811461E-2</v>
          </cell>
          <cell r="N123">
            <v>4.5408558642194237E-2</v>
          </cell>
          <cell r="O123">
            <v>1.2670695517933156E-2</v>
          </cell>
        </row>
        <row r="124">
          <cell r="A124" t="str">
            <v>LE</v>
          </cell>
          <cell r="B124">
            <v>242</v>
          </cell>
          <cell r="C124">
            <v>261172567</v>
          </cell>
          <cell r="D124">
            <v>298593819</v>
          </cell>
          <cell r="E124">
            <v>261172567</v>
          </cell>
          <cell r="F124">
            <v>22397574.854850691</v>
          </cell>
          <cell r="G124">
            <v>4.2303596597206752E-3</v>
          </cell>
          <cell r="H124">
            <v>5.7860058188998087</v>
          </cell>
          <cell r="I124">
            <v>27878862.672414005</v>
          </cell>
          <cell r="J124">
            <v>7406212.7444209456</v>
          </cell>
          <cell r="K124">
            <v>1924924.9268574715</v>
          </cell>
          <cell r="L124">
            <v>22397574.854850531</v>
          </cell>
          <cell r="M124">
            <v>0.13916607244602144</v>
          </cell>
          <cell r="N124">
            <v>8.5864417732590154E-2</v>
          </cell>
          <cell r="O124">
            <v>4.5948870062935472E-2</v>
          </cell>
        </row>
        <row r="125">
          <cell r="A125" t="str">
            <v>EE</v>
          </cell>
          <cell r="B125">
            <v>233</v>
          </cell>
          <cell r="C125">
            <v>250994937</v>
          </cell>
          <cell r="D125">
            <v>284808213</v>
          </cell>
          <cell r="E125">
            <v>250994937</v>
          </cell>
          <cell r="F125">
            <v>7795974.0775534185</v>
          </cell>
          <cell r="G125">
            <v>3.6691460230998008E-2</v>
          </cell>
          <cell r="H125">
            <v>5.1997698561345951</v>
          </cell>
          <cell r="I125">
            <v>26414182.186572433</v>
          </cell>
          <cell r="J125">
            <v>24441331.917037636</v>
          </cell>
          <cell r="K125">
            <v>5823123.8080187142</v>
          </cell>
          <cell r="L125">
            <v>7795974.0775535107</v>
          </cell>
          <cell r="M125">
            <v>9.9566957322822586E-2</v>
          </cell>
          <cell r="N125">
            <v>6.0054702121046341E-2</v>
          </cell>
          <cell r="O125">
            <v>2.6246884386283004E-2</v>
          </cell>
        </row>
        <row r="126">
          <cell r="A126" t="str">
            <v>FE</v>
          </cell>
          <cell r="B126">
            <v>62</v>
          </cell>
          <cell r="C126">
            <v>229344972</v>
          </cell>
          <cell r="D126">
            <v>238455467</v>
          </cell>
          <cell r="E126">
            <v>229344972</v>
          </cell>
          <cell r="F126">
            <v>11876902.998987433</v>
          </cell>
          <cell r="G126">
            <v>1.3066715631919973E-2</v>
          </cell>
          <cell r="H126">
            <v>5.7862712982606848</v>
          </cell>
          <cell r="I126">
            <v>16065071.090894848</v>
          </cell>
          <cell r="J126">
            <v>7597887.7346786857</v>
          </cell>
          <cell r="K126">
            <v>3409719.6427711546</v>
          </cell>
          <cell r="L126">
            <v>11876902.998987317</v>
          </cell>
          <cell r="M126">
            <v>9.3969184503855538E-2</v>
          </cell>
          <cell r="N126">
            <v>5.1934530756865931E-2</v>
          </cell>
          <cell r="O126">
            <v>1.0959687372844359E-2</v>
          </cell>
        </row>
        <row r="127">
          <cell r="B127">
            <v>3664</v>
          </cell>
          <cell r="C127">
            <v>216559980.77000001</v>
          </cell>
          <cell r="D127">
            <v>4540151761</v>
          </cell>
          <cell r="E127">
            <v>216739948.77000001</v>
          </cell>
          <cell r="F127">
            <v>45570128.376201473</v>
          </cell>
          <cell r="H127">
            <v>5.0955112750528375</v>
          </cell>
          <cell r="I127">
            <v>63985394.344343692</v>
          </cell>
          <cell r="J127">
            <v>26151218.762777954</v>
          </cell>
          <cell r="K127">
            <v>7735952.7946356833</v>
          </cell>
          <cell r="L127">
            <v>45570128.376201421</v>
          </cell>
          <cell r="M127">
            <v>-1</v>
          </cell>
          <cell r="N127">
            <v>-1</v>
          </cell>
          <cell r="O127">
            <v>-1</v>
          </cell>
        </row>
        <row r="128">
          <cell r="A128" t="str">
            <v>GB</v>
          </cell>
          <cell r="B128">
            <v>89</v>
          </cell>
          <cell r="C128">
            <v>208876692</v>
          </cell>
          <cell r="D128">
            <v>219474857</v>
          </cell>
          <cell r="E128">
            <v>208876692</v>
          </cell>
          <cell r="F128">
            <v>2617199.1412684149</v>
          </cell>
          <cell r="G128">
            <v>1.074963829291666E-2</v>
          </cell>
          <cell r="H128">
            <v>3.6868553516109888</v>
          </cell>
          <cell r="I128">
            <v>7084916.3047406673</v>
          </cell>
          <cell r="J128">
            <v>7092218.4429617524</v>
          </cell>
          <cell r="K128">
            <v>2624501.2794894576</v>
          </cell>
          <cell r="L128">
            <v>2617199.1412683725</v>
          </cell>
          <cell r="M128">
            <v>9.9803920681937053E-2</v>
          </cell>
          <cell r="N128">
            <v>5.0785167428038958E-2</v>
          </cell>
          <cell r="O128">
            <v>1.7170313660079411E-2</v>
          </cell>
        </row>
        <row r="129">
          <cell r="A129" t="str">
            <v>EI</v>
          </cell>
          <cell r="B129">
            <v>32</v>
          </cell>
          <cell r="C129">
            <v>199401913</v>
          </cell>
          <cell r="D129">
            <v>291169478</v>
          </cell>
          <cell r="E129">
            <v>199401913</v>
          </cell>
          <cell r="F129">
            <v>76752335.818901092</v>
          </cell>
          <cell r="G129">
            <v>1.0819632401085813E-2</v>
          </cell>
          <cell r="H129">
            <v>3.0693035916159945</v>
          </cell>
          <cell r="I129">
            <v>85495046.589590728</v>
          </cell>
          <cell r="J129">
            <v>10389099.048685074</v>
          </cell>
          <cell r="K129">
            <v>1646388.2779954672</v>
          </cell>
          <cell r="L129">
            <v>76752335.818901122</v>
          </cell>
          <cell r="M129">
            <v>7.6416294009859428E-2</v>
          </cell>
          <cell r="N129">
            <v>2.4454608336267215E-2</v>
          </cell>
          <cell r="O129">
            <v>-3.9498891421444235E-2</v>
          </cell>
        </row>
        <row r="130">
          <cell r="A130" t="str">
            <v>AC</v>
          </cell>
          <cell r="B130">
            <v>152</v>
          </cell>
          <cell r="C130">
            <v>177831301.13569999</v>
          </cell>
          <cell r="D130">
            <v>194780540</v>
          </cell>
          <cell r="E130">
            <v>179524547</v>
          </cell>
          <cell r="F130">
            <v>11998208.873964129</v>
          </cell>
          <cell r="G130">
            <v>2.1752384462066478E-2</v>
          </cell>
          <cell r="H130">
            <v>4.9086247946081683</v>
          </cell>
          <cell r="I130">
            <v>17853222.01796183</v>
          </cell>
          <cell r="J130">
            <v>17233240.548382372</v>
          </cell>
          <cell r="K130">
            <v>11378227.404384792</v>
          </cell>
          <cell r="L130">
            <v>11998208.87396425</v>
          </cell>
          <cell r="M130">
            <v>0.11859758484602852</v>
          </cell>
          <cell r="N130">
            <v>7.1842983895157475E-2</v>
          </cell>
          <cell r="O130">
            <v>2.9844330477711258E-2</v>
          </cell>
        </row>
        <row r="131">
          <cell r="A131" t="str">
            <v>KR</v>
          </cell>
          <cell r="B131">
            <v>67</v>
          </cell>
          <cell r="C131">
            <v>168805590</v>
          </cell>
          <cell r="D131">
            <v>187150154</v>
          </cell>
          <cell r="E131">
            <v>168805590</v>
          </cell>
          <cell r="F131">
            <v>11413195.924697682</v>
          </cell>
          <cell r="G131">
            <v>1.3262586290226063E-2</v>
          </cell>
          <cell r="H131">
            <v>6.2306034100944165</v>
          </cell>
          <cell r="I131">
            <v>16877337.51984477</v>
          </cell>
          <cell r="J131">
            <v>7429227.611310333</v>
          </cell>
          <cell r="K131">
            <v>1965086.0161632299</v>
          </cell>
          <cell r="L131">
            <v>11413195.924697667</v>
          </cell>
          <cell r="M131">
            <v>9.924357106576652E-2</v>
          </cell>
          <cell r="N131">
            <v>6.8130832052180623E-2</v>
          </cell>
          <cell r="O131">
            <v>3.3235240152617772E-2</v>
          </cell>
        </row>
        <row r="132">
          <cell r="A132" t="str">
            <v>AE</v>
          </cell>
          <cell r="B132">
            <v>30</v>
          </cell>
          <cell r="C132">
            <v>111798187</v>
          </cell>
          <cell r="D132">
            <v>114484936</v>
          </cell>
          <cell r="E132">
            <v>111798187</v>
          </cell>
          <cell r="F132">
            <v>3596096.7842156948</v>
          </cell>
          <cell r="G132">
            <v>1.810099064431972E-3</v>
          </cell>
          <cell r="H132">
            <v>5.1413585468340379</v>
          </cell>
          <cell r="I132">
            <v>6662612.3598113805</v>
          </cell>
          <cell r="J132">
            <v>3253679.4853434712</v>
          </cell>
          <cell r="K132">
            <v>187163.90974779427</v>
          </cell>
          <cell r="L132">
            <v>3596096.7842157036</v>
          </cell>
          <cell r="M132">
            <v>0.1287621682171651</v>
          </cell>
          <cell r="N132">
            <v>7.0969523975050505E-2</v>
          </cell>
          <cell r="O132">
            <v>3.7958215530554444E-2</v>
          </cell>
        </row>
        <row r="133">
          <cell r="A133" t="str">
            <v>IH</v>
          </cell>
          <cell r="B133">
            <v>91</v>
          </cell>
          <cell r="C133">
            <v>98320744</v>
          </cell>
          <cell r="D133">
            <v>112374863</v>
          </cell>
          <cell r="E133">
            <v>98320744</v>
          </cell>
          <cell r="F133">
            <v>1369386.9563204977</v>
          </cell>
          <cell r="G133">
            <v>2.6558367807225487E-2</v>
          </cell>
          <cell r="H133">
            <v>4.8469280515106759</v>
          </cell>
          <cell r="I133">
            <v>9121091.8922502398</v>
          </cell>
          <cell r="J133">
            <v>10335606.581239685</v>
          </cell>
          <cell r="K133">
            <v>2583901.6453099698</v>
          </cell>
          <cell r="L133">
            <v>1369386.9563205242</v>
          </cell>
          <cell r="M133">
            <v>5.8698658798916774E-2</v>
          </cell>
          <cell r="N133">
            <v>3.1376481601422895E-2</v>
          </cell>
          <cell r="O133">
            <v>1.4170182380611471E-3</v>
          </cell>
        </row>
        <row r="134">
          <cell r="A134" t="str">
            <v>JA</v>
          </cell>
          <cell r="B134">
            <v>90</v>
          </cell>
          <cell r="C134">
            <v>83642899</v>
          </cell>
          <cell r="D134">
            <v>92659320</v>
          </cell>
          <cell r="E134">
            <v>83642899</v>
          </cell>
          <cell r="F134">
            <v>4521529.6482338272</v>
          </cell>
          <cell r="G134">
            <v>1.2400897833631106E-2</v>
          </cell>
          <cell r="H134">
            <v>5.8932758347603409</v>
          </cell>
          <cell r="I134">
            <v>6609878.8996193409</v>
          </cell>
          <cell r="J134">
            <v>2785051.4475126565</v>
          </cell>
          <cell r="K134">
            <v>696702.19612716138</v>
          </cell>
          <cell r="L134">
            <v>4521529.6482338458</v>
          </cell>
          <cell r="M134">
            <v>0.12523824620147461</v>
          </cell>
          <cell r="N134">
            <v>7.7170843490040733E-2</v>
          </cell>
          <cell r="O134">
            <v>3.7445620373992211E-2</v>
          </cell>
        </row>
        <row r="135">
          <cell r="A135" t="str">
            <v>JC</v>
          </cell>
          <cell r="B135">
            <v>42</v>
          </cell>
          <cell r="C135">
            <v>80108118</v>
          </cell>
          <cell r="D135">
            <v>86408240</v>
          </cell>
          <cell r="E135">
            <v>80108118</v>
          </cell>
          <cell r="F135">
            <v>2899434.3484999076</v>
          </cell>
          <cell r="G135">
            <v>1.225507584297242E-2</v>
          </cell>
          <cell r="H135">
            <v>4.0767512015948242</v>
          </cell>
          <cell r="I135">
            <v>5156488.4951616824</v>
          </cell>
          <cell r="J135">
            <v>3137214.931204915</v>
          </cell>
          <cell r="K135">
            <v>880160.78454312682</v>
          </cell>
          <cell r="L135">
            <v>2899434.3484998941</v>
          </cell>
          <cell r="M135">
            <v>7.2399383350832611E-2</v>
          </cell>
          <cell r="N135">
            <v>4.5033557370818225E-2</v>
          </cell>
          <cell r="O135">
            <v>2.4815793748388115E-2</v>
          </cell>
        </row>
        <row r="136">
          <cell r="A136" t="str">
            <v>IF</v>
          </cell>
          <cell r="B136">
            <v>112</v>
          </cell>
          <cell r="C136">
            <v>71876707.599999994</v>
          </cell>
          <cell r="D136">
            <v>86587538</v>
          </cell>
          <cell r="E136">
            <v>71876707.599999994</v>
          </cell>
          <cell r="F136">
            <v>886116.33910080232</v>
          </cell>
          <cell r="G136">
            <v>3.9297482958624418E-2</v>
          </cell>
          <cell r="H136">
            <v>5.7024238765466215</v>
          </cell>
          <cell r="I136">
            <v>6713259.4097695649</v>
          </cell>
          <cell r="J136">
            <v>7769524.0942250043</v>
          </cell>
          <cell r="K136">
            <v>1942381.0235562623</v>
          </cell>
          <cell r="L136">
            <v>886116.33910082281</v>
          </cell>
          <cell r="M136">
            <v>7.6992695164494307E-2</v>
          </cell>
          <cell r="N136">
            <v>3.858082873166669E-2</v>
          </cell>
          <cell r="O136">
            <v>6.7513977613557182E-3</v>
          </cell>
        </row>
        <row r="137">
          <cell r="A137" t="str">
            <v>EK</v>
          </cell>
          <cell r="B137">
            <v>64</v>
          </cell>
          <cell r="C137">
            <v>52281412</v>
          </cell>
          <cell r="D137">
            <v>61176600</v>
          </cell>
          <cell r="E137">
            <v>52281412</v>
          </cell>
          <cell r="F137">
            <v>1497714.5009138109</v>
          </cell>
          <cell r="G137">
            <v>3.9104722002250701E-2</v>
          </cell>
          <cell r="H137">
            <v>5.8455188285848134</v>
          </cell>
          <cell r="I137">
            <v>6752732.6250281185</v>
          </cell>
          <cell r="J137">
            <v>7006690.8321524039</v>
          </cell>
          <cell r="K137">
            <v>1751672.7080381215</v>
          </cell>
          <cell r="L137">
            <v>1497714.5009138361</v>
          </cell>
          <cell r="M137">
            <v>8.4073726247967953E-2</v>
          </cell>
          <cell r="N137">
            <v>5.2465963351260109E-2</v>
          </cell>
          <cell r="O137">
            <v>1.7862675815139124E-2</v>
          </cell>
        </row>
        <row r="138">
          <cell r="A138" t="str">
            <v>MB</v>
          </cell>
          <cell r="B138">
            <v>34</v>
          </cell>
          <cell r="C138">
            <v>51941929</v>
          </cell>
          <cell r="D138">
            <v>57923736</v>
          </cell>
          <cell r="E138">
            <v>51941929</v>
          </cell>
          <cell r="F138">
            <v>2890410.6402270803</v>
          </cell>
          <cell r="G138">
            <v>4.3877541476434858E-3</v>
          </cell>
          <cell r="H138">
            <v>4.838023954693714</v>
          </cell>
          <cell r="I138">
            <v>3980673.4867646322</v>
          </cell>
          <cell r="J138">
            <v>1453683.7953834161</v>
          </cell>
          <cell r="K138">
            <v>363420.94884586334</v>
          </cell>
          <cell r="L138">
            <v>2890410.6402270794</v>
          </cell>
          <cell r="M138">
            <v>7.1570421133336726E-2</v>
          </cell>
          <cell r="N138">
            <v>3.6005759865455081E-2</v>
          </cell>
          <cell r="O138">
            <v>2.7370681523690286E-2</v>
          </cell>
        </row>
        <row r="139">
          <cell r="A139" t="str">
            <v>NA</v>
          </cell>
          <cell r="B139">
            <v>25</v>
          </cell>
          <cell r="C139">
            <v>36219231</v>
          </cell>
          <cell r="D139">
            <v>41207415</v>
          </cell>
          <cell r="E139">
            <v>36219231</v>
          </cell>
          <cell r="F139">
            <v>3586250.9152129828</v>
          </cell>
          <cell r="G139">
            <v>9.1434964586590024E-3</v>
          </cell>
          <cell r="H139">
            <v>6.1055787719788972</v>
          </cell>
          <cell r="I139">
            <v>4553914.5653466731</v>
          </cell>
          <cell r="J139">
            <v>1445907.8704702631</v>
          </cell>
          <cell r="K139">
            <v>478244.22033659369</v>
          </cell>
          <cell r="L139">
            <v>3586250.9152130038</v>
          </cell>
          <cell r="M139">
            <v>0.18223221004063475</v>
          </cell>
          <cell r="N139">
            <v>0.1169655010433039</v>
          </cell>
          <cell r="O139">
            <v>5.7020875844769399E-2</v>
          </cell>
        </row>
        <row r="140">
          <cell r="A140" t="str">
            <v>AF</v>
          </cell>
          <cell r="B140">
            <v>18</v>
          </cell>
          <cell r="C140">
            <v>16569974</v>
          </cell>
          <cell r="D140">
            <v>18475300</v>
          </cell>
          <cell r="E140">
            <v>16569974</v>
          </cell>
          <cell r="F140">
            <v>718836.65639205056</v>
          </cell>
          <cell r="G140">
            <v>1.3917531246156148E-2</v>
          </cell>
          <cell r="H140">
            <v>5.2631682508373272</v>
          </cell>
          <cell r="I140">
            <v>1383472.0301319547</v>
          </cell>
          <cell r="J140">
            <v>886180.498319868</v>
          </cell>
          <cell r="K140">
            <v>221545.12457996234</v>
          </cell>
          <cell r="L140">
            <v>718836.65639204904</v>
          </cell>
          <cell r="M140">
            <v>7.7474838386272227E-2</v>
          </cell>
          <cell r="N140">
            <v>5.6532385606698071E-2</v>
          </cell>
          <cell r="O140">
            <v>2.4692260782127405E-2</v>
          </cell>
        </row>
        <row r="141">
          <cell r="A141" t="str">
            <v>NF</v>
          </cell>
          <cell r="B141">
            <v>2</v>
          </cell>
          <cell r="C141">
            <v>3447896</v>
          </cell>
          <cell r="D141">
            <v>3969400</v>
          </cell>
          <cell r="E141">
            <v>3447896</v>
          </cell>
          <cell r="F141">
            <v>226951.64029109711</v>
          </cell>
          <cell r="G141">
            <v>7.5170694630613908E-3</v>
          </cell>
          <cell r="H141">
            <v>4.3944260888379461</v>
          </cell>
          <cell r="I141">
            <v>348184.70519114984</v>
          </cell>
          <cell r="J141">
            <v>161644.08653340396</v>
          </cell>
          <cell r="K141">
            <v>40411.021633351222</v>
          </cell>
          <cell r="L141">
            <v>226951.64029109711</v>
          </cell>
          <cell r="M141">
            <v>8.1001607490065825E-2</v>
          </cell>
          <cell r="N141">
            <v>6.8010642680885802E-2</v>
          </cell>
          <cell r="O141">
            <v>5.501967787170578E-2</v>
          </cell>
        </row>
        <row r="142">
          <cell r="A142" t="str">
            <v>ND</v>
          </cell>
          <cell r="B142">
            <v>1</v>
          </cell>
          <cell r="C142">
            <v>930506</v>
          </cell>
          <cell r="D142">
            <v>1000500</v>
          </cell>
          <cell r="E142">
            <v>930506</v>
          </cell>
          <cell r="F142">
            <v>29528.269468134502</v>
          </cell>
          <cell r="G142">
            <v>3.1260440705545862E-3</v>
          </cell>
          <cell r="H142">
            <v>3.8</v>
          </cell>
          <cell r="I142">
            <v>36872.029394075158</v>
          </cell>
          <cell r="J142">
            <v>9791.6799012541305</v>
          </cell>
          <cell r="K142">
            <v>2447.9199753134744</v>
          </cell>
          <cell r="L142">
            <v>29528.269468134502</v>
          </cell>
          <cell r="M142">
            <v>3.1733561597812911E-2</v>
          </cell>
          <cell r="N142">
            <v>3.1733561597812911E-2</v>
          </cell>
          <cell r="O142">
            <v>3.1733561597812911E-2</v>
          </cell>
        </row>
      </sheetData>
      <sheetData sheetId="3"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349236</v>
          </cell>
          <cell r="B2">
            <v>1499513143538.4265</v>
          </cell>
          <cell r="C2">
            <v>1676814182575</v>
          </cell>
          <cell r="D2">
            <v>1520396833251.2888</v>
          </cell>
          <cell r="E2">
            <v>100436746204.69923</v>
          </cell>
          <cell r="F2">
            <v>1.7112373921808671E-2</v>
          </cell>
          <cell r="G2">
            <v>4.4072353089287457</v>
          </cell>
          <cell r="H2">
            <v>138534143689.00366</v>
          </cell>
          <cell r="I2">
            <v>85668497526.083496</v>
          </cell>
          <cell r="J2">
            <v>47571100041.765137</v>
          </cell>
          <cell r="K2">
            <v>100436746204.6853</v>
          </cell>
          <cell r="L2">
            <v>7.9135448107869599E-2</v>
          </cell>
          <cell r="M2">
            <v>3.7851203253357044E-2</v>
          </cell>
          <cell r="N2">
            <v>6.7074716667176199E-3</v>
          </cell>
        </row>
      </sheetData>
      <sheetData sheetId="4"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41404</v>
          </cell>
          <cell r="B2">
            <v>206163943765.71811</v>
          </cell>
          <cell r="C2">
            <v>216944872444</v>
          </cell>
          <cell r="D2">
            <v>206348151679.05997</v>
          </cell>
          <cell r="E2">
            <v>14476091364.964977</v>
          </cell>
          <cell r="F2">
            <v>6.7877098560510203E-3</v>
          </cell>
          <cell r="G2">
            <v>4.2023460538040833</v>
          </cell>
          <cell r="H2">
            <v>17856151301.99939</v>
          </cell>
          <cell r="I2">
            <v>5530622359.6034546</v>
          </cell>
          <cell r="J2">
            <v>2150562422.5692444</v>
          </cell>
          <cell r="K2">
            <v>14476091364.965179</v>
          </cell>
          <cell r="L2">
            <v>8.588962229267752E-2</v>
          </cell>
          <cell r="M2">
            <v>4.1651929330971817E-2</v>
          </cell>
          <cell r="N2">
            <v>1.0206591787413229E-2</v>
          </cell>
        </row>
      </sheetData>
      <sheetData sheetId="5" refreshError="1"/>
      <sheetData sheetId="6" refreshError="1"/>
      <sheetData sheetId="7" refreshError="1"/>
      <sheetData sheetId="8"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配賦EX"/>
      <sheetName val="業種小分類"/>
      <sheetName val="業種大分類"/>
      <sheetName val="その他"/>
      <sheetName val="全体"/>
      <sheetName val="配賦EX.XLS"/>
      <sheetName val="%E9%85%8D%E8%B3%A6EX.XLS"/>
    </sheetNames>
    <definedNames>
      <definedName name="Haifu_Execute"/>
      <definedName name="Haifu_NumberEdit"/>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SUMMARY -SUB- HEAD"/>
      <sheetName val="SUMMARY"/>
      <sheetName val=" BOQ"/>
      <sheetName val="ANALYSIS"/>
      <sheetName val="LOCAL RATES"/>
      <sheetName val="RESOURES"/>
      <sheetName val="MAJOR QTY"/>
      <sheetName val="PROGRAM"/>
      <sheetName val="MECH-COST ANALYSIS"/>
      <sheetName val="LOADING "/>
      <sheetName val="LAUNCH-TRANS OF GIRDER"/>
      <sheetName val="TECH-SPEC"/>
      <sheetName val="Rares to HO"/>
      <sheetName val="END"/>
      <sheetName val="DEPT RATES"/>
      <sheetName val="Voucher"/>
      <sheetName val="5 - CITICORP"/>
      <sheetName val="Boiler&amp;TG"/>
      <sheetName val="ANAL"/>
    </sheetNames>
    <sheetDataSet>
      <sheetData sheetId="0" refreshError="1"/>
      <sheetData sheetId="1" refreshError="1"/>
      <sheetData sheetId="2" refreshError="1"/>
      <sheetData sheetId="3" refreshError="1"/>
      <sheetData sheetId="4" refreshError="1">
        <row r="14">
          <cell r="H14">
            <v>28000</v>
          </cell>
        </row>
        <row r="38">
          <cell r="H38">
            <v>120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Sheet1"/>
      <sheetName val="I_DATA"/>
      <sheetName val="I-CO"/>
    </sheetNames>
    <sheetDataSet>
      <sheetData sheetId="0"/>
      <sheetData sheetId="1"/>
      <sheetData sheetId="2" refreshError="1">
        <row r="1">
          <cell r="A1" t="str">
            <v>MH-NO</v>
          </cell>
          <cell r="B1" t="str">
            <v>X</v>
          </cell>
          <cell r="C1" t="str">
            <v>Y</v>
          </cell>
          <cell r="D1" t="str">
            <v>GL</v>
          </cell>
        </row>
        <row r="2">
          <cell r="A2" t="str">
            <v>I-3/6/3/27</v>
          </cell>
          <cell r="B2">
            <v>7550.9276001269473</v>
          </cell>
          <cell r="C2">
            <v>6724.2434652617176</v>
          </cell>
          <cell r="D2" t="str">
            <v>1.380</v>
          </cell>
        </row>
        <row r="3">
          <cell r="A3" t="str">
            <v>I-3/6/3/28</v>
          </cell>
          <cell r="B3">
            <v>7556.5133853618718</v>
          </cell>
          <cell r="C3">
            <v>6749.0607460565516</v>
          </cell>
          <cell r="D3" t="str">
            <v>1.520</v>
          </cell>
        </row>
        <row r="4">
          <cell r="A4" t="str">
            <v>I-3/6/3/29</v>
          </cell>
          <cell r="B4">
            <v>7562.1263421225149</v>
          </cell>
          <cell r="C4">
            <v>6773.9987481743565</v>
          </cell>
          <cell r="D4" t="str">
            <v>1.680</v>
          </cell>
        </row>
        <row r="5">
          <cell r="A5" t="str">
            <v>I-3/6/3/30</v>
          </cell>
          <cell r="B5">
            <v>7568.3814606408296</v>
          </cell>
          <cell r="C5">
            <v>6801.7898332492723</v>
          </cell>
          <cell r="D5">
            <v>1.8</v>
          </cell>
        </row>
        <row r="6">
          <cell r="A6" t="str">
            <v>I-3/6/3/26</v>
          </cell>
          <cell r="B6">
            <v>7584.6765839171039</v>
          </cell>
          <cell r="C6">
            <v>6719.8248823151225</v>
          </cell>
          <cell r="D6" t="str">
            <v>1.600</v>
          </cell>
        </row>
        <row r="7">
          <cell r="A7" t="str">
            <v>I-3/6/3/23/14</v>
          </cell>
          <cell r="B7">
            <v>7591.8724811236834</v>
          </cell>
          <cell r="C7">
            <v>6770.1042373548644</v>
          </cell>
          <cell r="D7" t="str">
            <v>1.580</v>
          </cell>
        </row>
        <row r="8">
          <cell r="A8" t="str">
            <v>I-3/6/3/23/9</v>
          </cell>
          <cell r="B8">
            <v>7604.1691390011692</v>
          </cell>
          <cell r="C8">
            <v>6824.7374891805066</v>
          </cell>
          <cell r="D8" t="str">
            <v>1.690</v>
          </cell>
        </row>
        <row r="9">
          <cell r="A9" t="str">
            <v>I-3/6/3/25</v>
          </cell>
          <cell r="B9">
            <v>7619.1179732549608</v>
          </cell>
          <cell r="C9">
            <v>6715.3156462287407</v>
          </cell>
          <cell r="D9" t="str">
            <v>1.650</v>
          </cell>
        </row>
        <row r="10">
          <cell r="A10" t="str">
            <v>I-3/6/3/23/13</v>
          </cell>
          <cell r="B10">
            <v>7621.618620124852</v>
          </cell>
          <cell r="C10">
            <v>6766.2097265353732</v>
          </cell>
          <cell r="D10" t="str">
            <v>1.490</v>
          </cell>
        </row>
        <row r="11">
          <cell r="A11" t="str">
            <v>I-3/6/3/23/8</v>
          </cell>
          <cell r="B11">
            <v>7634.7510302889532</v>
          </cell>
          <cell r="C11">
            <v>6820.1771775991265</v>
          </cell>
          <cell r="D11" t="str">
            <v>1.730</v>
          </cell>
        </row>
        <row r="12">
          <cell r="A12" t="str">
            <v>I-3/6/3/23/12</v>
          </cell>
          <cell r="B12">
            <v>7651.3647591260205</v>
          </cell>
          <cell r="C12">
            <v>6762.3152157158811</v>
          </cell>
          <cell r="D12" t="str">
            <v>1.400</v>
          </cell>
        </row>
        <row r="13">
          <cell r="A13" t="str">
            <v>I-3/6/3/11/12/2</v>
          </cell>
          <cell r="B13">
            <v>7657.2223480645707</v>
          </cell>
          <cell r="C13">
            <v>6710.3268340686072</v>
          </cell>
          <cell r="D13" t="str">
            <v>1.300</v>
          </cell>
        </row>
        <row r="14">
          <cell r="A14" t="str">
            <v>I-3/6/3/23/7</v>
          </cell>
          <cell r="B14">
            <v>7663.711859469784</v>
          </cell>
          <cell r="C14">
            <v>6816.2001657590881</v>
          </cell>
          <cell r="D14" t="str">
            <v>1.750</v>
          </cell>
        </row>
        <row r="15">
          <cell r="A15" t="str">
            <v>I-3/6/3/23/11</v>
          </cell>
          <cell r="B15">
            <v>7681.11089812719</v>
          </cell>
          <cell r="C15">
            <v>6758.4207048963899</v>
          </cell>
          <cell r="D15" t="str">
            <v>1.440</v>
          </cell>
        </row>
        <row r="16">
          <cell r="A16" t="str">
            <v>I-3/6/3/24</v>
          </cell>
          <cell r="B16">
            <v>7690.1115036065767</v>
          </cell>
          <cell r="C16">
            <v>6706.0208240651837</v>
          </cell>
          <cell r="D16" t="str">
            <v>1.630</v>
          </cell>
        </row>
        <row r="17">
          <cell r="A17" t="str">
            <v>I-3/6/3/23/6</v>
          </cell>
          <cell r="B17">
            <v>7692.9905489172161</v>
          </cell>
          <cell r="C17">
            <v>6811.4472175553356</v>
          </cell>
          <cell r="D17" t="str">
            <v>1.870</v>
          </cell>
        </row>
        <row r="18">
          <cell r="A18" t="str">
            <v>I-3/6/3/23/10</v>
          </cell>
          <cell r="B18">
            <v>7710.8570371283586</v>
          </cell>
          <cell r="C18">
            <v>6754.5261940768969</v>
          </cell>
          <cell r="D18" t="str">
            <v>1.370</v>
          </cell>
        </row>
        <row r="19">
          <cell r="A19" t="str">
            <v>I-3/6/3/23/5</v>
          </cell>
          <cell r="B19">
            <v>7722.4790698724355</v>
          </cell>
          <cell r="C19">
            <v>6806.8852384643305</v>
          </cell>
          <cell r="D19" t="str">
            <v>1.900</v>
          </cell>
        </row>
        <row r="20">
          <cell r="A20" t="str">
            <v>I-3/6/3/23</v>
          </cell>
          <cell r="B20">
            <v>7722.5876728655558</v>
          </cell>
          <cell r="C20">
            <v>6701.76937519277</v>
          </cell>
          <cell r="D20" t="str">
            <v>1.560</v>
          </cell>
        </row>
        <row r="21">
          <cell r="A21" t="str">
            <v>I-3/6/3/23/1</v>
          </cell>
          <cell r="B21">
            <v>7728.0263334333276</v>
          </cell>
          <cell r="C21">
            <v>6728.1199137895246</v>
          </cell>
          <cell r="D21" t="str">
            <v>1.530</v>
          </cell>
        </row>
        <row r="22">
          <cell r="A22" t="str">
            <v>I-3/6/3/23/2</v>
          </cell>
          <cell r="B22">
            <v>7732.857937162561</v>
          </cell>
          <cell r="C22">
            <v>6751.8423348121632</v>
          </cell>
          <cell r="D22" t="str">
            <v>1.540</v>
          </cell>
        </row>
        <row r="23">
          <cell r="A23" t="str">
            <v>I-3/6/3/23/3</v>
          </cell>
          <cell r="B23">
            <v>7738.4771637531521</v>
          </cell>
          <cell r="C23">
            <v>6778.7546250900477</v>
          </cell>
          <cell r="D23" t="str">
            <v>1.650</v>
          </cell>
        </row>
        <row r="24">
          <cell r="A24" t="str">
            <v>I-3/6/3/23/4</v>
          </cell>
          <cell r="B24">
            <v>7743.5825861398653</v>
          </cell>
          <cell r="C24">
            <v>6803.4906107205961</v>
          </cell>
          <cell r="D24" t="str">
            <v>1.830</v>
          </cell>
        </row>
        <row r="25">
          <cell r="A25" t="str">
            <v>I-3/6/3/22</v>
          </cell>
          <cell r="B25">
            <v>7749.3046163967765</v>
          </cell>
          <cell r="C25">
            <v>6698.4079284557329</v>
          </cell>
          <cell r="D25" t="str">
            <v>1.680</v>
          </cell>
        </row>
        <row r="26">
          <cell r="A26" t="str">
            <v>I-3/6/3/21</v>
          </cell>
          <cell r="B26">
            <v>7774.9175712472088</v>
          </cell>
          <cell r="C26">
            <v>6695.1252623576383</v>
          </cell>
          <cell r="D26" t="str">
            <v>1.520</v>
          </cell>
        </row>
        <row r="27">
          <cell r="A27" t="str">
            <v>I-3/6/3/11/11</v>
          </cell>
          <cell r="B27">
            <v>7788.1055010103237</v>
          </cell>
          <cell r="C27">
            <v>6746.4658113378564</v>
          </cell>
          <cell r="D27" t="str">
            <v>1.760</v>
          </cell>
        </row>
        <row r="28">
          <cell r="A28" t="str">
            <v>I-3/6/25</v>
          </cell>
          <cell r="B28">
            <v>7800.9160000000002</v>
          </cell>
          <cell r="C28">
            <v>6795.8330000000005</v>
          </cell>
          <cell r="D28" t="str">
            <v>1.810</v>
          </cell>
        </row>
        <row r="29">
          <cell r="A29" t="str">
            <v>I-3/6/3/20</v>
          </cell>
          <cell r="B29">
            <v>7808.529609821032</v>
          </cell>
          <cell r="C29">
            <v>6689.2769809831043</v>
          </cell>
          <cell r="D29" t="str">
            <v>1.230</v>
          </cell>
        </row>
        <row r="30">
          <cell r="A30" t="str">
            <v>I-3/6/3/11/10</v>
          </cell>
          <cell r="B30">
            <v>7817.6617430720498</v>
          </cell>
          <cell r="C30">
            <v>6741.3249402843603</v>
          </cell>
          <cell r="D30" t="str">
            <v>1.930</v>
          </cell>
        </row>
        <row r="31">
          <cell r="A31" t="str">
            <v>I-3/6/24</v>
          </cell>
          <cell r="B31">
            <v>7830.4722420617263</v>
          </cell>
          <cell r="C31">
            <v>6790.6921289465045</v>
          </cell>
          <cell r="D31" t="str">
            <v>1.880</v>
          </cell>
        </row>
        <row r="32">
          <cell r="A32" t="str">
            <v>I-3/6/3/19</v>
          </cell>
          <cell r="B32">
            <v>7837.1655767665707</v>
          </cell>
          <cell r="C32">
            <v>6684.2895177817072</v>
          </cell>
          <cell r="D32" t="str">
            <v>1.210</v>
          </cell>
        </row>
        <row r="33">
          <cell r="A33" t="str">
            <v>I-3/6/3/11/9</v>
          </cell>
          <cell r="B33">
            <v>7847.2169673451044</v>
          </cell>
          <cell r="C33">
            <v>6736.1782194062098</v>
          </cell>
          <cell r="D33" t="str">
            <v>1.990</v>
          </cell>
        </row>
        <row r="34">
          <cell r="A34" t="str">
            <v>I-3/6/23</v>
          </cell>
          <cell r="B34">
            <v>7860.4768343012483</v>
          </cell>
          <cell r="C34">
            <v>6784.9449345629328</v>
          </cell>
          <cell r="D34" t="str">
            <v>2.290</v>
          </cell>
        </row>
        <row r="35">
          <cell r="A35" t="str">
            <v>I-3/6/3/18</v>
          </cell>
          <cell r="B35">
            <v>7869.6177698043257</v>
          </cell>
          <cell r="C35">
            <v>6678.6370100877803</v>
          </cell>
          <cell r="D35" t="str">
            <v>1.410</v>
          </cell>
        </row>
        <row r="36">
          <cell r="A36" t="str">
            <v>I-3/6/3/17</v>
          </cell>
          <cell r="B36">
            <v>7870.2143446576329</v>
          </cell>
          <cell r="C36">
            <v>6657.0480006991183</v>
          </cell>
          <cell r="D36" t="str">
            <v>1.410</v>
          </cell>
        </row>
        <row r="37">
          <cell r="A37" t="str">
            <v>I-3/6/3/11/8</v>
          </cell>
          <cell r="B37">
            <v>7876.7902133283314</v>
          </cell>
          <cell r="C37">
            <v>6729.8750570975362</v>
          </cell>
          <cell r="D37" t="str">
            <v>2.070</v>
          </cell>
        </row>
        <row r="38">
          <cell r="A38" t="str">
            <v>I-3/19/1</v>
          </cell>
          <cell r="B38">
            <v>7886.0663735657263</v>
          </cell>
          <cell r="C38">
            <v>6541.1937716349994</v>
          </cell>
          <cell r="D38" t="str">
            <v>1.890</v>
          </cell>
        </row>
        <row r="39">
          <cell r="A39" t="str">
            <v>I-3/6/22</v>
          </cell>
          <cell r="B39">
            <v>7890.1056448657027</v>
          </cell>
          <cell r="C39">
            <v>6779.7301465432465</v>
          </cell>
          <cell r="D39" t="str">
            <v>2.230</v>
          </cell>
        </row>
        <row r="40">
          <cell r="A40" t="str">
            <v>I-3/6/3/18/1</v>
          </cell>
          <cell r="B40">
            <v>7893.138895657341</v>
          </cell>
          <cell r="C40">
            <v>6674.5408397348338</v>
          </cell>
          <cell r="D40" t="str">
            <v>1.710</v>
          </cell>
        </row>
        <row r="41">
          <cell r="A41" t="str">
            <v>I-3/6/3/16</v>
          </cell>
          <cell r="B41">
            <v>7898.3382421522811</v>
          </cell>
          <cell r="C41">
            <v>6646.6054727623332</v>
          </cell>
          <cell r="D41" t="str">
            <v>1.690</v>
          </cell>
        </row>
        <row r="42">
          <cell r="A42" t="str">
            <v>I-3/22</v>
          </cell>
          <cell r="B42">
            <v>7898.8289881665323</v>
          </cell>
          <cell r="C42">
            <v>6596.8278885294185</v>
          </cell>
          <cell r="D42" t="str">
            <v>1.380</v>
          </cell>
        </row>
        <row r="43">
          <cell r="A43" t="str">
            <v>I-3/6/3/11/7</v>
          </cell>
          <cell r="B43">
            <v>7906.1727529112841</v>
          </cell>
          <cell r="C43">
            <v>6724.3782980684355</v>
          </cell>
          <cell r="D43" t="str">
            <v>2.170</v>
          </cell>
        </row>
        <row r="44">
          <cell r="A44" t="str">
            <v>I-3/18</v>
          </cell>
          <cell r="B44">
            <v>7917.8200264102152</v>
          </cell>
          <cell r="C44">
            <v>6514.3658837586563</v>
          </cell>
          <cell r="D44" t="str">
            <v>1.910</v>
          </cell>
        </row>
        <row r="45">
          <cell r="A45" t="str">
            <v>I-3/6/21</v>
          </cell>
          <cell r="B45">
            <v>7919.1053084595806</v>
          </cell>
          <cell r="C45">
            <v>6774.4992610361824</v>
          </cell>
          <cell r="D45" t="str">
            <v>2.130</v>
          </cell>
        </row>
        <row r="46">
          <cell r="A46" t="str">
            <v>I-3/13/2</v>
          </cell>
          <cell r="B46">
            <v>7921.0188184339268</v>
          </cell>
          <cell r="C46">
            <v>6457.2060747108508</v>
          </cell>
          <cell r="D46" t="str">
            <v>2.420</v>
          </cell>
        </row>
        <row r="47">
          <cell r="A47" t="str">
            <v>I-3/6/3/18/2</v>
          </cell>
          <cell r="B47">
            <v>7922.6939643707201</v>
          </cell>
          <cell r="C47">
            <v>6669.3932271601361</v>
          </cell>
          <cell r="D47" t="str">
            <v>1.730</v>
          </cell>
        </row>
        <row r="48">
          <cell r="A48" t="str">
            <v>I-3/3/4/9/4</v>
          </cell>
          <cell r="B48">
            <v>7923.4186689366079</v>
          </cell>
          <cell r="C48">
            <v>6195.9090841824191</v>
          </cell>
          <cell r="D48" t="str">
            <v>1.410</v>
          </cell>
        </row>
        <row r="49">
          <cell r="A49" t="str">
            <v>I-3/19</v>
          </cell>
          <cell r="B49">
            <v>7923.6696475198769</v>
          </cell>
          <cell r="C49">
            <v>6535.573946679945</v>
          </cell>
          <cell r="D49" t="str">
            <v>1.850</v>
          </cell>
        </row>
        <row r="50">
          <cell r="A50" t="str">
            <v>I-3/6/3/15</v>
          </cell>
          <cell r="B50">
            <v>7926.4621396469283</v>
          </cell>
          <cell r="C50">
            <v>6636.162944825548</v>
          </cell>
          <cell r="D50" t="str">
            <v>1.680</v>
          </cell>
        </row>
        <row r="51">
          <cell r="A51" t="str">
            <v>I-3/20</v>
          </cell>
          <cell r="B51">
            <v>7934.5712141333388</v>
          </cell>
          <cell r="C51">
            <v>6575.0980639423515</v>
          </cell>
          <cell r="D51" t="str">
            <v>1.630</v>
          </cell>
        </row>
        <row r="52">
          <cell r="A52" t="str">
            <v>I-3/6/3/11/5</v>
          </cell>
          <cell r="B52">
            <v>7934.6400331407285</v>
          </cell>
          <cell r="C52">
            <v>6692.9245089478109</v>
          </cell>
          <cell r="D52" t="str">
            <v>1.980</v>
          </cell>
        </row>
        <row r="53">
          <cell r="A53" t="str">
            <v>I-3/21</v>
          </cell>
          <cell r="B53">
            <v>7938.5595921626527</v>
          </cell>
          <cell r="C53">
            <v>6589.5581068432284</v>
          </cell>
          <cell r="D53" t="str">
            <v>1.580</v>
          </cell>
        </row>
        <row r="54">
          <cell r="A54" t="str">
            <v>I-3/6/3/11/6</v>
          </cell>
          <cell r="B54">
            <v>7940.5287153907493</v>
          </cell>
          <cell r="C54">
            <v>6717.9177028867234</v>
          </cell>
          <cell r="D54" t="str">
            <v>2.060</v>
          </cell>
        </row>
        <row r="55">
          <cell r="A55" t="str">
            <v>I-3/6/20</v>
          </cell>
          <cell r="B55">
            <v>7948.750755556136</v>
          </cell>
          <cell r="C55">
            <v>6769.3532390329419</v>
          </cell>
          <cell r="D55" t="str">
            <v>2.070</v>
          </cell>
        </row>
        <row r="56">
          <cell r="A56" t="str">
            <v>I-3/13/1</v>
          </cell>
          <cell r="B56">
            <v>7950.5717300190736</v>
          </cell>
          <cell r="C56">
            <v>6454.1348287418068</v>
          </cell>
          <cell r="D56" t="str">
            <v>2.260</v>
          </cell>
        </row>
        <row r="57">
          <cell r="A57" t="str">
            <v>I-3/3/4/9/3</v>
          </cell>
          <cell r="B57">
            <v>7953.2208663864931</v>
          </cell>
          <cell r="C57">
            <v>6192.4697489039008</v>
          </cell>
          <cell r="D57" t="str">
            <v>1.540</v>
          </cell>
        </row>
        <row r="58">
          <cell r="A58" t="str">
            <v>I-3/17</v>
          </cell>
          <cell r="B58">
            <v>7953.8325356833575</v>
          </cell>
          <cell r="C58">
            <v>6510.864707734313</v>
          </cell>
          <cell r="D58" t="str">
            <v>1.960</v>
          </cell>
        </row>
        <row r="59">
          <cell r="A59" t="str">
            <v>I-3/6/3/14</v>
          </cell>
          <cell r="B59">
            <v>7954.5860371415765</v>
          </cell>
          <cell r="C59">
            <v>6625.720416888762</v>
          </cell>
          <cell r="D59" t="str">
            <v>1.450</v>
          </cell>
        </row>
        <row r="60">
          <cell r="A60" t="str">
            <v>I-3/3/4/6/3</v>
          </cell>
          <cell r="B60">
            <v>7959.6663868938449</v>
          </cell>
          <cell r="C60">
            <v>6285.3272730304561</v>
          </cell>
          <cell r="D60" t="str">
            <v>1.800</v>
          </cell>
        </row>
        <row r="61">
          <cell r="A61" t="str">
            <v>I-3/6/3/11/4</v>
          </cell>
          <cell r="B61">
            <v>7960.602255999419</v>
          </cell>
          <cell r="C61">
            <v>6690.9111014538958</v>
          </cell>
          <cell r="D61" t="str">
            <v>2.150</v>
          </cell>
        </row>
        <row r="62">
          <cell r="A62" t="str">
            <v>I-3/3/4/6/4</v>
          </cell>
          <cell r="B62">
            <v>7963.3929692584061</v>
          </cell>
          <cell r="C62">
            <v>6315.0949162673696</v>
          </cell>
          <cell r="D62" t="str">
            <v>1.850</v>
          </cell>
        </row>
        <row r="63">
          <cell r="A63" t="str">
            <v>I-3/3/4/6/5</v>
          </cell>
          <cell r="B63">
            <v>7967.1195516229673</v>
          </cell>
          <cell r="C63">
            <v>6344.8625595042822</v>
          </cell>
          <cell r="D63" t="str">
            <v>1.860</v>
          </cell>
        </row>
        <row r="64">
          <cell r="A64" t="str">
            <v>I-3/3/4/6/6</v>
          </cell>
          <cell r="B64">
            <v>7970.5976951632238</v>
          </cell>
          <cell r="C64">
            <v>6372.6456931920684</v>
          </cell>
          <cell r="D64" t="str">
            <v>1.960</v>
          </cell>
        </row>
        <row r="65">
          <cell r="A65" t="str">
            <v>I-3/6/19</v>
          </cell>
          <cell r="B65">
            <v>7974.2698733188026</v>
          </cell>
          <cell r="C65">
            <v>6766.0019835836129</v>
          </cell>
          <cell r="D65" t="str">
            <v>2.070</v>
          </cell>
        </row>
        <row r="66">
          <cell r="A66" t="str">
            <v>I-3/12</v>
          </cell>
          <cell r="B66">
            <v>7975.5664716493056</v>
          </cell>
          <cell r="C66">
            <v>6412.3358841746194</v>
          </cell>
          <cell r="D66" t="str">
            <v>2.450</v>
          </cell>
        </row>
        <row r="67">
          <cell r="A67" t="str">
            <v>I-3/13</v>
          </cell>
          <cell r="B67">
            <v>7980.4110287232352</v>
          </cell>
          <cell r="C67">
            <v>6451.0338203826059</v>
          </cell>
          <cell r="D67" t="str">
            <v>2.280</v>
          </cell>
        </row>
        <row r="68">
          <cell r="A68" t="str">
            <v>I-3/6/3/13</v>
          </cell>
          <cell r="B68">
            <v>7982.7099346362238</v>
          </cell>
          <cell r="C68">
            <v>6615.2778889519768</v>
          </cell>
          <cell r="D68" t="str">
            <v>1.520</v>
          </cell>
        </row>
        <row r="69">
          <cell r="A69" t="str">
            <v>I-3/3/4/9/2</v>
          </cell>
          <cell r="B69">
            <v>7983.0230638363782</v>
          </cell>
          <cell r="C69">
            <v>6189.0304136253835</v>
          </cell>
          <cell r="D69" t="str">
            <v>1.640</v>
          </cell>
        </row>
        <row r="70">
          <cell r="A70" t="str">
            <v>I-3/14</v>
          </cell>
          <cell r="B70">
            <v>7983.4710402503279</v>
          </cell>
          <cell r="C70">
            <v>6475.4769488387419</v>
          </cell>
          <cell r="D70" t="str">
            <v>2.110</v>
          </cell>
        </row>
        <row r="71">
          <cell r="A71" t="str">
            <v>I-3/6/3/6/4</v>
          </cell>
          <cell r="B71">
            <v>7984.65491121995</v>
          </cell>
          <cell r="C71">
            <v>6570.0404515549708</v>
          </cell>
          <cell r="D71" t="str">
            <v>1.500</v>
          </cell>
        </row>
        <row r="72">
          <cell r="A72" t="str">
            <v>I-3/15</v>
          </cell>
          <cell r="B72">
            <v>7986.3735605065331</v>
          </cell>
          <cell r="C72">
            <v>6498.6620495616671</v>
          </cell>
          <cell r="D72" t="str">
            <v>2.120</v>
          </cell>
        </row>
        <row r="73">
          <cell r="A73" t="str">
            <v>I-3/16</v>
          </cell>
          <cell r="B73">
            <v>7987.4915352159014</v>
          </cell>
          <cell r="C73">
            <v>6507.592342532741</v>
          </cell>
          <cell r="D73" t="str">
            <v>2.120</v>
          </cell>
        </row>
        <row r="74">
          <cell r="A74" t="str">
            <v>I-3/6/3/11/3</v>
          </cell>
          <cell r="B74">
            <v>7988.0495209279834</v>
          </cell>
          <cell r="C74">
            <v>6688.7825268246952</v>
          </cell>
          <cell r="D74" t="str">
            <v>2.290</v>
          </cell>
        </row>
        <row r="75">
          <cell r="A75" t="str">
            <v>I-3/3/4/6/2</v>
          </cell>
          <cell r="B75">
            <v>7993.6255366385385</v>
          </cell>
          <cell r="C75">
            <v>6282.2092747164379</v>
          </cell>
          <cell r="D75" t="str">
            <v>1.840</v>
          </cell>
        </row>
        <row r="76">
          <cell r="A76" t="str">
            <v>I-3/6/18</v>
          </cell>
          <cell r="B76">
            <v>8004.0482584824031</v>
          </cell>
          <cell r="C76">
            <v>6762.3622339976819</v>
          </cell>
          <cell r="D76" t="str">
            <v>2.060</v>
          </cell>
        </row>
        <row r="77">
          <cell r="A77" t="str">
            <v>I-3/11</v>
          </cell>
          <cell r="B77">
            <v>8010.3392085752903</v>
          </cell>
          <cell r="C77">
            <v>6408.2255350877604</v>
          </cell>
          <cell r="D77" t="str">
            <v>2.420</v>
          </cell>
        </row>
        <row r="78">
          <cell r="A78" t="str">
            <v>I-3/6/3/12</v>
          </cell>
          <cell r="B78">
            <v>8011.0591020388365</v>
          </cell>
          <cell r="C78">
            <v>6604.8802387437063</v>
          </cell>
          <cell r="D78" t="str">
            <v>1.620</v>
          </cell>
        </row>
        <row r="79">
          <cell r="A79" t="str">
            <v>I-3/6/3/6/3</v>
          </cell>
          <cell r="B79">
            <v>8012.227574197289</v>
          </cell>
          <cell r="C79">
            <v>6567.7843958053581</v>
          </cell>
          <cell r="D79" t="str">
            <v>1.410</v>
          </cell>
        </row>
        <row r="80">
          <cell r="A80" t="str">
            <v>I-3/3/4/9/1</v>
          </cell>
          <cell r="B80">
            <v>8012.8252612862634</v>
          </cell>
          <cell r="C80">
            <v>6185.5910783468671</v>
          </cell>
          <cell r="D80" t="str">
            <v>1.610</v>
          </cell>
        </row>
        <row r="81">
          <cell r="A81" t="str">
            <v>I-3/6/3/11</v>
          </cell>
          <cell r="B81">
            <v>8012.997113158207</v>
          </cell>
          <cell r="C81">
            <v>6627.3833209850654</v>
          </cell>
          <cell r="D81" t="str">
            <v>1.680</v>
          </cell>
        </row>
        <row r="82">
          <cell r="A82" t="str">
            <v>I-3/6/3/11/1</v>
          </cell>
          <cell r="B82">
            <v>8015.5102059020674</v>
          </cell>
          <cell r="C82">
            <v>6656.5639237845262</v>
          </cell>
          <cell r="D82" t="str">
            <v>2.280</v>
          </cell>
        </row>
        <row r="83">
          <cell r="A83" t="str">
            <v>I-3/6/3/11/2</v>
          </cell>
          <cell r="B83">
            <v>8017.9597124586626</v>
          </cell>
          <cell r="C83">
            <v>6686.4629487169159</v>
          </cell>
          <cell r="D83" t="str">
            <v>2.160</v>
          </cell>
        </row>
        <row r="84">
          <cell r="A84" t="str">
            <v>I-3/3/4/15</v>
          </cell>
          <cell r="B84">
            <v>8018.2394941499615</v>
          </cell>
          <cell r="C84">
            <v>6045.0833141087123</v>
          </cell>
          <cell r="D84" t="str">
            <v>1.980</v>
          </cell>
        </row>
        <row r="85">
          <cell r="A85" t="str">
            <v>I-3/3/4/14</v>
          </cell>
          <cell r="B85">
            <v>8019.7690437295641</v>
          </cell>
          <cell r="C85">
            <v>6059.8985138045819</v>
          </cell>
          <cell r="D85" t="str">
            <v>2.090</v>
          </cell>
        </row>
        <row r="86">
          <cell r="A86" t="str">
            <v>I-3/3/4/16</v>
          </cell>
          <cell r="B86">
            <v>8020.4150778014264</v>
          </cell>
          <cell r="C86">
            <v>6025.3323031460895</v>
          </cell>
          <cell r="D86" t="str">
            <v>1.980</v>
          </cell>
        </row>
        <row r="87">
          <cell r="A87" t="str">
            <v>I-3/3/4/13</v>
          </cell>
          <cell r="B87">
            <v>8022.0607469881779</v>
          </cell>
          <cell r="C87">
            <v>6084.0775313821914</v>
          </cell>
          <cell r="D87" t="str">
            <v>2.110</v>
          </cell>
        </row>
        <row r="88">
          <cell r="A88" t="str">
            <v>I-3/3/4/12</v>
          </cell>
          <cell r="B88">
            <v>8023.8824265525873</v>
          </cell>
          <cell r="C88">
            <v>6104.6210014784319</v>
          </cell>
          <cell r="D88" t="str">
            <v>2.180</v>
          </cell>
        </row>
        <row r="89">
          <cell r="A89" t="str">
            <v>I-3/3/4/17</v>
          </cell>
          <cell r="B89">
            <v>8024.2349633130643</v>
          </cell>
          <cell r="C89">
            <v>5988.6004363815418</v>
          </cell>
          <cell r="D89" t="str">
            <v>1.920</v>
          </cell>
        </row>
        <row r="90">
          <cell r="A90" t="str">
            <v>I-3/3/4/18</v>
          </cell>
          <cell r="B90">
            <v>8027.9826041930428</v>
          </cell>
          <cell r="C90">
            <v>5952.5632711143317</v>
          </cell>
          <cell r="D90" t="str">
            <v>2.540</v>
          </cell>
        </row>
        <row r="91">
          <cell r="A91" t="str">
            <v>I-3/3/4/11</v>
          </cell>
          <cell r="B91">
            <v>8029.843451994032</v>
          </cell>
          <cell r="C91">
            <v>6128.9128581605919</v>
          </cell>
          <cell r="D91" t="str">
            <v>1.910</v>
          </cell>
        </row>
        <row r="92">
          <cell r="A92" t="str">
            <v>I-3/3/4/6/1</v>
          </cell>
          <cell r="B92">
            <v>8030.2278897163133</v>
          </cell>
          <cell r="C92">
            <v>6279.2616771361327</v>
          </cell>
          <cell r="D92" t="str">
            <v>2.090</v>
          </cell>
        </row>
        <row r="93">
          <cell r="A93" t="str">
            <v>I-3/6/17</v>
          </cell>
          <cell r="B93">
            <v>8033.7696016753653</v>
          </cell>
          <cell r="C93">
            <v>6758.2164297560457</v>
          </cell>
          <cell r="D93" t="str">
            <v>2.060</v>
          </cell>
        </row>
        <row r="94">
          <cell r="A94" t="str">
            <v>I-3/3/4/10</v>
          </cell>
          <cell r="B94">
            <v>8035.2136808909745</v>
          </cell>
          <cell r="C94">
            <v>6151.277129702371</v>
          </cell>
          <cell r="D94" t="str">
            <v>1.890</v>
          </cell>
        </row>
        <row r="95">
          <cell r="A95" t="str">
            <v>I-3/6/3/6/2</v>
          </cell>
          <cell r="B95">
            <v>8042.0954049911161</v>
          </cell>
          <cell r="C95">
            <v>6564.9714465218985</v>
          </cell>
          <cell r="D95" t="str">
            <v>1.410</v>
          </cell>
        </row>
        <row r="96">
          <cell r="A96" t="str">
            <v>I-3/6/3/10</v>
          </cell>
          <cell r="B96">
            <v>8042.3588779461106</v>
          </cell>
          <cell r="C96">
            <v>6621.2280981182766</v>
          </cell>
          <cell r="D96" t="str">
            <v>1.470</v>
          </cell>
        </row>
        <row r="97">
          <cell r="A97" t="str">
            <v>I-3/3/4/9</v>
          </cell>
          <cell r="B97">
            <v>8042.6274587361486</v>
          </cell>
          <cell r="C97">
            <v>6182.1517430683498</v>
          </cell>
          <cell r="D97" t="str">
            <v>1.550</v>
          </cell>
        </row>
        <row r="98">
          <cell r="A98" t="str">
            <v>I-3/10</v>
          </cell>
          <cell r="B98">
            <v>8047.5450082539364</v>
          </cell>
          <cell r="C98">
            <v>6403.8275831790406</v>
          </cell>
          <cell r="D98" t="str">
            <v>2.050</v>
          </cell>
        </row>
        <row r="99">
          <cell r="A99" t="str">
            <v>I-3/3/4/14/1</v>
          </cell>
          <cell r="B99">
            <v>8049.635624189651</v>
          </cell>
          <cell r="C99">
            <v>6057.0723199645954</v>
          </cell>
          <cell r="D99" t="str">
            <v>2.170</v>
          </cell>
        </row>
        <row r="100">
          <cell r="A100" t="str">
            <v>I-3/3/4/16/1</v>
          </cell>
          <cell r="B100">
            <v>8050.1430736246721</v>
          </cell>
          <cell r="C100">
            <v>6021.3016376510268</v>
          </cell>
          <cell r="D100" t="str">
            <v>1.950</v>
          </cell>
        </row>
        <row r="101">
          <cell r="A101" t="str">
            <v>I-3/6/3/11/12</v>
          </cell>
          <cell r="B101">
            <v>8050.6930787779311</v>
          </cell>
          <cell r="C101">
            <v>6683.9244293687452</v>
          </cell>
          <cell r="D101" t="str">
            <v>2.100</v>
          </cell>
        </row>
        <row r="102">
          <cell r="A102" t="str">
            <v>I-3/3/6/7/3</v>
          </cell>
          <cell r="B102">
            <v>8050.7049869863758</v>
          </cell>
          <cell r="C102">
            <v>6101.4780533876601</v>
          </cell>
          <cell r="D102" t="str">
            <v>2.160</v>
          </cell>
        </row>
        <row r="103">
          <cell r="A103" t="str">
            <v>I-3/3/4/8</v>
          </cell>
          <cell r="B103">
            <v>8051.3696007564213</v>
          </cell>
          <cell r="C103">
            <v>6218.5583174900639</v>
          </cell>
          <cell r="D103" t="str">
            <v>1.610</v>
          </cell>
        </row>
        <row r="104">
          <cell r="A104" t="str">
            <v>I-3/3/4/7</v>
          </cell>
          <cell r="B104">
            <v>8058.3742471437372</v>
          </cell>
          <cell r="C104">
            <v>6247.729106457602</v>
          </cell>
          <cell r="D104" t="str">
            <v>1.660</v>
          </cell>
        </row>
        <row r="105">
          <cell r="A105" t="str">
            <v>I-3/3/4/10/1</v>
          </cell>
          <cell r="B105">
            <v>8061.5408660486164</v>
          </cell>
          <cell r="C105">
            <v>6150.8867319170649</v>
          </cell>
          <cell r="D105" t="str">
            <v>1.900</v>
          </cell>
        </row>
        <row r="106">
          <cell r="A106" t="str">
            <v>I-3/6/16</v>
          </cell>
          <cell r="B106">
            <v>8064.5342440328295</v>
          </cell>
          <cell r="C106">
            <v>6755.4571628908734</v>
          </cell>
          <cell r="D106" t="str">
            <v>2.280</v>
          </cell>
        </row>
        <row r="107">
          <cell r="A107" t="str">
            <v>I-3/3/4/6</v>
          </cell>
          <cell r="B107">
            <v>8065.0102728268212</v>
          </cell>
          <cell r="C107">
            <v>6275.3647777078895</v>
          </cell>
          <cell r="D107" t="str">
            <v>1.940</v>
          </cell>
        </row>
        <row r="108">
          <cell r="A108" t="str">
            <v>I-3/6/3/9</v>
          </cell>
          <cell r="B108">
            <v>8071.67305255474</v>
          </cell>
          <cell r="C108">
            <v>6614.8500759315175</v>
          </cell>
          <cell r="D108" t="str">
            <v>1.310</v>
          </cell>
        </row>
        <row r="109">
          <cell r="A109" t="str">
            <v>I-3/6/3/6/1</v>
          </cell>
          <cell r="B109">
            <v>8071.9632357849432</v>
          </cell>
          <cell r="C109">
            <v>6562.1584972384408</v>
          </cell>
          <cell r="D109" t="str">
            <v>1.210</v>
          </cell>
        </row>
        <row r="110">
          <cell r="A110" t="str">
            <v>I-3/9</v>
          </cell>
          <cell r="B110">
            <v>8077.3375892132071</v>
          </cell>
          <cell r="C110">
            <v>6400.3059188302786</v>
          </cell>
          <cell r="D110" t="str">
            <v>1.470</v>
          </cell>
        </row>
        <row r="111">
          <cell r="A111" t="str">
            <v>I-3/3/6/4/2</v>
          </cell>
          <cell r="B111">
            <v>8078.7918426223569</v>
          </cell>
          <cell r="C111">
            <v>6177.978176956829</v>
          </cell>
          <cell r="D111" t="str">
            <v>1.640</v>
          </cell>
        </row>
        <row r="112">
          <cell r="A112" t="str">
            <v>I-3/3/4/14/2</v>
          </cell>
          <cell r="B112">
            <v>8079.502204649737</v>
          </cell>
          <cell r="C112">
            <v>6054.2461261246071</v>
          </cell>
          <cell r="D112" t="str">
            <v>2.190</v>
          </cell>
        </row>
        <row r="113">
          <cell r="A113" t="str">
            <v>I-3/3/4/16/2</v>
          </cell>
          <cell r="B113">
            <v>8079.8710694479178</v>
          </cell>
          <cell r="C113">
            <v>6017.270972155964</v>
          </cell>
          <cell r="D113" t="str">
            <v>1.980</v>
          </cell>
        </row>
        <row r="114">
          <cell r="A114" t="str">
            <v>I-3/3/6/7/2</v>
          </cell>
          <cell r="B114">
            <v>8081.1763992360056</v>
          </cell>
          <cell r="C114">
            <v>6097.9105455251438</v>
          </cell>
          <cell r="D114" t="str">
            <v>2.260</v>
          </cell>
        </row>
        <row r="115">
          <cell r="A115" t="str">
            <v>I-3/6/3/11/13</v>
          </cell>
          <cell r="B115">
            <v>8084.1909907941244</v>
          </cell>
          <cell r="C115">
            <v>6681.3266184089125</v>
          </cell>
          <cell r="D115" t="str">
            <v>2.080</v>
          </cell>
        </row>
        <row r="116">
          <cell r="A116" t="str">
            <v>I-3/3/4/10/2</v>
          </cell>
          <cell r="B116">
            <v>8088.867662833899</v>
          </cell>
          <cell r="C116">
            <v>6150.4815111963308</v>
          </cell>
          <cell r="D116" t="str">
            <v>1.950</v>
          </cell>
        </row>
        <row r="117">
          <cell r="A117" t="str">
            <v>I-3/3/4/5</v>
          </cell>
          <cell r="B117">
            <v>8091.0498018057697</v>
          </cell>
          <cell r="C117">
            <v>6273.2641539810938</v>
          </cell>
          <cell r="D117" t="str">
            <v>1.920</v>
          </cell>
        </row>
        <row r="118">
          <cell r="A118" t="str">
            <v>I-3/6/3/8</v>
          </cell>
          <cell r="B118">
            <v>8092.527032604793</v>
          </cell>
          <cell r="C118">
            <v>6610.5064212060424</v>
          </cell>
          <cell r="D118" t="str">
            <v>1.390</v>
          </cell>
        </row>
        <row r="119">
          <cell r="A119" t="str">
            <v>I-3/6/3/3</v>
          </cell>
          <cell r="B119">
            <v>8092.5546605830632</v>
          </cell>
          <cell r="C119">
            <v>6491.670224975579</v>
          </cell>
          <cell r="D119" t="str">
            <v>0.960</v>
          </cell>
        </row>
        <row r="120">
          <cell r="A120" t="str">
            <v>I-3/6/15</v>
          </cell>
          <cell r="B120">
            <v>8093.4171999350456</v>
          </cell>
          <cell r="C120">
            <v>6751.7230468278767</v>
          </cell>
          <cell r="D120" t="str">
            <v>2.200</v>
          </cell>
        </row>
        <row r="121">
          <cell r="A121" t="str">
            <v>I-3/6/3/7</v>
          </cell>
          <cell r="B121">
            <v>8097.0566133215898</v>
          </cell>
          <cell r="C121">
            <v>6585.5992351853702</v>
          </cell>
          <cell r="D121" t="str">
            <v>1.100</v>
          </cell>
        </row>
        <row r="122">
          <cell r="A122" t="str">
            <v>I-3/6/3/4</v>
          </cell>
          <cell r="B122">
            <v>8100.5283641305086</v>
          </cell>
          <cell r="C122">
            <v>6526.7612423727724</v>
          </cell>
          <cell r="D122" t="str">
            <v>1.720</v>
          </cell>
        </row>
        <row r="123">
          <cell r="A123" t="str">
            <v>I-3/6/3/6</v>
          </cell>
          <cell r="B123">
            <v>8101.8310665787703</v>
          </cell>
          <cell r="C123">
            <v>6559.3455479549812</v>
          </cell>
          <cell r="D123" t="str">
            <v>1.310</v>
          </cell>
        </row>
        <row r="124">
          <cell r="A124" t="str">
            <v>I-3/3/4/16/3</v>
          </cell>
          <cell r="B124">
            <v>8102.3786973366941</v>
          </cell>
          <cell r="C124">
            <v>6014.2192790769413</v>
          </cell>
          <cell r="D124" t="str">
            <v>2.170</v>
          </cell>
        </row>
        <row r="125">
          <cell r="A125" t="str">
            <v>I-3/3/4/14/3</v>
          </cell>
          <cell r="B125">
            <v>8104.987311449614</v>
          </cell>
          <cell r="C125">
            <v>6051.8345393028258</v>
          </cell>
          <cell r="D125" t="str">
            <v>2.180</v>
          </cell>
        </row>
        <row r="126">
          <cell r="A126" t="str">
            <v>I-3/8</v>
          </cell>
          <cell r="B126">
            <v>8107.1301701724769</v>
          </cell>
          <cell r="C126">
            <v>6396.7842544815139</v>
          </cell>
          <cell r="D126" t="str">
            <v>1.310</v>
          </cell>
        </row>
        <row r="127">
          <cell r="A127" t="str">
            <v>I-3/3/6/7/1</v>
          </cell>
          <cell r="B127">
            <v>8107.3585326755656</v>
          </cell>
          <cell r="C127">
            <v>6094.8452144489902</v>
          </cell>
          <cell r="D127" t="str">
            <v>2.250</v>
          </cell>
        </row>
        <row r="128">
          <cell r="A128" t="str">
            <v>I-3/6/3/5</v>
          </cell>
          <cell r="B128">
            <v>8107.8046327375359</v>
          </cell>
          <cell r="C128">
            <v>6558.7829580982898</v>
          </cell>
          <cell r="D128" t="str">
            <v>1.270</v>
          </cell>
        </row>
        <row r="129">
          <cell r="A129" t="str">
            <v>I-3/3/6/4/1</v>
          </cell>
          <cell r="B129">
            <v>8108.594040072242</v>
          </cell>
          <cell r="C129">
            <v>6174.5388416783117</v>
          </cell>
          <cell r="D129" t="str">
            <v>1.730</v>
          </cell>
        </row>
        <row r="130">
          <cell r="A130" t="str">
            <v>I-3/6/3/11/14</v>
          </cell>
          <cell r="B130">
            <v>8114.1011823248036</v>
          </cell>
          <cell r="C130">
            <v>6679.0070403011332</v>
          </cell>
          <cell r="D130" t="str">
            <v>2.030</v>
          </cell>
        </row>
        <row r="131">
          <cell r="A131" t="str">
            <v>I-3/3/4/10/3</v>
          </cell>
          <cell r="B131">
            <v>8115.1238008368546</v>
          </cell>
          <cell r="C131">
            <v>6150.0921669475756</v>
          </cell>
          <cell r="D131" t="str">
            <v>2.930</v>
          </cell>
        </row>
        <row r="132">
          <cell r="A132" t="str">
            <v>I-3/3/6/11</v>
          </cell>
          <cell r="B132">
            <v>8115.4345186560777</v>
          </cell>
          <cell r="C132">
            <v>5949.106467542083</v>
          </cell>
          <cell r="D132" t="str">
            <v>2.290</v>
          </cell>
        </row>
        <row r="133">
          <cell r="A133" t="str">
            <v>I-3/6/3/2</v>
          </cell>
          <cell r="B133">
            <v>8117.6330270490016</v>
          </cell>
          <cell r="C133">
            <v>6490.0188619824548</v>
          </cell>
          <cell r="D133" t="str">
            <v>1.070</v>
          </cell>
        </row>
        <row r="134">
          <cell r="A134" t="str">
            <v>I-3/3/6/10</v>
          </cell>
          <cell r="B134">
            <v>8118.9605221651846</v>
          </cell>
          <cell r="C134">
            <v>5981.119899739655</v>
          </cell>
          <cell r="D134" t="str">
            <v>2.170</v>
          </cell>
        </row>
        <row r="135">
          <cell r="A135" t="str">
            <v>I-3/3/6/9</v>
          </cell>
          <cell r="B135">
            <v>8122.3188416673866</v>
          </cell>
          <cell r="C135">
            <v>6011.6484285083043</v>
          </cell>
          <cell r="D135" t="str">
            <v>2.170</v>
          </cell>
        </row>
        <row r="136">
          <cell r="A136" t="str">
            <v>I-3/6/14</v>
          </cell>
          <cell r="B136">
            <v>8123.1902402447322</v>
          </cell>
          <cell r="C136">
            <v>6748.0398321018811</v>
          </cell>
          <cell r="D136" t="str">
            <v>2.060</v>
          </cell>
        </row>
        <row r="137">
          <cell r="A137" t="str">
            <v>I-3/3/4/4</v>
          </cell>
          <cell r="B137">
            <v>8125.9583376535347</v>
          </cell>
          <cell r="C137">
            <v>6270.0589866922646</v>
          </cell>
          <cell r="D137" t="str">
            <v>2.220</v>
          </cell>
        </row>
        <row r="138">
          <cell r="A138" t="str">
            <v>I-3/3/6/8</v>
          </cell>
          <cell r="B138">
            <v>8126.6674113858571</v>
          </cell>
          <cell r="C138">
            <v>6058.2905190363754</v>
          </cell>
          <cell r="D138" t="str">
            <v>2.170</v>
          </cell>
        </row>
        <row r="139">
          <cell r="A139" t="str">
            <v>I-3/3/6/7</v>
          </cell>
          <cell r="B139">
            <v>8130.1812286899294</v>
          </cell>
          <cell r="C139">
            <v>6092.1731969262037</v>
          </cell>
          <cell r="D139" t="str">
            <v>2.170</v>
          </cell>
        </row>
        <row r="140">
          <cell r="A140" t="str">
            <v>I-3/3/6/6</v>
          </cell>
          <cell r="B140">
            <v>8132.026438607164</v>
          </cell>
          <cell r="C140">
            <v>6107.059617944441</v>
          </cell>
          <cell r="D140" t="str">
            <v>2.170</v>
          </cell>
        </row>
        <row r="141">
          <cell r="A141" t="str">
            <v>I-3/7</v>
          </cell>
          <cell r="B141">
            <v>8136.9227511317467</v>
          </cell>
          <cell r="C141">
            <v>6393.2625901327538</v>
          </cell>
          <cell r="D141" t="str">
            <v>1.480</v>
          </cell>
        </row>
        <row r="142">
          <cell r="A142" t="str">
            <v>I-3/3/6/5</v>
          </cell>
          <cell r="B142">
            <v>8137.031829447702</v>
          </cell>
          <cell r="C142">
            <v>6149.7672994845752</v>
          </cell>
          <cell r="D142" t="str">
            <v>2.150</v>
          </cell>
        </row>
        <row r="143">
          <cell r="A143" t="str">
            <v>I-3/3/6/4</v>
          </cell>
          <cell r="B143">
            <v>8139.5168325752784</v>
          </cell>
          <cell r="C143">
            <v>6170.9701836508357</v>
          </cell>
          <cell r="D143" t="str">
            <v>1.950</v>
          </cell>
        </row>
        <row r="144">
          <cell r="A144" t="str">
            <v>I-3/3/11/5</v>
          </cell>
          <cell r="B144">
            <v>8142.3659727797976</v>
          </cell>
          <cell r="C144">
            <v>6008.8941980990703</v>
          </cell>
          <cell r="D144" t="str">
            <v>2.280</v>
          </cell>
        </row>
        <row r="145">
          <cell r="A145" t="str">
            <v>I-3/6/3/11/15</v>
          </cell>
          <cell r="B145">
            <v>8144.0113738554828</v>
          </cell>
          <cell r="C145">
            <v>6676.6874621933539</v>
          </cell>
          <cell r="D145" t="str">
            <v>1.830</v>
          </cell>
        </row>
        <row r="146">
          <cell r="A146" t="str">
            <v>I-3/3/6/3</v>
          </cell>
          <cell r="B146">
            <v>8144.6545391904428</v>
          </cell>
          <cell r="C146">
            <v>6212.6558741882809</v>
          </cell>
          <cell r="D146" t="str">
            <v>1.750</v>
          </cell>
        </row>
        <row r="147">
          <cell r="A147" t="str">
            <v>I-3/3/10/5</v>
          </cell>
          <cell r="B147">
            <v>8147.8443016494984</v>
          </cell>
          <cell r="C147">
            <v>6055.7162212668318</v>
          </cell>
          <cell r="D147" t="str">
            <v>2.390</v>
          </cell>
        </row>
        <row r="148">
          <cell r="A148" t="str">
            <v>I-3/3/9/6</v>
          </cell>
          <cell r="B148">
            <v>8147.8648056028169</v>
          </cell>
          <cell r="C148">
            <v>6104.6098531658572</v>
          </cell>
          <cell r="D148" t="str">
            <v>2.290</v>
          </cell>
        </row>
        <row r="149">
          <cell r="A149" t="str">
            <v>I-3/6/3/1</v>
          </cell>
          <cell r="B149">
            <v>8150.1742700899995</v>
          </cell>
          <cell r="C149">
            <v>6487.876082683767</v>
          </cell>
          <cell r="D149" t="str">
            <v>1.180</v>
          </cell>
        </row>
        <row r="150">
          <cell r="A150" t="str">
            <v>I-3/3/4/3</v>
          </cell>
          <cell r="B150">
            <v>8150.8536217104229</v>
          </cell>
          <cell r="C150">
            <v>6267.7731976103832</v>
          </cell>
          <cell r="D150" t="str">
            <v>2.070</v>
          </cell>
        </row>
        <row r="151">
          <cell r="A151" t="str">
            <v>I-3/6/13</v>
          </cell>
          <cell r="B151">
            <v>8153.0713729348936</v>
          </cell>
          <cell r="C151">
            <v>6745.3718911068536</v>
          </cell>
          <cell r="D151" t="str">
            <v>1.860</v>
          </cell>
        </row>
        <row r="152">
          <cell r="A152" t="str">
            <v>I-3/3/8/2</v>
          </cell>
          <cell r="B152">
            <v>8154.1071254198669</v>
          </cell>
          <cell r="C152">
            <v>6143.4253430942208</v>
          </cell>
          <cell r="D152" t="str">
            <v>2.170</v>
          </cell>
        </row>
        <row r="153">
          <cell r="A153" t="str">
            <v>I-3/3/4/3/1</v>
          </cell>
          <cell r="B153">
            <v>8154.9736277526326</v>
          </cell>
          <cell r="C153">
            <v>6299.9469366062476</v>
          </cell>
          <cell r="D153" t="str">
            <v>1.890</v>
          </cell>
        </row>
        <row r="154">
          <cell r="A154" t="str">
            <v>I-3/3/4/3/2</v>
          </cell>
          <cell r="B154">
            <v>8158.7841601489599</v>
          </cell>
          <cell r="C154">
            <v>6329.703949945233</v>
          </cell>
          <cell r="D154" t="str">
            <v>1.520</v>
          </cell>
        </row>
        <row r="155">
          <cell r="A155" t="str">
            <v>I-3/3/4/3/3</v>
          </cell>
          <cell r="B155">
            <v>8162.5946925452872</v>
          </cell>
          <cell r="C155">
            <v>6359.4609632842175</v>
          </cell>
          <cell r="D155" t="str">
            <v>1.680</v>
          </cell>
        </row>
        <row r="156">
          <cell r="A156" t="str">
            <v>I-3/3/7/6</v>
          </cell>
          <cell r="B156">
            <v>8162.8811584658015</v>
          </cell>
          <cell r="C156">
            <v>6168.2738136791522</v>
          </cell>
          <cell r="D156" t="str">
            <v>1.830</v>
          </cell>
        </row>
        <row r="157">
          <cell r="A157" t="str">
            <v>I-3/6</v>
          </cell>
          <cell r="B157">
            <v>8166.4052249416145</v>
          </cell>
          <cell r="C157">
            <v>6389.217976623203</v>
          </cell>
          <cell r="D157" t="str">
            <v>1.900</v>
          </cell>
        </row>
        <row r="158">
          <cell r="A158" t="str">
            <v>I-3/6/1</v>
          </cell>
          <cell r="B158">
            <v>8171.0797862370091</v>
          </cell>
          <cell r="C158">
            <v>6426.4921420763303</v>
          </cell>
          <cell r="D158" t="str">
            <v>1.440</v>
          </cell>
        </row>
        <row r="159">
          <cell r="A159" t="str">
            <v>I-3/3/11/4</v>
          </cell>
          <cell r="B159">
            <v>8171.1880040424121</v>
          </cell>
          <cell r="C159">
            <v>6004.9344038265499</v>
          </cell>
          <cell r="D159" t="str">
            <v>2.240</v>
          </cell>
        </row>
        <row r="160">
          <cell r="A160" t="str">
            <v>I-3/3/6/2</v>
          </cell>
          <cell r="B160">
            <v>8174.2068487536917</v>
          </cell>
          <cell r="C160">
            <v>6209.2352250377799</v>
          </cell>
          <cell r="D160" t="str">
            <v>2.270</v>
          </cell>
        </row>
        <row r="161">
          <cell r="A161" t="str">
            <v>I-3/6/2</v>
          </cell>
          <cell r="B161">
            <v>8174.9634616643425</v>
          </cell>
          <cell r="C161">
            <v>6456.0505180711789</v>
          </cell>
          <cell r="D161" t="str">
            <v>1.180</v>
          </cell>
        </row>
        <row r="162">
          <cell r="A162" t="str">
            <v>I-3/3/10/4</v>
          </cell>
          <cell r="B162">
            <v>8175.1922199641604</v>
          </cell>
          <cell r="C162">
            <v>6052.3917631314489</v>
          </cell>
          <cell r="D162" t="str">
            <v>2.210</v>
          </cell>
        </row>
        <row r="163">
          <cell r="A163" t="str">
            <v>I-3/3/4/2</v>
          </cell>
          <cell r="B163">
            <v>8177.7520334277133</v>
          </cell>
          <cell r="C163">
            <v>6265.3034890630606</v>
          </cell>
          <cell r="D163" t="str">
            <v>1.920</v>
          </cell>
        </row>
        <row r="164">
          <cell r="A164" t="str">
            <v>I-3/3/9/5</v>
          </cell>
          <cell r="B164">
            <v>8177.8876491564233</v>
          </cell>
          <cell r="C164">
            <v>6100.4521289214081</v>
          </cell>
          <cell r="D164" t="str">
            <v>2.440</v>
          </cell>
        </row>
        <row r="165">
          <cell r="A165" t="str">
            <v>I-3/6/3</v>
          </cell>
          <cell r="B165">
            <v>8178.5075960394943</v>
          </cell>
          <cell r="C165">
            <v>6486.1283533667565</v>
          </cell>
          <cell r="D165" t="str">
            <v>1.290</v>
          </cell>
        </row>
        <row r="166">
          <cell r="A166" t="str">
            <v>I-3/6/4</v>
          </cell>
          <cell r="B166">
            <v>8181.3044055546006</v>
          </cell>
          <cell r="C166">
            <v>6505.5678905270661</v>
          </cell>
          <cell r="D166" t="str">
            <v>1.290</v>
          </cell>
        </row>
        <row r="167">
          <cell r="A167" t="str">
            <v>I-3/6/5</v>
          </cell>
          <cell r="B167">
            <v>8181.4910136918097</v>
          </cell>
          <cell r="C167">
            <v>6528.4277111244237</v>
          </cell>
          <cell r="D167" t="str">
            <v>1.260</v>
          </cell>
        </row>
        <row r="168">
          <cell r="A168" t="str">
            <v>I-3/6/6</v>
          </cell>
          <cell r="B168">
            <v>8181.6716188345163</v>
          </cell>
          <cell r="C168">
            <v>6555.0803172182514</v>
          </cell>
          <cell r="D168" t="str">
            <v>1.410</v>
          </cell>
        </row>
        <row r="169">
          <cell r="A169" t="str">
            <v>I-3/6/7</v>
          </cell>
          <cell r="B169">
            <v>8181.7077508773009</v>
          </cell>
          <cell r="C169">
            <v>6586.3833250473599</v>
          </cell>
          <cell r="D169" t="str">
            <v>1.670</v>
          </cell>
        </row>
        <row r="170">
          <cell r="A170" t="str">
            <v>I-3/6/8</v>
          </cell>
          <cell r="B170">
            <v>8182.0688813363504</v>
          </cell>
          <cell r="C170">
            <v>6613.7058957515255</v>
          </cell>
          <cell r="D170" t="str">
            <v>1.680</v>
          </cell>
        </row>
        <row r="171">
          <cell r="A171" t="str">
            <v>I-3/6/9</v>
          </cell>
          <cell r="B171">
            <v>8182.2721646427408</v>
          </cell>
          <cell r="C171">
            <v>6643.7052070085756</v>
          </cell>
          <cell r="D171" t="str">
            <v>1.740</v>
          </cell>
        </row>
        <row r="172">
          <cell r="A172" t="str">
            <v>I-3/6/10</v>
          </cell>
          <cell r="B172">
            <v>8182.4754479491321</v>
          </cell>
          <cell r="C172">
            <v>6673.7045182656248</v>
          </cell>
          <cell r="D172" t="str">
            <v>1.760</v>
          </cell>
        </row>
        <row r="173">
          <cell r="A173" t="str">
            <v>I-3/6/11</v>
          </cell>
          <cell r="B173">
            <v>8182.6992533567372</v>
          </cell>
          <cell r="C173">
            <v>6706.7323561288849</v>
          </cell>
          <cell r="D173" t="str">
            <v>1.800</v>
          </cell>
        </row>
        <row r="174">
          <cell r="A174" t="str">
            <v>I-3/6/12</v>
          </cell>
          <cell r="B174">
            <v>8182.9523196399232</v>
          </cell>
          <cell r="C174">
            <v>6742.7018678838913</v>
          </cell>
          <cell r="D174" t="str">
            <v>1.870</v>
          </cell>
        </row>
        <row r="175">
          <cell r="A175" t="str">
            <v>I-3/3/8/1</v>
          </cell>
          <cell r="B175">
            <v>8183.6119330940601</v>
          </cell>
          <cell r="C175">
            <v>6137.9970538509269</v>
          </cell>
          <cell r="D175" t="str">
            <v>2.340</v>
          </cell>
        </row>
        <row r="176">
          <cell r="A176" t="str">
            <v>I-3/3/13</v>
          </cell>
          <cell r="B176">
            <v>8190.1823876395038</v>
          </cell>
          <cell r="C176">
            <v>5937.3911664206444</v>
          </cell>
          <cell r="D176" t="str">
            <v>1.770</v>
          </cell>
        </row>
        <row r="177">
          <cell r="A177" t="str">
            <v>I-3/3/7/5</v>
          </cell>
          <cell r="B177">
            <v>8191.5112579078168</v>
          </cell>
          <cell r="C177">
            <v>6164.969744869999</v>
          </cell>
          <cell r="D177" t="str">
            <v>2.270</v>
          </cell>
        </row>
        <row r="178">
          <cell r="A178" t="str">
            <v>I-3/3/12</v>
          </cell>
          <cell r="B178">
            <v>8193.1492482768681</v>
          </cell>
          <cell r="C178">
            <v>5970.4513073733297</v>
          </cell>
          <cell r="D178" t="str">
            <v>1.810</v>
          </cell>
        </row>
        <row r="179">
          <cell r="A179" t="str">
            <v>I-3/3/11</v>
          </cell>
          <cell r="B179">
            <v>8195.9386472612914</v>
          </cell>
          <cell r="C179">
            <v>6001.533968431615</v>
          </cell>
          <cell r="D179" t="str">
            <v>2.040</v>
          </cell>
        </row>
        <row r="180">
          <cell r="A180" t="str">
            <v>I-3/5</v>
          </cell>
          <cell r="B180">
            <v>8196.2931389638507</v>
          </cell>
          <cell r="C180">
            <v>6386.4635925483071</v>
          </cell>
          <cell r="D180" t="str">
            <v>1.330</v>
          </cell>
        </row>
        <row r="181">
          <cell r="A181" t="str">
            <v>I-3/3/10</v>
          </cell>
          <cell r="B181">
            <v>8200.9409768386831</v>
          </cell>
          <cell r="C181">
            <v>6049.2496035144504</v>
          </cell>
          <cell r="D181" t="str">
            <v>2.220</v>
          </cell>
        </row>
        <row r="182">
          <cell r="A182" t="str">
            <v>I-3/6/6/1</v>
          </cell>
          <cell r="B182">
            <v>8203.5660868103387</v>
          </cell>
          <cell r="C182">
            <v>6550.5595647532782</v>
          </cell>
          <cell r="D182" t="str">
            <v>1.520</v>
          </cell>
        </row>
        <row r="183">
          <cell r="A183" t="str">
            <v>I-3/3/6/1</v>
          </cell>
          <cell r="B183">
            <v>8204.007878529721</v>
          </cell>
          <cell r="C183">
            <v>6205.7857867808725</v>
          </cell>
          <cell r="D183" t="str">
            <v>1.980</v>
          </cell>
        </row>
        <row r="184">
          <cell r="A184" t="str">
            <v>I-3/3/9</v>
          </cell>
          <cell r="B184">
            <v>8207.533388100579</v>
          </cell>
          <cell r="C184">
            <v>6095.9381610591081</v>
          </cell>
          <cell r="D184" t="str">
            <v>2.490</v>
          </cell>
        </row>
        <row r="185">
          <cell r="A185" t="str">
            <v>I-3/6/8/1</v>
          </cell>
          <cell r="B185">
            <v>8207.6538643091772</v>
          </cell>
          <cell r="C185">
            <v>6610.0550921116946</v>
          </cell>
          <cell r="D185" t="str">
            <v>1.050</v>
          </cell>
        </row>
        <row r="186">
          <cell r="A186" t="str">
            <v>I-3/3/4/1</v>
          </cell>
          <cell r="B186">
            <v>8207.6779347625306</v>
          </cell>
          <cell r="C186">
            <v>6262.5558080813835</v>
          </cell>
          <cell r="D186" t="str">
            <v>1.910</v>
          </cell>
        </row>
        <row r="187">
          <cell r="A187" t="str">
            <v>I-3/6/3/31</v>
          </cell>
          <cell r="B187">
            <v>8208.2363892403246</v>
          </cell>
          <cell r="C187">
            <v>6482.1035732706141</v>
          </cell>
          <cell r="D187" t="str">
            <v>1.480</v>
          </cell>
        </row>
        <row r="188">
          <cell r="A188" t="str">
            <v>I-3/6/12/1</v>
          </cell>
          <cell r="B188">
            <v>8213.0242575373086</v>
          </cell>
          <cell r="C188">
            <v>6739.5360538679333</v>
          </cell>
          <cell r="D188" t="str">
            <v>1.910</v>
          </cell>
        </row>
        <row r="189">
          <cell r="A189" t="str">
            <v>I-3/3/8</v>
          </cell>
          <cell r="B189">
            <v>8213.0466307817987</v>
          </cell>
          <cell r="C189">
            <v>6132.2006263277508</v>
          </cell>
          <cell r="D189" t="str">
            <v>2.340</v>
          </cell>
        </row>
        <row r="190">
          <cell r="A190" t="str">
            <v>I-3/6/10/1</v>
          </cell>
          <cell r="B190">
            <v>8213.7276568873149</v>
          </cell>
          <cell r="C190">
            <v>6671.2808647895708</v>
          </cell>
          <cell r="D190" t="str">
            <v>1.750</v>
          </cell>
        </row>
        <row r="191">
          <cell r="A191" t="str">
            <v>I-3/3/7</v>
          </cell>
          <cell r="B191">
            <v>8217.5715040522464</v>
          </cell>
          <cell r="C191">
            <v>6161.9622510742111</v>
          </cell>
          <cell r="D191" t="str">
            <v>2.310</v>
          </cell>
        </row>
        <row r="192">
          <cell r="A192" t="str">
            <v>I-3/3/6</v>
          </cell>
          <cell r="B192">
            <v>8223.6901290707392</v>
          </cell>
          <cell r="C192">
            <v>6203.5075867150199</v>
          </cell>
          <cell r="D192" t="str">
            <v>2.110</v>
          </cell>
        </row>
        <row r="193">
          <cell r="A193" t="str">
            <v>I-3/3/11/1</v>
          </cell>
          <cell r="B193">
            <v>8225.6586740244366</v>
          </cell>
          <cell r="C193">
            <v>5997.4449576468487</v>
          </cell>
          <cell r="D193" t="str">
            <v>2.060</v>
          </cell>
        </row>
        <row r="194">
          <cell r="A194" t="str">
            <v>I-3/4</v>
          </cell>
          <cell r="B194">
            <v>8226.1104612512372</v>
          </cell>
          <cell r="C194">
            <v>6383.1579471332398</v>
          </cell>
          <cell r="D194" t="str">
            <v>1.320</v>
          </cell>
        </row>
        <row r="195">
          <cell r="A195" t="str">
            <v>I-3/6/6/2</v>
          </cell>
          <cell r="B195">
            <v>8226.8199536094598</v>
          </cell>
          <cell r="C195">
            <v>6546.0262712026979</v>
          </cell>
          <cell r="D195" t="str">
            <v>1.020</v>
          </cell>
        </row>
        <row r="196">
          <cell r="A196" t="str">
            <v>I-3/3/5</v>
          </cell>
          <cell r="B196">
            <v>8228.5375879531057</v>
          </cell>
          <cell r="C196">
            <v>6234.0899007317257</v>
          </cell>
          <cell r="D196" t="str">
            <v>1.740</v>
          </cell>
        </row>
        <row r="197">
          <cell r="A197" t="str">
            <v>I-3/3/10/1</v>
          </cell>
          <cell r="B197">
            <v>8230.6610036018283</v>
          </cell>
          <cell r="C197">
            <v>6045.1605927296841</v>
          </cell>
          <cell r="D197" t="str">
            <v>2.540</v>
          </cell>
        </row>
        <row r="198">
          <cell r="A198" t="str">
            <v>I-3/3/4</v>
          </cell>
          <cell r="B198">
            <v>8232.5100452230345</v>
          </cell>
          <cell r="C198">
            <v>6260.2758193557684</v>
          </cell>
          <cell r="D198" t="str">
            <v>1.300</v>
          </cell>
        </row>
        <row r="199">
          <cell r="A199" t="str">
            <v>I-3/6/3/32</v>
          </cell>
          <cell r="B199">
            <v>8232.8926778039258</v>
          </cell>
          <cell r="C199">
            <v>6479.0738329740398</v>
          </cell>
          <cell r="D199" t="str">
            <v>1.240</v>
          </cell>
        </row>
        <row r="200">
          <cell r="A200" t="str">
            <v>I-3/6/8/2</v>
          </cell>
          <cell r="B200">
            <v>8233.7605745713445</v>
          </cell>
          <cell r="C200">
            <v>6607.2274732804563</v>
          </cell>
          <cell r="D200" t="str">
            <v>1.060</v>
          </cell>
        </row>
        <row r="201">
          <cell r="A201" t="str">
            <v>I-3/3/3</v>
          </cell>
          <cell r="B201">
            <v>8236.3305935676326</v>
          </cell>
          <cell r="C201">
            <v>6290.0315483897975</v>
          </cell>
          <cell r="D201" t="str">
            <v>1.200</v>
          </cell>
        </row>
        <row r="202">
          <cell r="A202" t="str">
            <v>I-3/3/9/1</v>
          </cell>
          <cell r="B202">
            <v>8237.1032987834587</v>
          </cell>
          <cell r="C202">
            <v>6090.8765030099594</v>
          </cell>
          <cell r="D202" t="str">
            <v>2.480</v>
          </cell>
        </row>
        <row r="203">
          <cell r="A203" t="str">
            <v>I-3/3/2</v>
          </cell>
          <cell r="B203">
            <v>8240.1511419122326</v>
          </cell>
          <cell r="C203">
            <v>6319.7872774238276</v>
          </cell>
          <cell r="D203" t="str">
            <v>1.360</v>
          </cell>
        </row>
        <row r="204">
          <cell r="A204" t="str">
            <v>I-3/6/12/2</v>
          </cell>
          <cell r="B204">
            <v>8242.9834754699041</v>
          </cell>
          <cell r="C204">
            <v>6736.5708699426013</v>
          </cell>
          <cell r="D204" t="str">
            <v>1.700</v>
          </cell>
        </row>
        <row r="205">
          <cell r="A205" t="str">
            <v>I-3/3/1</v>
          </cell>
          <cell r="B205">
            <v>8243.9716902568307</v>
          </cell>
          <cell r="C205">
            <v>6349.5430064578568</v>
          </cell>
          <cell r="D205" t="str">
            <v>1.530</v>
          </cell>
        </row>
        <row r="206">
          <cell r="A206" t="str">
            <v>I-3/3/7/1</v>
          </cell>
          <cell r="B206">
            <v>8247.5081518485931</v>
          </cell>
          <cell r="C206">
            <v>6158.5073994962477</v>
          </cell>
          <cell r="D206" t="str">
            <v>1.910</v>
          </cell>
        </row>
        <row r="207">
          <cell r="A207" t="str">
            <v>I-3/6/10/2</v>
          </cell>
          <cell r="B207">
            <v>8247.5199219242932</v>
          </cell>
          <cell r="C207">
            <v>6668.6602263322193</v>
          </cell>
          <cell r="D207" t="str">
            <v>1.670</v>
          </cell>
        </row>
        <row r="208">
          <cell r="A208" t="str">
            <v>I-3/3</v>
          </cell>
          <cell r="B208">
            <v>8247.9764975953203</v>
          </cell>
          <cell r="C208">
            <v>6380.7338071621898</v>
          </cell>
          <cell r="D208" t="str">
            <v>1.350</v>
          </cell>
        </row>
        <row r="209">
          <cell r="A209" t="str">
            <v>I-3/3/11/2</v>
          </cell>
          <cell r="B209">
            <v>8255.3787007875817</v>
          </cell>
          <cell r="C209">
            <v>5993.3559468620833</v>
          </cell>
          <cell r="D209" t="str">
            <v>2.070</v>
          </cell>
        </row>
        <row r="210">
          <cell r="A210" t="str">
            <v>I-3/6/3/33</v>
          </cell>
          <cell r="B210">
            <v>8259.0537461256536</v>
          </cell>
          <cell r="C210">
            <v>6475.7284646422841</v>
          </cell>
          <cell r="D210" t="str">
            <v>1.300</v>
          </cell>
        </row>
        <row r="211">
          <cell r="A211" t="str">
            <v>I-3/3/10/2</v>
          </cell>
          <cell r="B211">
            <v>8260.3183791270894</v>
          </cell>
          <cell r="C211">
            <v>6040.3242033110309</v>
          </cell>
          <cell r="D211" t="str">
            <v>2.500</v>
          </cell>
        </row>
        <row r="212">
          <cell r="A212" t="str">
            <v>I-3/3/4/19</v>
          </cell>
          <cell r="B212">
            <v>8262.3843860913003</v>
          </cell>
          <cell r="C212">
            <v>6257.5328724575111</v>
          </cell>
          <cell r="D212" t="str">
            <v>2.510</v>
          </cell>
        </row>
        <row r="213">
          <cell r="A213" t="str">
            <v>I-3/6/6/3</v>
          </cell>
          <cell r="B213">
            <v>8266.352434500157</v>
          </cell>
          <cell r="C213">
            <v>6538.319495284165</v>
          </cell>
          <cell r="D213" t="str">
            <v>1.130</v>
          </cell>
        </row>
        <row r="214">
          <cell r="A214" t="str">
            <v>I-3/3/9/2</v>
          </cell>
          <cell r="B214">
            <v>8266.721234645087</v>
          </cell>
          <cell r="C214">
            <v>6086.0995218532098</v>
          </cell>
          <cell r="D214" t="str">
            <v>2.560</v>
          </cell>
        </row>
        <row r="215">
          <cell r="A215" t="str">
            <v>I-3/6/6/4</v>
          </cell>
          <cell r="B215">
            <v>8270.1301730857667</v>
          </cell>
          <cell r="C215">
            <v>6572.9775736822776</v>
          </cell>
          <cell r="D215" t="str">
            <v>1.040</v>
          </cell>
        </row>
        <row r="216">
          <cell r="A216" t="str">
            <v>I-3/6/6/5</v>
          </cell>
          <cell r="B216">
            <v>8273.8810179230313</v>
          </cell>
          <cell r="C216">
            <v>6602.8820264585602</v>
          </cell>
          <cell r="D216" t="str">
            <v>1.040</v>
          </cell>
        </row>
        <row r="217">
          <cell r="A217" t="str">
            <v>I-3/3/7/2</v>
          </cell>
          <cell r="B217">
            <v>8277.6118217185576</v>
          </cell>
          <cell r="C217">
            <v>6155.0332726648039</v>
          </cell>
          <cell r="D217" t="str">
            <v>2.090</v>
          </cell>
        </row>
        <row r="218">
          <cell r="A218" t="str">
            <v>I-3/6/6/6</v>
          </cell>
          <cell r="B218">
            <v>8278.532868814942</v>
          </cell>
          <cell r="C218">
            <v>6644.0629212623917</v>
          </cell>
          <cell r="D218" t="str">
            <v>1.190</v>
          </cell>
        </row>
        <row r="219">
          <cell r="A219" t="str">
            <v>I-3/6/10/3</v>
          </cell>
          <cell r="B219">
            <v>8281.2463642317507</v>
          </cell>
          <cell r="C219">
            <v>6666.0446925216302</v>
          </cell>
          <cell r="D219" t="str">
            <v>1.680</v>
          </cell>
        </row>
        <row r="220">
          <cell r="A220" t="str">
            <v>I-21</v>
          </cell>
          <cell r="B220">
            <v>8283.7999601584379</v>
          </cell>
          <cell r="C220">
            <v>6798.4759544750914</v>
          </cell>
          <cell r="D220" t="str">
            <v>1.250</v>
          </cell>
        </row>
        <row r="221">
          <cell r="A221" t="str">
            <v>I-3/2</v>
          </cell>
          <cell r="B221">
            <v>8284.0093071410756</v>
          </cell>
          <cell r="C221">
            <v>6376.7390925959753</v>
          </cell>
          <cell r="D221" t="str">
            <v>1.360</v>
          </cell>
        </row>
        <row r="222">
          <cell r="A222" t="str">
            <v>I-3/3/11/3</v>
          </cell>
          <cell r="B222">
            <v>8285.0987275507268</v>
          </cell>
          <cell r="C222">
            <v>5989.266936077318</v>
          </cell>
          <cell r="D222" t="str">
            <v>2.020</v>
          </cell>
        </row>
        <row r="223">
          <cell r="A223" t="str">
            <v>I-20</v>
          </cell>
          <cell r="B223">
            <v>8285.2267837669115</v>
          </cell>
          <cell r="C223">
            <v>6767.9887854425069</v>
          </cell>
          <cell r="D223" t="str">
            <v>1.260</v>
          </cell>
        </row>
        <row r="224">
          <cell r="A224" t="str">
            <v>I-3/6/3/34</v>
          </cell>
          <cell r="B224">
            <v>8286.815855289813</v>
          </cell>
          <cell r="C224">
            <v>6472.1783618835452</v>
          </cell>
          <cell r="D224" t="str">
            <v>1.010</v>
          </cell>
        </row>
        <row r="225">
          <cell r="A225" t="str">
            <v>I-19</v>
          </cell>
          <cell r="B225">
            <v>8286.9050095613457</v>
          </cell>
          <cell r="C225">
            <v>6732.1298655550272</v>
          </cell>
          <cell r="D225" t="str">
            <v>1.750</v>
          </cell>
        </row>
        <row r="226">
          <cell r="A226" t="str">
            <v>I-22</v>
          </cell>
          <cell r="B226">
            <v>8287.7865462332284</v>
          </cell>
          <cell r="C226">
            <v>6829.5081676455911</v>
          </cell>
          <cell r="D226" t="str">
            <v>1.520</v>
          </cell>
        </row>
        <row r="227">
          <cell r="A227" t="str">
            <v>I-3/3/10/3</v>
          </cell>
          <cell r="B227">
            <v>8290.4163618446419</v>
          </cell>
          <cell r="C227">
            <v>6036.1859666623022</v>
          </cell>
          <cell r="D227" t="str">
            <v>2.560</v>
          </cell>
        </row>
        <row r="228">
          <cell r="A228" t="str">
            <v>I-23</v>
          </cell>
          <cell r="B228">
            <v>8291.1902580409132</v>
          </cell>
          <cell r="C228">
            <v>6856.0031958239369</v>
          </cell>
          <cell r="D228" t="str">
            <v>1.470</v>
          </cell>
        </row>
        <row r="229">
          <cell r="A229" t="str">
            <v>I-3/3/4/20</v>
          </cell>
          <cell r="B229">
            <v>8292.258726959566</v>
          </cell>
          <cell r="C229">
            <v>6254.7899255592538</v>
          </cell>
          <cell r="D229" t="str">
            <v>2.610</v>
          </cell>
        </row>
        <row r="230">
          <cell r="A230" t="str">
            <v>I-24</v>
          </cell>
          <cell r="B230">
            <v>8294.3466068960588</v>
          </cell>
          <cell r="C230">
            <v>6880.5727118649247</v>
          </cell>
          <cell r="D230" t="str">
            <v>1.240</v>
          </cell>
        </row>
        <row r="231">
          <cell r="A231" t="str">
            <v>I-3/6/6/7</v>
          </cell>
          <cell r="B231">
            <v>8295.7981149314492</v>
          </cell>
          <cell r="C231">
            <v>6532.5791203888948</v>
          </cell>
          <cell r="D231" t="str">
            <v>1.710</v>
          </cell>
        </row>
        <row r="232">
          <cell r="A232" t="str">
            <v>I-27</v>
          </cell>
          <cell r="B232">
            <v>8296.3196800418136</v>
          </cell>
          <cell r="C232">
            <v>6974.6245807045761</v>
          </cell>
          <cell r="D232" t="str">
            <v>1.550</v>
          </cell>
        </row>
        <row r="233">
          <cell r="A233" t="str">
            <v>I-3/3/9/3</v>
          </cell>
          <cell r="B233">
            <v>8296.3399895826697</v>
          </cell>
          <cell r="C233">
            <v>6081.3303709045003</v>
          </cell>
          <cell r="D233" t="str">
            <v>2.500</v>
          </cell>
        </row>
        <row r="234">
          <cell r="A234" t="str">
            <v>I-26</v>
          </cell>
          <cell r="B234">
            <v>8296.6805917459933</v>
          </cell>
          <cell r="C234">
            <v>6938.6263898786228</v>
          </cell>
          <cell r="D234" t="str">
            <v>1.12</v>
          </cell>
        </row>
        <row r="235">
          <cell r="A235" t="str">
            <v>I-25</v>
          </cell>
          <cell r="B235">
            <v>8297.0515287752896</v>
          </cell>
          <cell r="C235">
            <v>6901.6282493075032</v>
          </cell>
          <cell r="D235" t="str">
            <v>1.370</v>
          </cell>
        </row>
        <row r="236">
          <cell r="A236" t="str">
            <v>I-3/6/10/4</v>
          </cell>
          <cell r="B236">
            <v>8304.6586056142696</v>
          </cell>
          <cell r="C236">
            <v>6664.2290397362167</v>
          </cell>
          <cell r="D236" t="str">
            <v>1.710</v>
          </cell>
        </row>
        <row r="237">
          <cell r="A237" t="str">
            <v>I-21/1</v>
          </cell>
          <cell r="B237">
            <v>8304.7188690201892</v>
          </cell>
          <cell r="C237">
            <v>6796.1950858919863</v>
          </cell>
          <cell r="D237" t="str">
            <v>1.500</v>
          </cell>
        </row>
        <row r="238">
          <cell r="A238" t="str">
            <v>I-3/3/7/3</v>
          </cell>
          <cell r="B238">
            <v>8306.0339768097747</v>
          </cell>
          <cell r="C238">
            <v>6151.7532017619424</v>
          </cell>
          <cell r="D238" t="str">
            <v>2.360</v>
          </cell>
        </row>
        <row r="239">
          <cell r="A239" t="str">
            <v>I-3/1</v>
          </cell>
          <cell r="B239">
            <v>8312.2192274206845</v>
          </cell>
          <cell r="C239">
            <v>6373.6116490001714</v>
          </cell>
          <cell r="D239" t="str">
            <v>1.240</v>
          </cell>
        </row>
        <row r="240">
          <cell r="A240" t="str">
            <v>I-18</v>
          </cell>
          <cell r="B240">
            <v>8317.456810679616</v>
          </cell>
          <cell r="C240">
            <v>6728.5132008104547</v>
          </cell>
          <cell r="D240" t="str">
            <v>1.530</v>
          </cell>
        </row>
        <row r="241">
          <cell r="A241" t="str">
            <v>I-3/6/3/35</v>
          </cell>
          <cell r="B241">
            <v>8319.9526835162433</v>
          </cell>
          <cell r="C241">
            <v>6467.9409624623804</v>
          </cell>
          <cell r="D241" t="str">
            <v>1.190</v>
          </cell>
        </row>
        <row r="242">
          <cell r="A242" t="str">
            <v>I-23/1</v>
          </cell>
          <cell r="B242">
            <v>8319.9863277311106</v>
          </cell>
          <cell r="C242">
            <v>6852.8775796815162</v>
          </cell>
          <cell r="D242" t="str">
            <v>1.540</v>
          </cell>
        </row>
        <row r="243">
          <cell r="A243" t="str">
            <v>I-3/3/4/21</v>
          </cell>
          <cell r="B243">
            <v>8322.1330678278318</v>
          </cell>
          <cell r="C243">
            <v>6252.0469786609965</v>
          </cell>
          <cell r="D243" t="str">
            <v>2.560</v>
          </cell>
        </row>
        <row r="244">
          <cell r="A244" t="str">
            <v>I-28</v>
          </cell>
          <cell r="B244">
            <v>8323.2630800626321</v>
          </cell>
          <cell r="C244">
            <v>6970.5485346070745</v>
          </cell>
          <cell r="D244" t="str">
            <v>1.200</v>
          </cell>
        </row>
        <row r="245">
          <cell r="A245" t="str">
            <v>I-3/6/6/8</v>
          </cell>
          <cell r="B245">
            <v>8325.2437953627414</v>
          </cell>
          <cell r="C245">
            <v>6526.8387454936237</v>
          </cell>
          <cell r="D245" t="str">
            <v>1.390</v>
          </cell>
        </row>
        <row r="246">
          <cell r="A246" t="str">
            <v>I-3/3/9/4</v>
          </cell>
          <cell r="B246">
            <v>8325.9509367804058</v>
          </cell>
          <cell r="C246">
            <v>6076.514356986243</v>
          </cell>
          <cell r="D246" t="str">
            <v>2.590</v>
          </cell>
        </row>
        <row r="247">
          <cell r="A247" t="str">
            <v>I-25/1</v>
          </cell>
          <cell r="B247">
            <v>8326.8145876535218</v>
          </cell>
          <cell r="C247">
            <v>6896.9725054130349</v>
          </cell>
          <cell r="D247" t="str">
            <v>1.010</v>
          </cell>
        </row>
        <row r="248">
          <cell r="A248" t="str">
            <v>I-26/1</v>
          </cell>
          <cell r="B248">
            <v>8327.3404141441206</v>
          </cell>
          <cell r="C248">
            <v>6934.6385940551236</v>
          </cell>
          <cell r="D248" t="str">
            <v>1.29</v>
          </cell>
        </row>
        <row r="249">
          <cell r="A249" t="str">
            <v>I-3</v>
          </cell>
          <cell r="B249">
            <v>8331.3407611571365</v>
          </cell>
          <cell r="C249">
            <v>6371.4917735225636</v>
          </cell>
          <cell r="D249" t="str">
            <v>1.420</v>
          </cell>
        </row>
        <row r="250">
          <cell r="A250" t="str">
            <v>I-3/3/7/4</v>
          </cell>
          <cell r="B250">
            <v>8334.4348803612793</v>
          </cell>
          <cell r="C250">
            <v>6148.4755834020643</v>
          </cell>
          <cell r="D250" t="str">
            <v>2.610</v>
          </cell>
        </row>
        <row r="251">
          <cell r="A251" t="str">
            <v>I-21/2</v>
          </cell>
          <cell r="B251">
            <v>8334.5421178166871</v>
          </cell>
          <cell r="C251">
            <v>6792.9433430943282</v>
          </cell>
          <cell r="D251" t="str">
            <v>1.350</v>
          </cell>
        </row>
        <row r="252">
          <cell r="A252" t="str">
            <v>I-4</v>
          </cell>
          <cell r="B252">
            <v>8334.61509281486</v>
          </cell>
          <cell r="C252">
            <v>6394.0592706075404</v>
          </cell>
          <cell r="D252" t="str">
            <v>1.420</v>
          </cell>
        </row>
        <row r="253">
          <cell r="A253" t="str">
            <v>I-3/6/10/5</v>
          </cell>
          <cell r="B253">
            <v>8337.2504965163298</v>
          </cell>
          <cell r="C253">
            <v>6661.7014920088805</v>
          </cell>
          <cell r="D253" t="str">
            <v>1.840</v>
          </cell>
        </row>
        <row r="254">
          <cell r="A254" t="str">
            <v>I-5</v>
          </cell>
          <cell r="B254">
            <v>8338.3234919546921</v>
          </cell>
          <cell r="C254">
            <v>6420.6427300225459</v>
          </cell>
          <cell r="D254" t="str">
            <v>1.290</v>
          </cell>
        </row>
        <row r="255">
          <cell r="A255" t="str">
            <v>I-6</v>
          </cell>
          <cell r="B255">
            <v>8341.702651450616</v>
          </cell>
          <cell r="C255">
            <v>6444.8660527905577</v>
          </cell>
          <cell r="D255" t="str">
            <v>1.240</v>
          </cell>
        </row>
        <row r="256">
          <cell r="A256" t="str">
            <v>I-39/20</v>
          </cell>
          <cell r="B256">
            <v>8341.9203720320238</v>
          </cell>
          <cell r="C256">
            <v>5973.2854614675798</v>
          </cell>
          <cell r="D256" t="str">
            <v>1.780</v>
          </cell>
        </row>
        <row r="257">
          <cell r="A257" t="str">
            <v>I-7</v>
          </cell>
          <cell r="B257">
            <v>8344.3600096484824</v>
          </cell>
          <cell r="C257">
            <v>6464.8198553691427</v>
          </cell>
          <cell r="D257" t="str">
            <v>1.130</v>
          </cell>
        </row>
        <row r="258">
          <cell r="A258" t="str">
            <v>I-8</v>
          </cell>
          <cell r="B258">
            <v>8348.6293109919698</v>
          </cell>
          <cell r="C258">
            <v>6490.5926349723877</v>
          </cell>
          <cell r="D258" t="str">
            <v>1.220</v>
          </cell>
        </row>
        <row r="259">
          <cell r="A259" t="str">
            <v>I-30</v>
          </cell>
          <cell r="B259">
            <v>8349.8356654593008</v>
          </cell>
          <cell r="C259">
            <v>6957.555183509513</v>
          </cell>
          <cell r="D259" t="str">
            <v>1.320</v>
          </cell>
        </row>
        <row r="260">
          <cell r="A260" t="str">
            <v>I-17</v>
          </cell>
          <cell r="B260">
            <v>8350.8339401607755</v>
          </cell>
          <cell r="C260">
            <v>6724.4339624997519</v>
          </cell>
          <cell r="D260" t="str">
            <v>1.470</v>
          </cell>
        </row>
        <row r="261">
          <cell r="A261" t="str">
            <v>I-29</v>
          </cell>
          <cell r="B261">
            <v>8352.6778201066045</v>
          </cell>
          <cell r="C261">
            <v>6966.0946306204687</v>
          </cell>
          <cell r="D261" t="str">
            <v>1.300</v>
          </cell>
        </row>
        <row r="262">
          <cell r="A262" t="str">
            <v>I-9</v>
          </cell>
          <cell r="B262">
            <v>8353.7986903351302</v>
          </cell>
          <cell r="C262">
            <v>6523.4480817712692</v>
          </cell>
          <cell r="D262" t="str">
            <v>1.250</v>
          </cell>
        </row>
        <row r="263">
          <cell r="A263" t="str">
            <v>I-10</v>
          </cell>
          <cell r="B263">
            <v>8356.1593883036003</v>
          </cell>
          <cell r="C263">
            <v>6540.3838574652127</v>
          </cell>
          <cell r="D263" t="str">
            <v>1.290</v>
          </cell>
        </row>
        <row r="264">
          <cell r="A264" t="str">
            <v>I-11</v>
          </cell>
          <cell r="B264">
            <v>8359.5696784514239</v>
          </cell>
          <cell r="C264">
            <v>6563.4179425530274</v>
          </cell>
          <cell r="D264" t="str">
            <v>1.390</v>
          </cell>
        </row>
        <row r="265">
          <cell r="A265" t="str">
            <v>I-35/2/3</v>
          </cell>
          <cell r="B265">
            <v>8361.612549214944</v>
          </cell>
          <cell r="C265">
            <v>6417.1068207469825</v>
          </cell>
          <cell r="D265" t="str">
            <v>0.950</v>
          </cell>
        </row>
        <row r="266">
          <cell r="A266" t="str">
            <v>I-12</v>
          </cell>
          <cell r="B266">
            <v>8363.377949818605</v>
          </cell>
          <cell r="C266">
            <v>6594.4556576413233</v>
          </cell>
          <cell r="D266" t="str">
            <v>1.470</v>
          </cell>
        </row>
        <row r="267">
          <cell r="A267" t="str">
            <v>I-25/2</v>
          </cell>
          <cell r="B267">
            <v>8364.3580312177655</v>
          </cell>
          <cell r="C267">
            <v>6891.0996998366109</v>
          </cell>
          <cell r="D267">
            <v>1.2</v>
          </cell>
        </row>
        <row r="268">
          <cell r="A268" t="str">
            <v>I-21/3</v>
          </cell>
          <cell r="B268">
            <v>8364.3653666131868</v>
          </cell>
          <cell r="C268">
            <v>6789.6916002966709</v>
          </cell>
          <cell r="D268" t="str">
            <v>1.220</v>
          </cell>
        </row>
        <row r="269">
          <cell r="A269" t="str">
            <v>I-2</v>
          </cell>
          <cell r="B269">
            <v>8366.3438597900476</v>
          </cell>
          <cell r="C269">
            <v>6366.7281016811958</v>
          </cell>
          <cell r="D269" t="str">
            <v>1.490</v>
          </cell>
        </row>
        <row r="270">
          <cell r="A270" t="str">
            <v>I-13</v>
          </cell>
          <cell r="B270">
            <v>8367.6425334530431</v>
          </cell>
          <cell r="C270">
            <v>6628.9921522401846</v>
          </cell>
          <cell r="D270" t="str">
            <v>1.370</v>
          </cell>
        </row>
        <row r="271">
          <cell r="A271" t="str">
            <v>I-39/19</v>
          </cell>
          <cell r="B271">
            <v>8368.2499549746299</v>
          </cell>
          <cell r="C271">
            <v>5968.6287786170578</v>
          </cell>
          <cell r="D271" t="str">
            <v>2.000</v>
          </cell>
        </row>
        <row r="272">
          <cell r="A272" t="str">
            <v>I-21/7/3</v>
          </cell>
          <cell r="B272">
            <v>8368.706003149402</v>
          </cell>
          <cell r="C272">
            <v>6824.4698500561453</v>
          </cell>
          <cell r="D272" t="str">
            <v>1.640</v>
          </cell>
        </row>
        <row r="273">
          <cell r="A273" t="str">
            <v>I-21/8/3</v>
          </cell>
          <cell r="B273">
            <v>8368.8133922373581</v>
          </cell>
          <cell r="C273">
            <v>6852.199320669024</v>
          </cell>
          <cell r="D273" t="str">
            <v>1.400</v>
          </cell>
        </row>
        <row r="274">
          <cell r="A274" t="str">
            <v>I-14</v>
          </cell>
          <cell r="B274">
            <v>8370.1620669060849</v>
          </cell>
          <cell r="C274">
            <v>6650.5153044803683</v>
          </cell>
          <cell r="D274" t="str">
            <v>1.360</v>
          </cell>
        </row>
        <row r="275">
          <cell r="A275" t="str">
            <v>I-35/7</v>
          </cell>
          <cell r="B275">
            <v>8371.9391659710327</v>
          </cell>
          <cell r="C275">
            <v>6464.584103566076</v>
          </cell>
          <cell r="D275" t="str">
            <v>1.090</v>
          </cell>
        </row>
        <row r="276">
          <cell r="A276" t="str">
            <v>I-39/8/5</v>
          </cell>
          <cell r="B276">
            <v>8373.4873169436469</v>
          </cell>
          <cell r="C276">
            <v>6120.5640471989136</v>
          </cell>
          <cell r="D276" t="str">
            <v>3.020</v>
          </cell>
        </row>
        <row r="277">
          <cell r="A277" t="str">
            <v>I-15</v>
          </cell>
          <cell r="B277">
            <v>8375.4166856916981</v>
          </cell>
          <cell r="C277">
            <v>6690.6797425404175</v>
          </cell>
          <cell r="D277" t="str">
            <v>1.520</v>
          </cell>
        </row>
        <row r="278">
          <cell r="A278" t="str">
            <v>I-16</v>
          </cell>
          <cell r="B278">
            <v>8379.7199999999993</v>
          </cell>
          <cell r="C278">
            <v>6720.7890000000007</v>
          </cell>
          <cell r="D278" t="str">
            <v>1.560</v>
          </cell>
        </row>
        <row r="279">
          <cell r="A279" t="str">
            <v>I-9/1</v>
          </cell>
          <cell r="B279">
            <v>8382.4315349620974</v>
          </cell>
          <cell r="C279">
            <v>6516.0638240883509</v>
          </cell>
          <cell r="D279" t="str">
            <v>1.320</v>
          </cell>
        </row>
        <row r="280">
          <cell r="A280" t="str">
            <v>I-31</v>
          </cell>
          <cell r="B280">
            <v>8382.5348452193102</v>
          </cell>
          <cell r="C280">
            <v>6953.1095516058786</v>
          </cell>
          <cell r="D280" t="str">
            <v>1.440</v>
          </cell>
        </row>
        <row r="281">
          <cell r="A281" t="str">
            <v>I-39/5/3/5</v>
          </cell>
          <cell r="B281">
            <v>8384.5121260432697</v>
          </cell>
          <cell r="C281">
            <v>6189.2151788141509</v>
          </cell>
          <cell r="D281" t="str">
            <v>3.610</v>
          </cell>
        </row>
        <row r="282">
          <cell r="A282" t="str">
            <v>I-11/1</v>
          </cell>
          <cell r="B282">
            <v>8387.4800969577627</v>
          </cell>
          <cell r="C282">
            <v>6557.679040417408</v>
          </cell>
          <cell r="D282" t="str">
            <v>1.700</v>
          </cell>
        </row>
        <row r="283">
          <cell r="A283" t="str">
            <v>I-39/5/7</v>
          </cell>
          <cell r="B283">
            <v>8387.9691119377731</v>
          </cell>
          <cell r="C283">
            <v>6218.7178884109717</v>
          </cell>
          <cell r="D283" t="str">
            <v>3.390</v>
          </cell>
        </row>
        <row r="284">
          <cell r="A284" t="str">
            <v>I-32</v>
          </cell>
          <cell r="B284">
            <v>8389.5091452980196</v>
          </cell>
          <cell r="C284">
            <v>6988.4275234957267</v>
          </cell>
          <cell r="D284" t="str">
            <v>1.330</v>
          </cell>
        </row>
        <row r="285">
          <cell r="A285" t="str">
            <v>I-35/2/2</v>
          </cell>
          <cell r="B285">
            <v>8390.8384261184801</v>
          </cell>
          <cell r="C285">
            <v>6414.4107944839916</v>
          </cell>
          <cell r="D285" t="str">
            <v>1.120</v>
          </cell>
        </row>
        <row r="286">
          <cell r="A286" t="str">
            <v>I-21/4</v>
          </cell>
          <cell r="B286">
            <v>8394.1886154096865</v>
          </cell>
          <cell r="C286">
            <v>6786.4398574990128</v>
          </cell>
          <cell r="D286" t="str">
            <v>1.170</v>
          </cell>
        </row>
        <row r="287">
          <cell r="A287" t="str">
            <v>I-25/3</v>
          </cell>
          <cell r="B287">
            <v>8395.7265663010476</v>
          </cell>
          <cell r="C287">
            <v>6886.1928162299937</v>
          </cell>
          <cell r="D287" t="str">
            <v>1.200</v>
          </cell>
        </row>
        <row r="288">
          <cell r="A288" t="str">
            <v>I-13/1</v>
          </cell>
          <cell r="B288">
            <v>8397.0594025449082</v>
          </cell>
          <cell r="C288">
            <v>6623.7388510218971</v>
          </cell>
          <cell r="D288" t="str">
            <v>1.270</v>
          </cell>
        </row>
        <row r="289">
          <cell r="A289" t="str">
            <v>I-39/18</v>
          </cell>
          <cell r="B289">
            <v>8398.3502509728787</v>
          </cell>
          <cell r="C289">
            <v>5963.3052027565436</v>
          </cell>
          <cell r="D289" t="str">
            <v>2.410</v>
          </cell>
        </row>
        <row r="290">
          <cell r="A290" t="str">
            <v>I-21/7/2</v>
          </cell>
          <cell r="B290">
            <v>8398.3536560231587</v>
          </cell>
          <cell r="C290">
            <v>6819.8854548858772</v>
          </cell>
          <cell r="D290" t="str">
            <v>1.280</v>
          </cell>
        </row>
        <row r="291">
          <cell r="A291" t="str">
            <v>I-14/1</v>
          </cell>
          <cell r="B291">
            <v>8398.3801633625899</v>
          </cell>
          <cell r="C291">
            <v>6645.7098461804308</v>
          </cell>
          <cell r="D291" t="str">
            <v>1.640</v>
          </cell>
        </row>
        <row r="292">
          <cell r="A292" t="str">
            <v>I-35/6</v>
          </cell>
          <cell r="B292">
            <v>8398.385425165392</v>
          </cell>
          <cell r="C292">
            <v>6461.7350836574797</v>
          </cell>
          <cell r="D292" t="str">
            <v>1.100</v>
          </cell>
        </row>
        <row r="293">
          <cell r="A293" t="str">
            <v>LS-9</v>
          </cell>
          <cell r="B293">
            <v>8400.6345536028784</v>
          </cell>
          <cell r="C293">
            <v>6350.450801793384</v>
          </cell>
          <cell r="D293" t="str">
            <v>1.800</v>
          </cell>
        </row>
        <row r="294">
          <cell r="A294" t="str">
            <v>I-1</v>
          </cell>
          <cell r="B294">
            <v>8400.7528587910565</v>
          </cell>
          <cell r="C294">
            <v>6362.0428207282057</v>
          </cell>
          <cell r="D294" t="str">
            <v>1.930</v>
          </cell>
        </row>
        <row r="295">
          <cell r="A295" t="str">
            <v>I-21/8/2</v>
          </cell>
          <cell r="B295">
            <v>8403.0686560554768</v>
          </cell>
          <cell r="C295">
            <v>6847.1166782818109</v>
          </cell>
          <cell r="D295" t="str">
            <v>1.120</v>
          </cell>
        </row>
        <row r="296">
          <cell r="A296" t="str">
            <v>I-15/1</v>
          </cell>
          <cell r="B296">
            <v>8404.8676639785972</v>
          </cell>
          <cell r="C296">
            <v>6684.3019238638672</v>
          </cell>
          <cell r="D296" t="str">
            <v>1.770</v>
          </cell>
        </row>
        <row r="297">
          <cell r="A297" t="str">
            <v>I-39/18/1</v>
          </cell>
          <cell r="B297">
            <v>8406.4935435874522</v>
          </cell>
          <cell r="C297">
            <v>5991.6366465321471</v>
          </cell>
          <cell r="D297" t="str">
            <v>2.480</v>
          </cell>
        </row>
        <row r="298">
          <cell r="A298" t="str">
            <v>I-31/1</v>
          </cell>
          <cell r="B298">
            <v>8407.2694044952314</v>
          </cell>
          <cell r="C298">
            <v>6949.8608763828215</v>
          </cell>
          <cell r="D298" t="str">
            <v>1.170</v>
          </cell>
        </row>
        <row r="299">
          <cell r="A299" t="str">
            <v>I-9/2</v>
          </cell>
          <cell r="B299">
            <v>8410.1676484257005</v>
          </cell>
          <cell r="C299">
            <v>6508.9182777469359</v>
          </cell>
          <cell r="D299" t="str">
            <v>1.510</v>
          </cell>
        </row>
        <row r="300">
          <cell r="A300" t="str">
            <v>I-9/8/4</v>
          </cell>
          <cell r="B300">
            <v>8410.5017894097455</v>
          </cell>
          <cell r="C300">
            <v>6579.3904050322972</v>
          </cell>
          <cell r="D300" t="str">
            <v>1.600</v>
          </cell>
        </row>
        <row r="301">
          <cell r="A301" t="str">
            <v>I-39/8/4</v>
          </cell>
          <cell r="B301">
            <v>8412.0956572378018</v>
          </cell>
          <cell r="C301">
            <v>6112.5919860861059</v>
          </cell>
          <cell r="D301" t="str">
            <v>2.650</v>
          </cell>
        </row>
        <row r="302">
          <cell r="A302" t="str">
            <v>I-39/5/3/4</v>
          </cell>
          <cell r="B302">
            <v>8413.5252597612925</v>
          </cell>
          <cell r="C302">
            <v>6181.5837915313477</v>
          </cell>
          <cell r="D302" t="str">
            <v>3.080</v>
          </cell>
        </row>
        <row r="303">
          <cell r="A303" t="str">
            <v>I-39/18/2</v>
          </cell>
          <cell r="B303">
            <v>8414.7808887068277</v>
          </cell>
          <cell r="C303">
            <v>6020.4692654016208</v>
          </cell>
          <cell r="D303" t="str">
            <v>2.620</v>
          </cell>
        </row>
        <row r="304">
          <cell r="A304" t="str">
            <v>I-39/5/6</v>
          </cell>
          <cell r="B304">
            <v>8416.8228216388743</v>
          </cell>
          <cell r="C304">
            <v>6210.5042755344966</v>
          </cell>
          <cell r="D304" t="str">
            <v>3.130</v>
          </cell>
        </row>
        <row r="305">
          <cell r="A305" t="str">
            <v>I-11/2</v>
          </cell>
          <cell r="B305">
            <v>8418.1797693932785</v>
          </cell>
          <cell r="C305">
            <v>6551.2266183677275</v>
          </cell>
          <cell r="D305" t="str">
            <v>1.470</v>
          </cell>
        </row>
        <row r="306">
          <cell r="A306" t="str">
            <v>I-35/2/1</v>
          </cell>
          <cell r="B306">
            <v>8418.8395830289137</v>
          </cell>
          <cell r="C306">
            <v>6411.8277460891104</v>
          </cell>
          <cell r="D306" t="str">
            <v>1.040</v>
          </cell>
        </row>
        <row r="307">
          <cell r="A307" t="str">
            <v>I-39/17</v>
          </cell>
          <cell r="B307">
            <v>8421.5539307776617</v>
          </cell>
          <cell r="C307">
            <v>5959.2013710304027</v>
          </cell>
          <cell r="D307" t="str">
            <v>2.600</v>
          </cell>
        </row>
        <row r="308">
          <cell r="A308" t="str">
            <v>I-33</v>
          </cell>
          <cell r="B308">
            <v>8422.6667110608978</v>
          </cell>
          <cell r="C308">
            <v>6983.9416903424908</v>
          </cell>
          <cell r="D308" t="str">
            <v>1.380</v>
          </cell>
        </row>
        <row r="309">
          <cell r="A309" t="str">
            <v>I-39/18/3</v>
          </cell>
          <cell r="B309">
            <v>8423.0682338262031</v>
          </cell>
          <cell r="C309">
            <v>6049.3018842710953</v>
          </cell>
          <cell r="D309" t="str">
            <v>2.650</v>
          </cell>
        </row>
        <row r="310">
          <cell r="A310" t="str">
            <v>I-21/5</v>
          </cell>
          <cell r="B310">
            <v>8424.2603912794893</v>
          </cell>
          <cell r="C310">
            <v>6783.1610168447069</v>
          </cell>
          <cell r="D310" t="str">
            <v>1.250</v>
          </cell>
        </row>
        <row r="311">
          <cell r="A311" t="str">
            <v>I-36/6</v>
          </cell>
          <cell r="B311">
            <v>8424.3377943319447</v>
          </cell>
          <cell r="C311">
            <v>6260.421386674283</v>
          </cell>
          <cell r="D311" t="str">
            <v>1.560</v>
          </cell>
        </row>
        <row r="312">
          <cell r="A312" t="str">
            <v>I-35/5</v>
          </cell>
          <cell r="B312">
            <v>8425.749499154068</v>
          </cell>
          <cell r="C312">
            <v>6458.787188796392</v>
          </cell>
          <cell r="D312" t="str">
            <v>1.120</v>
          </cell>
        </row>
        <row r="313">
          <cell r="A313" t="str">
            <v>I-13/2</v>
          </cell>
          <cell r="B313">
            <v>8426.8602369209257</v>
          </cell>
          <cell r="C313">
            <v>6618.5453194206384</v>
          </cell>
          <cell r="D313" t="str">
            <v>1.370</v>
          </cell>
        </row>
        <row r="314">
          <cell r="A314" t="str">
            <v>I-21/7/1</v>
          </cell>
          <cell r="B314">
            <v>8428.0013088969172</v>
          </cell>
          <cell r="C314">
            <v>6815.3010597156081</v>
          </cell>
          <cell r="D314" t="str">
            <v>1.230</v>
          </cell>
        </row>
        <row r="315">
          <cell r="A315" t="str">
            <v>I-14/2</v>
          </cell>
          <cell r="B315">
            <v>8428.3918150787777</v>
          </cell>
          <cell r="C315">
            <v>6640.8680250214575</v>
          </cell>
          <cell r="D315" t="str">
            <v>1.720</v>
          </cell>
        </row>
        <row r="316">
          <cell r="A316" t="str">
            <v>I-52/6</v>
          </cell>
          <cell r="B316">
            <v>8430.6835819025073</v>
          </cell>
          <cell r="C316">
            <v>6715.156023371469</v>
          </cell>
          <cell r="D316" t="str">
            <v>1.340</v>
          </cell>
        </row>
        <row r="317">
          <cell r="A317" t="str">
            <v>I-21/8/1</v>
          </cell>
          <cell r="B317">
            <v>8432.9910737943355</v>
          </cell>
          <cell r="C317">
            <v>6842.6769241600823</v>
          </cell>
          <cell r="D317" t="str">
            <v>1.730</v>
          </cell>
        </row>
        <row r="318">
          <cell r="A318" t="str">
            <v>I-25/4</v>
          </cell>
          <cell r="B318">
            <v>8433.2700098652913</v>
          </cell>
          <cell r="C318">
            <v>6880.3200106535696</v>
          </cell>
          <cell r="D318" t="str">
            <v>1.210</v>
          </cell>
        </row>
        <row r="319">
          <cell r="A319" t="str">
            <v>I-15/2</v>
          </cell>
          <cell r="B319">
            <v>8433.9694981151351</v>
          </cell>
          <cell r="C319">
            <v>6678.1256992978942</v>
          </cell>
          <cell r="D319" t="str">
            <v>1.960</v>
          </cell>
        </row>
        <row r="320">
          <cell r="A320" t="str">
            <v>I-35</v>
          </cell>
          <cell r="B320">
            <v>8438.6300360022615</v>
          </cell>
          <cell r="C320">
            <v>6356.8888209593961</v>
          </cell>
          <cell r="D320" t="str">
            <v>1.690</v>
          </cell>
        </row>
        <row r="321">
          <cell r="A321" t="str">
            <v>I-39/10/4</v>
          </cell>
          <cell r="B321">
            <v>8439.5325543186136</v>
          </cell>
          <cell r="C321">
            <v>6069.7883809660898</v>
          </cell>
          <cell r="D321" t="str">
            <v>2.700</v>
          </cell>
        </row>
        <row r="322">
          <cell r="A322" t="str">
            <v>I-9/3</v>
          </cell>
          <cell r="B322">
            <v>8439.5874406021067</v>
          </cell>
          <cell r="C322">
            <v>6501.3389718493327</v>
          </cell>
          <cell r="D322" t="str">
            <v>1.280</v>
          </cell>
        </row>
        <row r="323">
          <cell r="A323" t="str">
            <v>I-31/2</v>
          </cell>
          <cell r="B323">
            <v>8441.8640387990235</v>
          </cell>
          <cell r="C323">
            <v>6945.043424023148</v>
          </cell>
          <cell r="D323" t="str">
            <v>1.650</v>
          </cell>
        </row>
        <row r="324">
          <cell r="A324" t="str">
            <v>I-39/5/3/3</v>
          </cell>
          <cell r="B324">
            <v>8442.5383934793153</v>
          </cell>
          <cell r="C324">
            <v>6173.9524042485446</v>
          </cell>
          <cell r="D324" t="str">
            <v>2.530</v>
          </cell>
        </row>
        <row r="325">
          <cell r="A325" t="str">
            <v>I-35/1</v>
          </cell>
          <cell r="B325">
            <v>8443.2115856863602</v>
          </cell>
          <cell r="C325">
            <v>6385.489050682002</v>
          </cell>
          <cell r="D325" t="str">
            <v>1.690</v>
          </cell>
        </row>
        <row r="326">
          <cell r="A326" t="str">
            <v>I-9/8/3</v>
          </cell>
          <cell r="B326">
            <v>8445.0122501396017</v>
          </cell>
          <cell r="C326">
            <v>6572.1370358562681</v>
          </cell>
          <cell r="D326" t="str">
            <v>1.560</v>
          </cell>
        </row>
        <row r="327">
          <cell r="A327" t="str">
            <v>I-39/5/5</v>
          </cell>
          <cell r="B327">
            <v>8445.6765313399756</v>
          </cell>
          <cell r="C327">
            <v>6202.2906626580225</v>
          </cell>
          <cell r="D327" t="str">
            <v>2.660</v>
          </cell>
        </row>
        <row r="328">
          <cell r="A328" t="str">
            <v>I-35/2</v>
          </cell>
          <cell r="B328">
            <v>8447.0156397465998</v>
          </cell>
          <cell r="C328">
            <v>6409.2357799552137</v>
          </cell>
          <cell r="D328" t="str">
            <v>1.070</v>
          </cell>
        </row>
        <row r="329">
          <cell r="A329" t="str">
            <v>I-11/3</v>
          </cell>
          <cell r="B329">
            <v>8447.538317732291</v>
          </cell>
          <cell r="C329">
            <v>6545.0560722471737</v>
          </cell>
          <cell r="D329" t="str">
            <v>1.970</v>
          </cell>
        </row>
        <row r="330">
          <cell r="A330" t="str">
            <v>I-39/16</v>
          </cell>
          <cell r="B330">
            <v>8447.5861335891659</v>
          </cell>
          <cell r="C330">
            <v>5954.5972832004563</v>
          </cell>
          <cell r="D330" t="str">
            <v>2.730</v>
          </cell>
        </row>
        <row r="331">
          <cell r="A331" t="str">
            <v>I-35/3</v>
          </cell>
          <cell r="B331">
            <v>8450.0783640920745</v>
          </cell>
          <cell r="C331">
            <v>6432.776172940914</v>
          </cell>
          <cell r="D331" t="str">
            <v>1.050</v>
          </cell>
        </row>
        <row r="332">
          <cell r="A332" t="str">
            <v>I-39/8/3</v>
          </cell>
          <cell r="B332">
            <v>8451.9774933571789</v>
          </cell>
          <cell r="C332">
            <v>6104.3569665951809</v>
          </cell>
          <cell r="D332" t="str">
            <v>2.450</v>
          </cell>
        </row>
        <row r="333">
          <cell r="A333" t="str">
            <v>I-36/5</v>
          </cell>
          <cell r="B333">
            <v>8452.8337987357954</v>
          </cell>
          <cell r="C333">
            <v>6251.8750287941311</v>
          </cell>
          <cell r="D333" t="str">
            <v>1.550</v>
          </cell>
        </row>
        <row r="334">
          <cell r="A334" t="str">
            <v>I-35/4</v>
          </cell>
          <cell r="B334">
            <v>8453.0794709127185</v>
          </cell>
          <cell r="C334">
            <v>6455.8429677226459</v>
          </cell>
          <cell r="D334" t="str">
            <v>1.130</v>
          </cell>
        </row>
        <row r="335">
          <cell r="A335" t="str">
            <v>I-21/6</v>
          </cell>
          <cell r="B335">
            <v>8453.7589337871468</v>
          </cell>
          <cell r="C335">
            <v>6779.9446780147155</v>
          </cell>
          <cell r="D335" t="str">
            <v>1.480</v>
          </cell>
        </row>
        <row r="336">
          <cell r="A336" t="str">
            <v>I-39/16/1</v>
          </cell>
          <cell r="B336">
            <v>8453.9670789055199</v>
          </cell>
          <cell r="C336">
            <v>5983.8389993640612</v>
          </cell>
          <cell r="D336" t="str">
            <v>2.760</v>
          </cell>
        </row>
        <row r="337">
          <cell r="A337" t="str">
            <v>I-34</v>
          </cell>
          <cell r="B337">
            <v>8455.2945675881292</v>
          </cell>
          <cell r="C337">
            <v>6979.5275206903634</v>
          </cell>
          <cell r="D337" t="str">
            <v>1.540</v>
          </cell>
        </row>
        <row r="338">
          <cell r="A338" t="str">
            <v>I-13/3</v>
          </cell>
          <cell r="B338">
            <v>8456.1684955221299</v>
          </cell>
          <cell r="C338">
            <v>6613.4376313169205</v>
          </cell>
          <cell r="D338" t="str">
            <v>1.460</v>
          </cell>
        </row>
        <row r="339">
          <cell r="A339" t="str">
            <v>I-9/4</v>
          </cell>
          <cell r="B339">
            <v>8457.2437301620939</v>
          </cell>
          <cell r="C339">
            <v>6496.7902510837548</v>
          </cell>
          <cell r="D339" t="str">
            <v>1.220</v>
          </cell>
        </row>
        <row r="340">
          <cell r="A340" t="str">
            <v>I-21/7</v>
          </cell>
          <cell r="B340">
            <v>8458.4146819025882</v>
          </cell>
          <cell r="C340">
            <v>6810.4717785967114</v>
          </cell>
          <cell r="D340" t="str">
            <v>1.220</v>
          </cell>
        </row>
        <row r="341">
          <cell r="A341" t="str">
            <v>I-14/3</v>
          </cell>
          <cell r="B341">
            <v>8459.431244120824</v>
          </cell>
          <cell r="C341">
            <v>6635.8603911291448</v>
          </cell>
          <cell r="D341" t="str">
            <v>1.720</v>
          </cell>
        </row>
        <row r="342">
          <cell r="A342" t="str">
            <v>I-39/16/2</v>
          </cell>
          <cell r="B342">
            <v>8460.1743189356257</v>
          </cell>
          <cell r="C342">
            <v>6011.3434969847476</v>
          </cell>
          <cell r="D342" t="str">
            <v>2.750</v>
          </cell>
        </row>
        <row r="343">
          <cell r="A343" t="str">
            <v>I-15/3</v>
          </cell>
          <cell r="B343">
            <v>8462.0864922877317</v>
          </cell>
          <cell r="C343">
            <v>6672.1584853650766</v>
          </cell>
          <cell r="D343" t="str">
            <v>1.870</v>
          </cell>
        </row>
        <row r="344">
          <cell r="A344" t="str">
            <v>I-21/8</v>
          </cell>
          <cell r="B344">
            <v>8462.5608985617237</v>
          </cell>
          <cell r="C344">
            <v>6838.4158546668823</v>
          </cell>
          <cell r="D344" t="str">
            <v>1.420</v>
          </cell>
        </row>
        <row r="345">
          <cell r="A345" t="str">
            <v>I-35A</v>
          </cell>
          <cell r="B345">
            <v>8464.9768293281395</v>
          </cell>
          <cell r="C345">
            <v>6353.3026576166349</v>
          </cell>
          <cell r="D345" t="str">
            <v>1.580</v>
          </cell>
        </row>
        <row r="346">
          <cell r="A346" t="str">
            <v>I-39/16/3</v>
          </cell>
          <cell r="B346">
            <v>8465.883282146493</v>
          </cell>
          <cell r="C346">
            <v>6037.0789018850001</v>
          </cell>
          <cell r="D346" t="str">
            <v>2.670</v>
          </cell>
        </row>
        <row r="347">
          <cell r="A347" t="str">
            <v>I-21/9</v>
          </cell>
          <cell r="B347">
            <v>8468.0079139262798</v>
          </cell>
          <cell r="C347">
            <v>6875.1240566526021</v>
          </cell>
          <cell r="D347" t="str">
            <v>1.650</v>
          </cell>
        </row>
        <row r="348">
          <cell r="A348" t="str">
            <v>I-52/5</v>
          </cell>
          <cell r="B348">
            <v>8470.4412300000004</v>
          </cell>
          <cell r="C348">
            <v>6710.7595000000001</v>
          </cell>
          <cell r="D348" t="str">
            <v>1.570</v>
          </cell>
        </row>
        <row r="349">
          <cell r="A349" t="str">
            <v>I-39/10/3</v>
          </cell>
          <cell r="B349">
            <v>8471.5029584117437</v>
          </cell>
          <cell r="C349">
            <v>6062.9889734862882</v>
          </cell>
          <cell r="D349" t="str">
            <v>2.650</v>
          </cell>
        </row>
        <row r="350">
          <cell r="A350" t="str">
            <v>I-21/10</v>
          </cell>
          <cell r="B350">
            <v>8471.5137911708298</v>
          </cell>
          <cell r="C350">
            <v>6898.7552755617653</v>
          </cell>
          <cell r="D350" t="str">
            <v>1.530</v>
          </cell>
        </row>
        <row r="351">
          <cell r="A351" t="str">
            <v>I-39/5/3/2</v>
          </cell>
          <cell r="B351">
            <v>8471.5515271973381</v>
          </cell>
          <cell r="C351">
            <v>6166.3210169657405</v>
          </cell>
          <cell r="D351" t="str">
            <v>2.340</v>
          </cell>
        </row>
        <row r="352">
          <cell r="A352" t="str">
            <v>I-9/8/2</v>
          </cell>
          <cell r="B352">
            <v>8474.3707984786142</v>
          </cell>
          <cell r="C352">
            <v>6565.9664897357143</v>
          </cell>
          <cell r="D352" t="str">
            <v>1.560</v>
          </cell>
        </row>
        <row r="353">
          <cell r="A353" t="str">
            <v>I-39/5/4</v>
          </cell>
          <cell r="B353">
            <v>8474.5302410410768</v>
          </cell>
          <cell r="C353">
            <v>6194.0770497815474</v>
          </cell>
          <cell r="D353" t="str">
            <v>2.570</v>
          </cell>
        </row>
        <row r="354">
          <cell r="A354" t="str">
            <v>I-11/4</v>
          </cell>
          <cell r="B354">
            <v>8476.8968660713017</v>
          </cell>
          <cell r="C354">
            <v>6538.8855261266199</v>
          </cell>
          <cell r="D354" t="str">
            <v>1.870</v>
          </cell>
        </row>
        <row r="355">
          <cell r="A355" t="str">
            <v>I-21/11</v>
          </cell>
          <cell r="B355">
            <v>8477.6413857024709</v>
          </cell>
          <cell r="C355">
            <v>6940.0531578955579</v>
          </cell>
          <cell r="D355" t="str">
            <v>1.750</v>
          </cell>
        </row>
        <row r="356">
          <cell r="A356" t="str">
            <v>I-39/15</v>
          </cell>
          <cell r="B356">
            <v>8478.2354705178041</v>
          </cell>
          <cell r="C356">
            <v>5949.1766032767919</v>
          </cell>
          <cell r="D356" t="str">
            <v>2.830</v>
          </cell>
        </row>
        <row r="357">
          <cell r="A357" t="str">
            <v>I-54/6</v>
          </cell>
          <cell r="B357">
            <v>8479.7300129474315</v>
          </cell>
          <cell r="C357">
            <v>6777.1129519950882</v>
          </cell>
          <cell r="D357" t="str">
            <v>1.810</v>
          </cell>
        </row>
        <row r="358">
          <cell r="A358" t="str">
            <v>I-36/4</v>
          </cell>
          <cell r="B358">
            <v>8481.8087275834114</v>
          </cell>
          <cell r="C358">
            <v>6243.1850346470846</v>
          </cell>
          <cell r="D358" t="str">
            <v>1.610</v>
          </cell>
        </row>
        <row r="359">
          <cell r="A359" t="str">
            <v>I-21/12</v>
          </cell>
          <cell r="B359">
            <v>8482.9617522119806</v>
          </cell>
          <cell r="C359">
            <v>6975.9106006404681</v>
          </cell>
          <cell r="D359" t="str">
            <v>1.830</v>
          </cell>
        </row>
        <row r="360">
          <cell r="A360" t="str">
            <v>I-9/5</v>
          </cell>
          <cell r="B360">
            <v>8483.8401587604167</v>
          </cell>
          <cell r="C360">
            <v>6492.1348481428322</v>
          </cell>
          <cell r="D360" t="str">
            <v>1.260</v>
          </cell>
        </row>
        <row r="361">
          <cell r="A361" t="str">
            <v>I-13/4</v>
          </cell>
          <cell r="B361">
            <v>8485.9693298981474</v>
          </cell>
          <cell r="C361">
            <v>6608.2440997156618</v>
          </cell>
          <cell r="D361" t="str">
            <v>1.610</v>
          </cell>
        </row>
        <row r="362">
          <cell r="A362" t="str">
            <v>I-55/6</v>
          </cell>
          <cell r="B362">
            <v>8487.0495508704826</v>
          </cell>
          <cell r="C362">
            <v>6806.1704726681555</v>
          </cell>
          <cell r="D362" t="str">
            <v>1.080</v>
          </cell>
        </row>
        <row r="363">
          <cell r="A363" t="str">
            <v>I-14/4</v>
          </cell>
          <cell r="B363">
            <v>8489.0482865668291</v>
          </cell>
          <cell r="C363">
            <v>6631.0822328279164</v>
          </cell>
          <cell r="D363" t="str">
            <v>2.020</v>
          </cell>
        </row>
        <row r="364">
          <cell r="A364" t="str">
            <v>I-39/8/2</v>
          </cell>
          <cell r="B364">
            <v>8491.9211424072837</v>
          </cell>
          <cell r="C364">
            <v>6096.1091836324886</v>
          </cell>
          <cell r="D364" t="str">
            <v>2.300</v>
          </cell>
        </row>
        <row r="365">
          <cell r="A365" t="str">
            <v>I-15/4</v>
          </cell>
          <cell r="B365">
            <v>8492.9068260723307</v>
          </cell>
          <cell r="C365">
            <v>6665.6175470256294</v>
          </cell>
          <cell r="D365" t="str">
            <v>1.700</v>
          </cell>
        </row>
        <row r="366">
          <cell r="A366" t="str">
            <v>I-39/10/2</v>
          </cell>
          <cell r="B366">
            <v>8494.9777614397535</v>
          </cell>
          <cell r="C366">
            <v>6056.5479008420616</v>
          </cell>
          <cell r="D366" t="str">
            <v>2.780</v>
          </cell>
        </row>
        <row r="367">
          <cell r="A367" t="str">
            <v>I-58/8</v>
          </cell>
          <cell r="B367">
            <v>8495.7541651531319</v>
          </cell>
          <cell r="C367">
            <v>6830.7674827483434</v>
          </cell>
          <cell r="D367">
            <v>1.8</v>
          </cell>
        </row>
        <row r="368">
          <cell r="A368" t="str">
            <v>I-39/7/2</v>
          </cell>
          <cell r="B368">
            <v>8497.1301979339587</v>
          </cell>
          <cell r="C368">
            <v>6137.9232104432904</v>
          </cell>
          <cell r="D368" t="str">
            <v>2.226</v>
          </cell>
        </row>
        <row r="369">
          <cell r="A369" t="str">
            <v>I-37/2/2</v>
          </cell>
          <cell r="B369">
            <v>8497.9965853449921</v>
          </cell>
          <cell r="C369">
            <v>6404.5256775199387</v>
          </cell>
          <cell r="D369" t="str">
            <v>1.410</v>
          </cell>
        </row>
        <row r="370">
          <cell r="A370" t="str">
            <v>I-35B</v>
          </cell>
          <cell r="B370">
            <v>8499.8002605978418</v>
          </cell>
          <cell r="C370">
            <v>6348.5635786270223</v>
          </cell>
          <cell r="D370" t="str">
            <v>1.630</v>
          </cell>
        </row>
        <row r="371">
          <cell r="A371" t="str">
            <v>I-39/5/3/1</v>
          </cell>
          <cell r="B371">
            <v>8500.8890783454317</v>
          </cell>
          <cell r="C371">
            <v>6158.6042974649763</v>
          </cell>
          <cell r="D371" t="str">
            <v>1.230</v>
          </cell>
        </row>
        <row r="372">
          <cell r="A372" t="str">
            <v>I-58/7</v>
          </cell>
          <cell r="B372">
            <v>8501.5782335502481</v>
          </cell>
          <cell r="C372">
            <v>6867.5290640930207</v>
          </cell>
          <cell r="D372">
            <v>1.75</v>
          </cell>
        </row>
        <row r="373">
          <cell r="A373" t="str">
            <v>I-9/8/1</v>
          </cell>
          <cell r="B373">
            <v>8503.7293468176267</v>
          </cell>
          <cell r="C373">
            <v>6559.7959436151605</v>
          </cell>
          <cell r="D373" t="str">
            <v>1.610</v>
          </cell>
        </row>
        <row r="374">
          <cell r="A374" t="str">
            <v>I-37/2/3</v>
          </cell>
          <cell r="B374">
            <v>8503.9240830316212</v>
          </cell>
          <cell r="C374">
            <v>6447.0844581537167</v>
          </cell>
          <cell r="D374" t="str">
            <v>1.190</v>
          </cell>
        </row>
        <row r="375">
          <cell r="A375" t="str">
            <v>I-11/5</v>
          </cell>
          <cell r="B375">
            <v>8503.9343051445612</v>
          </cell>
          <cell r="C375">
            <v>6533.2028280975255</v>
          </cell>
          <cell r="D375" t="str">
            <v>1.570</v>
          </cell>
        </row>
        <row r="376">
          <cell r="A376" t="str">
            <v>I-39/5/3</v>
          </cell>
          <cell r="B376">
            <v>8506.1485701624915</v>
          </cell>
          <cell r="C376">
            <v>6185.0764492385142</v>
          </cell>
          <cell r="D376" t="str">
            <v>2.660</v>
          </cell>
        </row>
        <row r="377">
          <cell r="A377" t="str">
            <v>I-39/14</v>
          </cell>
          <cell r="B377">
            <v>8506.6691927287084</v>
          </cell>
          <cell r="C377">
            <v>5944.1477797331509</v>
          </cell>
          <cell r="D377" t="str">
            <v>2.750</v>
          </cell>
        </row>
        <row r="378">
          <cell r="A378" t="str">
            <v>I-58/6</v>
          </cell>
          <cell r="B378">
            <v>8506.7270835996733</v>
          </cell>
          <cell r="C378">
            <v>6900.0286600828758</v>
          </cell>
          <cell r="D378" t="str">
            <v>1.550</v>
          </cell>
        </row>
        <row r="379">
          <cell r="A379" t="str">
            <v>I-52/4</v>
          </cell>
          <cell r="B379">
            <v>8508.4468395280728</v>
          </cell>
          <cell r="C379">
            <v>6706.4507507093758</v>
          </cell>
          <cell r="D379" t="str">
            <v>1.710</v>
          </cell>
        </row>
        <row r="380">
          <cell r="A380" t="str">
            <v>I-13/5</v>
          </cell>
          <cell r="B380">
            <v>8508.6438113699442</v>
          </cell>
          <cell r="C380">
            <v>6604.2925111601162</v>
          </cell>
          <cell r="D380" t="str">
            <v>1.660</v>
          </cell>
        </row>
        <row r="381">
          <cell r="A381" t="str">
            <v>I-36/3</v>
          </cell>
          <cell r="B381">
            <v>8510.5439260264429</v>
          </cell>
          <cell r="C381">
            <v>6234.5659762776158</v>
          </cell>
          <cell r="D381" t="str">
            <v>1.720</v>
          </cell>
        </row>
        <row r="382">
          <cell r="A382" t="str">
            <v>I-59/5</v>
          </cell>
          <cell r="B382">
            <v>8512.2168194948008</v>
          </cell>
          <cell r="C382">
            <v>6935.4785796244187</v>
          </cell>
          <cell r="D382" t="str">
            <v>1.470</v>
          </cell>
        </row>
        <row r="383">
          <cell r="A383" t="str">
            <v>I-14/5</v>
          </cell>
          <cell r="B383">
            <v>8512.4922762924834</v>
          </cell>
          <cell r="C383">
            <v>6627.2999816350166</v>
          </cell>
          <cell r="D383" t="str">
            <v>1.900</v>
          </cell>
        </row>
        <row r="384">
          <cell r="A384" t="str">
            <v>I-39/14/1</v>
          </cell>
          <cell r="B384">
            <v>8512.9863837091798</v>
          </cell>
          <cell r="C384">
            <v>5985.3542208267554</v>
          </cell>
          <cell r="D384" t="str">
            <v>2.730</v>
          </cell>
        </row>
        <row r="385">
          <cell r="A385" t="str">
            <v>I-54/5</v>
          </cell>
          <cell r="B385">
            <v>8513.450113545392</v>
          </cell>
          <cell r="C385">
            <v>6771.3940046896896</v>
          </cell>
          <cell r="D385" t="str">
            <v>1.850</v>
          </cell>
        </row>
        <row r="386">
          <cell r="A386" t="str">
            <v>I-15/5</v>
          </cell>
          <cell r="B386">
            <v>8514.1805519746649</v>
          </cell>
          <cell r="C386">
            <v>6661.1026663513967</v>
          </cell>
          <cell r="D386" t="str">
            <v>1.770</v>
          </cell>
        </row>
        <row r="387">
          <cell r="A387" t="str">
            <v>I-36/2</v>
          </cell>
          <cell r="B387">
            <v>8516.1254194991652</v>
          </cell>
          <cell r="C387">
            <v>6270.7265958915968</v>
          </cell>
          <cell r="D387" t="str">
            <v>1.750</v>
          </cell>
        </row>
        <row r="388">
          <cell r="A388" t="str">
            <v>I-55/5</v>
          </cell>
          <cell r="B388">
            <v>8516.944267518189</v>
          </cell>
          <cell r="C388">
            <v>6801.5478742048017</v>
          </cell>
          <cell r="D388" t="str">
            <v>1.720</v>
          </cell>
        </row>
        <row r="389">
          <cell r="A389" t="str">
            <v>I-61/5</v>
          </cell>
          <cell r="B389">
            <v>8517.8173594627551</v>
          </cell>
          <cell r="C389">
            <v>6970.0305986723233</v>
          </cell>
          <cell r="D389" t="str">
            <v>1.810</v>
          </cell>
        </row>
        <row r="390">
          <cell r="A390" t="str">
            <v>I-37/2/1</v>
          </cell>
          <cell r="B390">
            <v>8518.1122166464011</v>
          </cell>
          <cell r="C390">
            <v>6404.1199723746267</v>
          </cell>
          <cell r="D390" t="str">
            <v>1.340</v>
          </cell>
        </row>
        <row r="391">
          <cell r="A391" t="str">
            <v>I-39/14/2</v>
          </cell>
          <cell r="B391">
            <v>8518.6976008613947</v>
          </cell>
          <cell r="C391">
            <v>6022.60795177822</v>
          </cell>
          <cell r="D391" t="str">
            <v>2.860</v>
          </cell>
        </row>
        <row r="392">
          <cell r="A392" t="str">
            <v>I-9/6</v>
          </cell>
          <cell r="B392">
            <v>8520.4259953826386</v>
          </cell>
          <cell r="C392">
            <v>6485.8644227511895</v>
          </cell>
          <cell r="D392" t="str">
            <v>1.160</v>
          </cell>
        </row>
        <row r="393">
          <cell r="A393" t="str">
            <v>I-36/1</v>
          </cell>
          <cell r="B393">
            <v>8521.3762564935769</v>
          </cell>
          <cell r="C393">
            <v>6303.9982647321185</v>
          </cell>
          <cell r="D393" t="str">
            <v>1.700</v>
          </cell>
        </row>
        <row r="394">
          <cell r="A394" t="str">
            <v>I-39/10/1</v>
          </cell>
          <cell r="B394">
            <v>8522.8527215938902</v>
          </cell>
          <cell r="C394">
            <v>6048.8914114265017</v>
          </cell>
          <cell r="D394" t="str">
            <v>2.650</v>
          </cell>
        </row>
        <row r="395">
          <cell r="A395" t="str">
            <v>I-37/2/1/1</v>
          </cell>
          <cell r="B395">
            <v>8523.6563854094857</v>
          </cell>
          <cell r="C395">
            <v>6444.3231140923563</v>
          </cell>
          <cell r="D395" t="str">
            <v>1.090</v>
          </cell>
        </row>
        <row r="396">
          <cell r="A396" t="str">
            <v>I-9/7</v>
          </cell>
          <cell r="B396">
            <v>8527.0510528171144</v>
          </cell>
          <cell r="C396">
            <v>6528.344176504007</v>
          </cell>
          <cell r="D396" t="str">
            <v>1.550</v>
          </cell>
        </row>
        <row r="397">
          <cell r="A397" t="str">
            <v>I-36</v>
          </cell>
          <cell r="B397">
            <v>8527.8082053651015</v>
          </cell>
          <cell r="C397">
            <v>6344.753990548852</v>
          </cell>
          <cell r="D397" t="str">
            <v>1.550</v>
          </cell>
        </row>
        <row r="398">
          <cell r="A398" t="str">
            <v>I-39/8/1</v>
          </cell>
          <cell r="B398">
            <v>8529.6798324631363</v>
          </cell>
          <cell r="C398">
            <v>6088.3125629445385</v>
          </cell>
          <cell r="D398" t="str">
            <v>2.090</v>
          </cell>
        </row>
        <row r="399">
          <cell r="A399" t="str">
            <v>I-39/13/1</v>
          </cell>
          <cell r="B399">
            <v>8530.6003199592542</v>
          </cell>
          <cell r="C399">
            <v>5901.8559925615764</v>
          </cell>
          <cell r="D399" t="str">
            <v>2.330</v>
          </cell>
        </row>
        <row r="400">
          <cell r="A400" t="str">
            <v>I-39/5/2</v>
          </cell>
          <cell r="B400">
            <v>8532.2376604432775</v>
          </cell>
          <cell r="C400">
            <v>6177.6498240285973</v>
          </cell>
          <cell r="D400" t="str">
            <v>2.550</v>
          </cell>
        </row>
        <row r="401">
          <cell r="A401" t="str">
            <v>I-9/8</v>
          </cell>
          <cell r="B401">
            <v>8533.202399907299</v>
          </cell>
          <cell r="C401">
            <v>6553.4749318940458</v>
          </cell>
          <cell r="D401" t="str">
            <v>1.740</v>
          </cell>
        </row>
        <row r="402">
          <cell r="A402" t="str">
            <v>I-9/9</v>
          </cell>
          <cell r="B402">
            <v>8534.8323127642761</v>
          </cell>
          <cell r="C402">
            <v>6579.4690359461183</v>
          </cell>
          <cell r="D402" t="str">
            <v>1.790</v>
          </cell>
        </row>
        <row r="403">
          <cell r="A403" t="str">
            <v>I-39/7/1</v>
          </cell>
          <cell r="B403">
            <v>8535.7253760695276</v>
          </cell>
          <cell r="C403">
            <v>6127.3941933257538</v>
          </cell>
          <cell r="D403" t="str">
            <v>2.220</v>
          </cell>
        </row>
        <row r="404">
          <cell r="A404" t="str">
            <v>I-9/11</v>
          </cell>
          <cell r="B404">
            <v>8535.8650431322385</v>
          </cell>
          <cell r="C404">
            <v>6623.529220928519</v>
          </cell>
          <cell r="D404" t="str">
            <v>1.700</v>
          </cell>
        </row>
        <row r="405">
          <cell r="A405" t="str">
            <v>I-9/10</v>
          </cell>
          <cell r="B405">
            <v>8535.9657710413776</v>
          </cell>
          <cell r="C405">
            <v>6599.5309847152021</v>
          </cell>
          <cell r="D405" t="str">
            <v>1.810</v>
          </cell>
        </row>
        <row r="406">
          <cell r="A406" t="str">
            <v>I-9/12</v>
          </cell>
          <cell r="B406">
            <v>8536.0623331247807</v>
          </cell>
          <cell r="C406">
            <v>6633.4877313671786</v>
          </cell>
          <cell r="D406" t="str">
            <v>1.590</v>
          </cell>
        </row>
        <row r="407">
          <cell r="A407" t="str">
            <v>I-58/5</v>
          </cell>
          <cell r="B407">
            <v>8536.5283629986043</v>
          </cell>
          <cell r="C407">
            <v>6895.6351661240396</v>
          </cell>
          <cell r="D407" t="str">
            <v>1.530</v>
          </cell>
        </row>
        <row r="408">
          <cell r="A408" t="str">
            <v>I-39/13</v>
          </cell>
          <cell r="B408">
            <v>8537.1954399508049</v>
          </cell>
          <cell r="C408">
            <v>5938.7488696083765</v>
          </cell>
          <cell r="D408" t="str">
            <v>2.270</v>
          </cell>
        </row>
        <row r="409">
          <cell r="A409" t="str">
            <v>I-39/4/2</v>
          </cell>
          <cell r="B409">
            <v>8537.5720345610243</v>
          </cell>
          <cell r="C409">
            <v>6223.1550945348363</v>
          </cell>
          <cell r="D409" t="str">
            <v>1.720</v>
          </cell>
        </row>
        <row r="410">
          <cell r="A410" t="str">
            <v>I-52/3</v>
          </cell>
          <cell r="B410">
            <v>8541.9396605522015</v>
          </cell>
          <cell r="C410">
            <v>6702.6536225848513</v>
          </cell>
          <cell r="D410" t="str">
            <v>1.710</v>
          </cell>
        </row>
        <row r="411">
          <cell r="A411" t="str">
            <v>I-54/4</v>
          </cell>
          <cell r="B411">
            <v>8543.0277388574068</v>
          </cell>
          <cell r="C411">
            <v>6766.3776234340385</v>
          </cell>
          <cell r="D411" t="str">
            <v>1.730</v>
          </cell>
        </row>
        <row r="412">
          <cell r="A412" t="str">
            <v>I-39/12</v>
          </cell>
          <cell r="B412">
            <v>8544.4518024512636</v>
          </cell>
          <cell r="C412">
            <v>5979.3407147725702</v>
          </cell>
          <cell r="D412" t="str">
            <v>2.500</v>
          </cell>
        </row>
        <row r="413">
          <cell r="A413" t="str">
            <v>I-59/4</v>
          </cell>
          <cell r="B413">
            <v>8546.2501293737623</v>
          </cell>
          <cell r="C413">
            <v>6930.8515654517487</v>
          </cell>
          <cell r="D413" t="str">
            <v>1.420</v>
          </cell>
        </row>
        <row r="414">
          <cell r="A414" t="str">
            <v>I-55/4</v>
          </cell>
          <cell r="B414">
            <v>8546.3448566179959</v>
          </cell>
          <cell r="C414">
            <v>6797.0016823276183</v>
          </cell>
          <cell r="D414" t="str">
            <v>1.860</v>
          </cell>
        </row>
        <row r="415">
          <cell r="A415" t="str">
            <v>I-44/3</v>
          </cell>
          <cell r="B415">
            <v>8548.5715217561556</v>
          </cell>
          <cell r="C415">
            <v>6481.0405772544755</v>
          </cell>
          <cell r="D415" t="str">
            <v>1.090</v>
          </cell>
        </row>
        <row r="416">
          <cell r="A416" t="str">
            <v>I-39/11</v>
          </cell>
          <cell r="B416">
            <v>8550.8325997056454</v>
          </cell>
          <cell r="C416">
            <v>6015.0346777130399</v>
          </cell>
          <cell r="D416" t="str">
            <v>2.550</v>
          </cell>
        </row>
        <row r="417">
          <cell r="A417" t="str">
            <v>I-61/4</v>
          </cell>
          <cell r="B417">
            <v>8552.9768239812474</v>
          </cell>
          <cell r="C417">
            <v>6965.5323024382087</v>
          </cell>
          <cell r="D417" t="str">
            <v>1.660</v>
          </cell>
        </row>
        <row r="418">
          <cell r="A418" t="str">
            <v>I-37</v>
          </cell>
          <cell r="B418">
            <v>8553.5707876254783</v>
          </cell>
          <cell r="C418">
            <v>6341.2483728746947</v>
          </cell>
          <cell r="D418" t="str">
            <v>1.730</v>
          </cell>
        </row>
        <row r="419">
          <cell r="A419" t="str">
            <v>I-39/10</v>
          </cell>
          <cell r="B419">
            <v>8556.5462287586724</v>
          </cell>
          <cell r="C419">
            <v>6039.8906781265505</v>
          </cell>
          <cell r="D419" t="str">
            <v>2.300</v>
          </cell>
        </row>
        <row r="420">
          <cell r="A420" t="str">
            <v>I-37/1</v>
          </cell>
          <cell r="B420">
            <v>8557.7344310061708</v>
          </cell>
          <cell r="C420">
            <v>6370.8318090983394</v>
          </cell>
          <cell r="D420" t="str">
            <v>1.780</v>
          </cell>
        </row>
        <row r="421">
          <cell r="A421" t="str">
            <v>I-46/3</v>
          </cell>
          <cell r="B421">
            <v>8558.8435293093298</v>
          </cell>
          <cell r="C421">
            <v>6533.0001023287587</v>
          </cell>
          <cell r="D421" t="str">
            <v>1.440</v>
          </cell>
        </row>
        <row r="422">
          <cell r="A422" t="str">
            <v>I-39/5/1</v>
          </cell>
          <cell r="B422">
            <v>8561.0913701443787</v>
          </cell>
          <cell r="C422">
            <v>6169.4362111521232</v>
          </cell>
          <cell r="D422" t="str">
            <v>2.370</v>
          </cell>
        </row>
        <row r="423">
          <cell r="A423" t="str">
            <v>I-37/2</v>
          </cell>
          <cell r="B423">
            <v>8561.1141247963569</v>
          </cell>
          <cell r="C423">
            <v>6394.8451422673215</v>
          </cell>
          <cell r="D423" t="str">
            <v>1.760</v>
          </cell>
        </row>
        <row r="424">
          <cell r="A424" t="str">
            <v>I-39/9</v>
          </cell>
          <cell r="B424">
            <v>8564.1959384444745</v>
          </cell>
          <cell r="C424">
            <v>6073.0189431237241</v>
          </cell>
          <cell r="D424" t="str">
            <v>1.960</v>
          </cell>
        </row>
        <row r="425">
          <cell r="A425" t="str">
            <v>I-9/13</v>
          </cell>
          <cell r="B425">
            <v>8564.4935523419863</v>
          </cell>
          <cell r="C425">
            <v>6629.2094517215346</v>
          </cell>
          <cell r="D425" t="str">
            <v>1.100</v>
          </cell>
        </row>
        <row r="426">
          <cell r="A426" t="str">
            <v>I-39/8</v>
          </cell>
          <cell r="B426">
            <v>8565.9958701352516</v>
          </cell>
          <cell r="C426">
            <v>6080.8138290054121</v>
          </cell>
          <cell r="D426" t="str">
            <v>1.940</v>
          </cell>
        </row>
        <row r="427">
          <cell r="A427" t="str">
            <v>I-39/4/1</v>
          </cell>
          <cell r="B427">
            <v>8566.0042114819935</v>
          </cell>
          <cell r="C427">
            <v>6214.3987359575176</v>
          </cell>
          <cell r="D427" t="str">
            <v>1.790</v>
          </cell>
        </row>
        <row r="428">
          <cell r="A428" t="str">
            <v>I-58/4</v>
          </cell>
          <cell r="B428">
            <v>8566.2254640459287</v>
          </cell>
          <cell r="C428">
            <v>6891.3828503567192</v>
          </cell>
          <cell r="D428" t="str">
            <v>1.540</v>
          </cell>
        </row>
        <row r="429">
          <cell r="A429" t="str">
            <v>I-37/3</v>
          </cell>
          <cell r="B429">
            <v>8566.514666419851</v>
          </cell>
          <cell r="C429">
            <v>6433.2169633105423</v>
          </cell>
          <cell r="D429" t="str">
            <v>1.420</v>
          </cell>
        </row>
        <row r="430">
          <cell r="A430" t="str">
            <v>I-54/3</v>
          </cell>
          <cell r="B430">
            <v>8572.3588839584863</v>
          </cell>
          <cell r="C430">
            <v>6761.4030453555179</v>
          </cell>
          <cell r="D430" t="str">
            <v>1.280</v>
          </cell>
        </row>
        <row r="431">
          <cell r="A431" t="str">
            <v>I-44/2</v>
          </cell>
          <cell r="B431">
            <v>8572.6643154298254</v>
          </cell>
          <cell r="C431">
            <v>6476.9113272726609</v>
          </cell>
          <cell r="D431" t="str">
            <v>1.290</v>
          </cell>
        </row>
        <row r="432">
          <cell r="A432" t="str">
            <v>I-39/7</v>
          </cell>
          <cell r="B432">
            <v>8574.3205542050964</v>
          </cell>
          <cell r="C432">
            <v>6116.8651762082181</v>
          </cell>
          <cell r="D432" t="str">
            <v>1.880</v>
          </cell>
        </row>
        <row r="433">
          <cell r="A433" t="str">
            <v>I-55/3</v>
          </cell>
          <cell r="B433">
            <v>8575.9925094917544</v>
          </cell>
          <cell r="C433">
            <v>6792.4172871573492</v>
          </cell>
          <cell r="D433" t="str">
            <v>1.830</v>
          </cell>
        </row>
        <row r="434">
          <cell r="A434" t="str">
            <v>I-52/2</v>
          </cell>
          <cell r="B434">
            <v>8577.6880902272078</v>
          </cell>
          <cell r="C434">
            <v>6698.6007729419753</v>
          </cell>
          <cell r="D434" t="str">
            <v>1.760</v>
          </cell>
        </row>
        <row r="435">
          <cell r="A435" t="str">
            <v>I-59/3</v>
          </cell>
          <cell r="B435">
            <v>8579.9449036106944</v>
          </cell>
          <cell r="C435">
            <v>6926.2705770467555</v>
          </cell>
          <cell r="D435" t="str">
            <v>1.540</v>
          </cell>
        </row>
        <row r="436">
          <cell r="A436" t="str">
            <v>I-39/6</v>
          </cell>
          <cell r="B436">
            <v>8580.0286771321935</v>
          </cell>
          <cell r="C436">
            <v>6141.5850958825986</v>
          </cell>
          <cell r="D436" t="str">
            <v>1.800</v>
          </cell>
        </row>
        <row r="437">
          <cell r="A437" t="str">
            <v>I-39/5</v>
          </cell>
          <cell r="B437">
            <v>8584.8951528884118</v>
          </cell>
          <cell r="C437">
            <v>6162.6601307631345</v>
          </cell>
          <cell r="D437" t="str">
            <v>1.700</v>
          </cell>
        </row>
        <row r="438">
          <cell r="A438" t="str">
            <v>I-61/3</v>
          </cell>
          <cell r="B438">
            <v>8585.3936039164673</v>
          </cell>
          <cell r="C438">
            <v>6961.3849048284419</v>
          </cell>
          <cell r="D438" t="str">
            <v>1.650</v>
          </cell>
        </row>
        <row r="439">
          <cell r="A439" t="str">
            <v>I-46/2</v>
          </cell>
          <cell r="B439">
            <v>8588.2231919627648</v>
          </cell>
          <cell r="C439">
            <v>6526.9308830733316</v>
          </cell>
          <cell r="D439" t="str">
            <v>1.790</v>
          </cell>
        </row>
        <row r="440">
          <cell r="A440" t="str">
            <v>I-38</v>
          </cell>
          <cell r="B440">
            <v>8592.8477403072338</v>
          </cell>
          <cell r="C440">
            <v>6335.9008587269645</v>
          </cell>
          <cell r="D440" t="str">
            <v>1.730</v>
          </cell>
        </row>
        <row r="441">
          <cell r="A441" t="str">
            <v>I-9/14</v>
          </cell>
          <cell r="B441">
            <v>8593.1689947308878</v>
          </cell>
          <cell r="C441">
            <v>6624.8914789874016</v>
          </cell>
          <cell r="D441" t="str">
            <v>1.010</v>
          </cell>
        </row>
        <row r="442">
          <cell r="A442" t="str">
            <v>I-39/4</v>
          </cell>
          <cell r="B442">
            <v>8594.7947771876843</v>
          </cell>
          <cell r="C442">
            <v>6205.5320031124174</v>
          </cell>
          <cell r="D442" t="str">
            <v>1.800</v>
          </cell>
        </row>
        <row r="443">
          <cell r="A443" t="str">
            <v>I-54/2</v>
          </cell>
          <cell r="B443">
            <v>8595.0350633643648</v>
          </cell>
          <cell r="C443">
            <v>6757.5571530595189</v>
          </cell>
          <cell r="D443" t="str">
            <v>1.290</v>
          </cell>
        </row>
        <row r="444">
          <cell r="A444" t="str">
            <v>I-58/3</v>
          </cell>
          <cell r="B444">
            <v>8595.9225650932531</v>
          </cell>
          <cell r="C444">
            <v>6887.1305345893998</v>
          </cell>
          <cell r="D444" t="str">
            <v>1.820</v>
          </cell>
        </row>
        <row r="445">
          <cell r="A445" t="str">
            <v>I-37/4</v>
          </cell>
          <cell r="B445">
            <v>8598.2735442036574</v>
          </cell>
          <cell r="C445">
            <v>6427.1974039868328</v>
          </cell>
          <cell r="D445" t="str">
            <v>1.640</v>
          </cell>
        </row>
        <row r="446">
          <cell r="A446" t="str">
            <v>I-55/2</v>
          </cell>
          <cell r="B446">
            <v>8599.9576955647099</v>
          </cell>
          <cell r="C446">
            <v>6788.711567728049</v>
          </cell>
          <cell r="D446" t="str">
            <v>2.030</v>
          </cell>
        </row>
        <row r="447">
          <cell r="A447" t="str">
            <v>I-39/3</v>
          </cell>
          <cell r="B447">
            <v>8603.6727684787566</v>
          </cell>
          <cell r="C447">
            <v>6243.9795338310114</v>
          </cell>
          <cell r="D447" t="str">
            <v>1.680</v>
          </cell>
        </row>
        <row r="448">
          <cell r="A448" t="str">
            <v>I-44/1</v>
          </cell>
          <cell r="B448">
            <v>8605.4107636253266</v>
          </cell>
          <cell r="C448">
            <v>6472.0630987830082</v>
          </cell>
          <cell r="D448" t="str">
            <v>1.600</v>
          </cell>
        </row>
        <row r="449">
          <cell r="A449" t="str">
            <v>I-39/2</v>
          </cell>
          <cell r="B449">
            <v>8610.42251231917</v>
          </cell>
          <cell r="C449">
            <v>6273.2103558873405</v>
          </cell>
          <cell r="D449" t="str">
            <v>1.940</v>
          </cell>
        </row>
        <row r="450">
          <cell r="A450" t="str">
            <v>I-52/1</v>
          </cell>
          <cell r="B450">
            <v>8613.1584842682878</v>
          </cell>
          <cell r="C450">
            <v>6694.5794445891224</v>
          </cell>
          <cell r="D450" t="str">
            <v>1.600</v>
          </cell>
        </row>
        <row r="451">
          <cell r="A451" t="str">
            <v>I-59/2</v>
          </cell>
          <cell r="B451">
            <v>8615.7777658477698</v>
          </cell>
          <cell r="C451">
            <v>6921.6978253207926</v>
          </cell>
          <cell r="D451" t="str">
            <v>2.030</v>
          </cell>
        </row>
        <row r="452">
          <cell r="A452" t="str">
            <v>I-39/1</v>
          </cell>
          <cell r="B452">
            <v>8617.1722561595852</v>
          </cell>
          <cell r="C452">
            <v>6302.4411779436705</v>
          </cell>
          <cell r="D452" t="str">
            <v>2.250</v>
          </cell>
        </row>
        <row r="453">
          <cell r="A453" t="str">
            <v>I-46/1</v>
          </cell>
          <cell r="B453">
            <v>8617.6028546161979</v>
          </cell>
          <cell r="C453">
            <v>6520.8616638179055</v>
          </cell>
          <cell r="D453" t="str">
            <v>1.520</v>
          </cell>
        </row>
        <row r="454">
          <cell r="A454" t="str">
            <v>I-61/2</v>
          </cell>
          <cell r="B454">
            <v>8622.2892491041875</v>
          </cell>
          <cell r="C454">
            <v>6956.6644819188168</v>
          </cell>
          <cell r="D454" t="str">
            <v>1.520</v>
          </cell>
        </row>
        <row r="455">
          <cell r="A455" t="str">
            <v>I-39</v>
          </cell>
          <cell r="B455">
            <v>8623.6438485145391</v>
          </cell>
          <cell r="C455">
            <v>6331.7098533020035</v>
          </cell>
          <cell r="D455" t="str">
            <v>2.190</v>
          </cell>
        </row>
        <row r="456">
          <cell r="A456" t="str">
            <v>I-58/2</v>
          </cell>
          <cell r="B456">
            <v>8625.6196661405775</v>
          </cell>
          <cell r="C456">
            <v>6882.8782188220794</v>
          </cell>
          <cell r="D456" t="str">
            <v>2.480</v>
          </cell>
        </row>
        <row r="457">
          <cell r="A457" t="str">
            <v>I-40</v>
          </cell>
          <cell r="B457">
            <v>8629.2342415644525</v>
          </cell>
          <cell r="C457">
            <v>6358.8835313182481</v>
          </cell>
          <cell r="D457" t="str">
            <v>2.540</v>
          </cell>
        </row>
        <row r="458">
          <cell r="A458" t="str">
            <v>I-54/1</v>
          </cell>
          <cell r="B458">
            <v>8631.760614793453</v>
          </cell>
          <cell r="C458">
            <v>6751.3284796670869</v>
          </cell>
          <cell r="D458" t="str">
            <v>1.530</v>
          </cell>
        </row>
        <row r="459">
          <cell r="A459" t="str">
            <v>I-41</v>
          </cell>
          <cell r="B459">
            <v>8633.8585109312771</v>
          </cell>
          <cell r="C459">
            <v>6384.3983765297671</v>
          </cell>
          <cell r="D459" t="str">
            <v>2.860</v>
          </cell>
        </row>
        <row r="460">
          <cell r="A460" t="str">
            <v>I-55/1</v>
          </cell>
          <cell r="B460">
            <v>8635.2878152392695</v>
          </cell>
          <cell r="C460">
            <v>6783.2484968168119</v>
          </cell>
          <cell r="D460" t="str">
            <v>1.210</v>
          </cell>
        </row>
        <row r="461">
          <cell r="A461" t="str">
            <v>I-42</v>
          </cell>
          <cell r="B461">
            <v>8636.2262879735208</v>
          </cell>
          <cell r="C461">
            <v>6410.297633733112</v>
          </cell>
          <cell r="D461" t="str">
            <v>2.630</v>
          </cell>
        </row>
        <row r="462">
          <cell r="A462" t="str">
            <v>I-43</v>
          </cell>
          <cell r="B462">
            <v>8638.0812165819589</v>
          </cell>
          <cell r="C462">
            <v>6432.9870271417903</v>
          </cell>
          <cell r="D462" t="str">
            <v>2.360</v>
          </cell>
        </row>
        <row r="463">
          <cell r="A463" t="str">
            <v>I-44</v>
          </cell>
          <cell r="B463">
            <v>8639.9549999999999</v>
          </cell>
          <cell r="C463">
            <v>6466.9449999999997</v>
          </cell>
          <cell r="D463" t="str">
            <v>1.900</v>
          </cell>
        </row>
        <row r="464">
          <cell r="A464" t="str">
            <v>I-45</v>
          </cell>
          <cell r="B464">
            <v>8640.6298078206382</v>
          </cell>
          <cell r="C464">
            <v>6493.4380955106699</v>
          </cell>
          <cell r="D464" t="str">
            <v>2.040</v>
          </cell>
        </row>
        <row r="465">
          <cell r="A465" t="str">
            <v>I-46</v>
          </cell>
          <cell r="B465">
            <v>8641.081584738944</v>
          </cell>
          <cell r="C465">
            <v>6516.0062884135641</v>
          </cell>
          <cell r="D465" t="str">
            <v>1.930</v>
          </cell>
        </row>
        <row r="466">
          <cell r="A466" t="str">
            <v>I-47</v>
          </cell>
          <cell r="B466">
            <v>8642.0157096990806</v>
          </cell>
          <cell r="C466">
            <v>6540.4378081799086</v>
          </cell>
          <cell r="D466" t="str">
            <v>2.090</v>
          </cell>
        </row>
        <row r="467">
          <cell r="A467" t="str">
            <v>I-48</v>
          </cell>
          <cell r="B467">
            <v>8643.4022887856318</v>
          </cell>
          <cell r="C467">
            <v>6570.4721520762341</v>
          </cell>
          <cell r="D467" t="str">
            <v>2.310</v>
          </cell>
        </row>
        <row r="468">
          <cell r="A468" t="str">
            <v>I-49</v>
          </cell>
          <cell r="B468">
            <v>8645.3374744711327</v>
          </cell>
          <cell r="C468">
            <v>6600.3351460960157</v>
          </cell>
          <cell r="D468" t="str">
            <v>2.340</v>
          </cell>
        </row>
        <row r="469">
          <cell r="A469" t="str">
            <v>I-50</v>
          </cell>
          <cell r="B469">
            <v>8647.953929685742</v>
          </cell>
          <cell r="C469">
            <v>6630.2208309988246</v>
          </cell>
          <cell r="D469" t="str">
            <v>2.110</v>
          </cell>
        </row>
        <row r="470">
          <cell r="A470" t="str">
            <v>I-59/1</v>
          </cell>
          <cell r="B470">
            <v>8650.2804882819419</v>
          </cell>
          <cell r="C470">
            <v>6917.159492003655</v>
          </cell>
          <cell r="D470" t="str">
            <v>2.530</v>
          </cell>
        </row>
        <row r="471">
          <cell r="A471" t="str">
            <v>I-51</v>
          </cell>
          <cell r="B471">
            <v>8650.8883767135903</v>
          </cell>
          <cell r="C471">
            <v>6662.3553028994393</v>
          </cell>
          <cell r="D471" t="str">
            <v>1.710</v>
          </cell>
        </row>
        <row r="472">
          <cell r="A472" t="str">
            <v>I-52</v>
          </cell>
          <cell r="B472">
            <v>8653.3108900000007</v>
          </cell>
          <cell r="C472">
            <v>6690.0273100000004</v>
          </cell>
          <cell r="D472" t="str">
            <v>1.790</v>
          </cell>
        </row>
        <row r="473">
          <cell r="A473" t="str">
            <v>I-58/1</v>
          </cell>
          <cell r="B473">
            <v>8655.0692913458406</v>
          </cell>
          <cell r="C473">
            <v>6878.661339019488</v>
          </cell>
          <cell r="D473" t="str">
            <v>2.720</v>
          </cell>
        </row>
        <row r="474">
          <cell r="A474" t="str">
            <v>I-61/1</v>
          </cell>
          <cell r="B474">
            <v>8656.8715659936224</v>
          </cell>
          <cell r="C474">
            <v>6952.2400258595135</v>
          </cell>
          <cell r="D474" t="str">
            <v>1.490</v>
          </cell>
        </row>
        <row r="475">
          <cell r="A475" t="str">
            <v>I-53</v>
          </cell>
          <cell r="B475">
            <v>8657.5857307223014</v>
          </cell>
          <cell r="C475">
            <v>6720.4790480832316</v>
          </cell>
          <cell r="D475" t="str">
            <v>1.860</v>
          </cell>
        </row>
        <row r="476">
          <cell r="A476" t="str">
            <v>I-54</v>
          </cell>
          <cell r="B476">
            <v>8661.0917598945325</v>
          </cell>
          <cell r="C476">
            <v>6746.3539015885653</v>
          </cell>
          <cell r="D476" t="str">
            <v>1.810</v>
          </cell>
        </row>
        <row r="477">
          <cell r="A477" t="str">
            <v>I-55</v>
          </cell>
          <cell r="B477">
            <v>8664.9354681130262</v>
          </cell>
          <cell r="C477">
            <v>6778.6641016465428</v>
          </cell>
          <cell r="D477" t="str">
            <v>1.750</v>
          </cell>
        </row>
        <row r="478">
          <cell r="A478" t="str">
            <v>I-56</v>
          </cell>
          <cell r="B478">
            <v>8669.3517511792052</v>
          </cell>
          <cell r="C478">
            <v>6817.2425829061658</v>
          </cell>
          <cell r="D478" t="str">
            <v>2.050</v>
          </cell>
        </row>
        <row r="479">
          <cell r="A479" t="str">
            <v>I-57</v>
          </cell>
          <cell r="B479">
            <v>8672.8419999999987</v>
          </cell>
          <cell r="C479">
            <v>6846.3159999999998</v>
          </cell>
          <cell r="D479" t="str">
            <v>2.390</v>
          </cell>
        </row>
        <row r="480">
          <cell r="A480" t="str">
            <v>I-58</v>
          </cell>
          <cell r="B480">
            <v>8675.9809999999998</v>
          </cell>
          <cell r="C480">
            <v>6875.6669999999995</v>
          </cell>
          <cell r="D480" t="str">
            <v>2.790</v>
          </cell>
        </row>
        <row r="481">
          <cell r="A481" t="str">
            <v>I-59</v>
          </cell>
          <cell r="B481">
            <v>8680.7909999999993</v>
          </cell>
          <cell r="C481">
            <v>6912.56</v>
          </cell>
          <cell r="D481" t="str">
            <v>2.700</v>
          </cell>
        </row>
        <row r="482">
          <cell r="A482" t="str">
            <v>I-60</v>
          </cell>
          <cell r="B482">
            <v>8683.17</v>
          </cell>
          <cell r="C482">
            <v>6927.5259999999998</v>
          </cell>
          <cell r="D482" t="str">
            <v>2.550</v>
          </cell>
        </row>
        <row r="483">
          <cell r="A483" t="str">
            <v>I-61</v>
          </cell>
          <cell r="B483">
            <v>8686.8769893527242</v>
          </cell>
          <cell r="C483">
            <v>6948.4011368221591</v>
          </cell>
          <cell r="D483" t="str">
            <v>2.160</v>
          </cell>
        </row>
        <row r="484">
          <cell r="A484" t="str">
            <v>I-62</v>
          </cell>
          <cell r="B484">
            <v>8690.857</v>
          </cell>
          <cell r="C484">
            <v>6977.77</v>
          </cell>
          <cell r="D484" t="str">
            <v>2.320</v>
          </cell>
        </row>
        <row r="485">
          <cell r="A485" t="str">
            <v>I-63</v>
          </cell>
          <cell r="B485">
            <v>8697.148401681754</v>
          </cell>
          <cell r="C485">
            <v>7008.4567390511147</v>
          </cell>
          <cell r="D485" t="str">
            <v>2.540</v>
          </cell>
        </row>
        <row r="486">
          <cell r="A486" t="str">
            <v>I-64</v>
          </cell>
          <cell r="B486">
            <v>8702.5775214058031</v>
          </cell>
          <cell r="C486">
            <v>7035.5589091436723</v>
          </cell>
          <cell r="D486" t="str">
            <v>2.630</v>
          </cell>
        </row>
        <row r="487">
          <cell r="A487" t="str">
            <v>I-65</v>
          </cell>
          <cell r="B487">
            <v>8705.9897944397417</v>
          </cell>
          <cell r="C487">
            <v>7061.3300605274244</v>
          </cell>
          <cell r="D487" t="str">
            <v>2.600</v>
          </cell>
        </row>
      </sheetData>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ﾏﾁｭﾘﾃｨﾗﾀﾞｰ（月次ベース）"/>
      <sheetName val="ﾏﾁｭﾘﾃｨﾗﾀﾞｰ_月次ベース_"/>
    </sheetNames>
    <sheetDataSet>
      <sheetData sheetId="0" refreshError="1">
        <row r="1">
          <cell r="F1" t="str">
            <v>D:\Cvg40J\単体対顧\出力帳票\単ﾗﾀﾞｰ金.xlw</v>
          </cell>
        </row>
      </sheetData>
      <sheetData sheetId="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FORM6"/>
      <sheetName val="FORM7"/>
      <sheetName val="Analy_7-10"/>
    </sheetNames>
    <sheetDataSet>
      <sheetData sheetId="0" refreshError="1"/>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Cover Photo"/>
      <sheetName val="INDEX"/>
      <sheetName val="Cost Abstract"/>
      <sheetName val="Annex to Abstract"/>
      <sheetName val="Brief Des&amp;Area Cal"/>
      <sheetName val="Pie Chart"/>
      <sheetName val="Tentative Struc"/>
      <sheetName val="Assumptions"/>
      <sheetName val="Breakup OH"/>
      <sheetName val="Rate Analysis"/>
      <sheetName val="civil boq-summary"/>
      <sheetName val="civil boq"/>
      <sheetName val="Serv-Summary"/>
      <sheetName val="DG SEt"/>
      <sheetName val="Elevator"/>
      <sheetName val="Fire fighting"/>
      <sheetName val="Pump &amp; Allied"/>
      <sheetName val="Ventilation"/>
      <sheetName val="HVAC&amp;BMS"/>
      <sheetName val="Electri no cctv"/>
      <sheetName val="Plumbing"/>
      <sheetName val="Project cost Abstract"/>
      <sheetName val="Annex to Cost Abstract"/>
      <sheetName val="Constrution Schedule"/>
      <sheetName val="Abstract-Major quan"/>
      <sheetName val="Major Quantities"/>
      <sheetName val="BP"/>
      <sheetName val="Operation Cost Summary"/>
      <sheetName val="RMC Calculations"/>
      <sheetName val="P&amp;M"/>
      <sheetName val="P&amp;M Calculations"/>
      <sheetName val="Shutering"/>
      <sheetName val="Shuttering"/>
      <sheetName val="Org Chart"/>
      <sheetName val="Cashflow"/>
      <sheetName val="Cash flow Notes"/>
      <sheetName val="Cashflow Graph"/>
      <sheetName val="Schedule 1"/>
      <sheetName val=" Schedule 2"/>
      <sheetName val="Schedule 3"/>
      <sheetName val="Schedule 4"/>
      <sheetName val="Schedule 5"/>
      <sheetName val="Schedule 6"/>
      <sheetName val="Schedule 7"/>
      <sheetName val="Schedule 8"/>
      <sheetName val="Consultant Fee"/>
      <sheetName val="PMC"/>
      <sheetName val="work plan"/>
      <sheetName val="work plan graph"/>
      <sheetName val="Mobilisation Advance Inter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35">
          <cell r="D435">
            <v>0.44500000000000001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Lead"/>
      <sheetName val="Links"/>
      <sheetName val="1. Policy"/>
      <sheetName val="2. Balance Test"/>
      <sheetName val="3. list of samples"/>
      <sheetName val="4. Depreciation Test"/>
      <sheetName val="5. Repairs &amp; Maintenance"/>
      <sheetName val="Tickmarks "/>
      <sheetName val="ﾏﾁｭﾘﾃｨﾗﾀﾞｰ（月次ベース）"/>
      <sheetName val="Sheet1"/>
      <sheetName val="Worksheet in 5610 Property Comb"/>
    </sheetNames>
    <sheetDataSet>
      <sheetData sheetId="0" refreshError="1">
        <row r="28">
          <cell r="F28">
            <v>585389.05000000005</v>
          </cell>
        </row>
        <row r="34">
          <cell r="F34">
            <v>1766229.43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art ABC (2)"/>
      <sheetName val="Part ABC"/>
      <sheetName val="Sheet1 "/>
      <sheetName val="Part D"/>
      <sheetName val="Internal CAPAD (2)"/>
      <sheetName val="Internal CAPAD"/>
      <sheetName val="Exposure Anx III "/>
      <sheetName val="B S-31-3-2006"/>
      <sheetName val="RBI_Assets"/>
      <sheetName val="capitall_Banks"/>
      <sheetName val="capitalall"/>
      <sheetName val="B S"/>
      <sheetName val="CAPADwithout SubDebt"/>
      <sheetName val="Summary"/>
      <sheetName val="Ratings_Basel"/>
      <sheetName val="Ratings_Internal"/>
      <sheetName val="Bkp-rated"/>
      <sheetName val="August"/>
      <sheetName val="Exp Sep 2005"/>
      <sheetName val="Subdebts"/>
      <sheetName val="August (2)"/>
      <sheetName val="Part E"/>
      <sheetName val="Exposure"/>
      <sheetName val="Yield-COB sum"/>
      <sheetName val="MIS reports"/>
      <sheetName val="B S_31_3_2006"/>
      <sheetName val="営業収益"/>
      <sheetName val="Part_ABC_(2)"/>
      <sheetName val="Part_ABC"/>
      <sheetName val="Sheet1_"/>
      <sheetName val="Part_D"/>
      <sheetName val="Internal_CAPAD_(2)"/>
      <sheetName val="Internal_CAPAD"/>
      <sheetName val="Exposure_Anx_III_"/>
      <sheetName val="B_S-31-3-2006"/>
      <sheetName val="B_S"/>
      <sheetName val="CAPADwithout_SubDebt"/>
      <sheetName val="Exp_Sep_2005"/>
      <sheetName val="August_(2)"/>
      <sheetName val="Part_E"/>
      <sheetName val="Yield-COB_sum"/>
      <sheetName val="MIS_reports"/>
      <sheetName val="36(I)(viii)"/>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為替"/>
      <sheetName val="EQ海外"/>
      <sheetName val="海外WORK"/>
    </sheetNames>
    <sheetDataSet>
      <sheetData sheetId="0"/>
      <sheetData sheetId="1"/>
      <sheetData sheetId="2"/>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Lead"/>
      <sheetName val="Links"/>
      <sheetName val="XREF"/>
      <sheetName val="Tickmarks"/>
      <sheetName val="海外WORK"/>
    </sheetNames>
    <sheetDataSet>
      <sheetData sheetId="0" refreshError="1"/>
      <sheetData sheetId="1" refreshError="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-200000000</v>
          </cell>
          <cell r="G6">
            <v>0</v>
          </cell>
          <cell r="H6">
            <v>-200000000</v>
          </cell>
          <cell r="I6">
            <v>0</v>
          </cell>
          <cell r="J6">
            <v>-200000000</v>
          </cell>
          <cell r="K6">
            <v>-200000000</v>
          </cell>
        </row>
        <row r="7">
          <cell r="F7">
            <v>-200000000</v>
          </cell>
          <cell r="G7">
            <v>0</v>
          </cell>
          <cell r="H7">
            <v>-200000000</v>
          </cell>
          <cell r="I7">
            <v>0</v>
          </cell>
          <cell r="J7">
            <v>-200000000</v>
          </cell>
          <cell r="K7">
            <v>-200000000</v>
          </cell>
        </row>
        <row r="8">
          <cell r="F8">
            <v>-121053848</v>
          </cell>
          <cell r="G8">
            <v>0</v>
          </cell>
          <cell r="H8">
            <v>-121053848</v>
          </cell>
          <cell r="I8">
            <v>0</v>
          </cell>
          <cell r="J8">
            <v>-121053848</v>
          </cell>
          <cell r="K8">
            <v>-108207743</v>
          </cell>
        </row>
        <row r="9">
          <cell r="F9">
            <v>0</v>
          </cell>
          <cell r="G9">
            <v>0</v>
          </cell>
          <cell r="H9">
            <v>0</v>
          </cell>
          <cell r="I9">
            <v>0</v>
          </cell>
          <cell r="J9">
            <v>0</v>
          </cell>
          <cell r="K9">
            <v>0</v>
          </cell>
        </row>
        <row r="10">
          <cell r="F10">
            <v>-100000000</v>
          </cell>
          <cell r="G10">
            <v>0</v>
          </cell>
          <cell r="H10">
            <v>-100000000</v>
          </cell>
          <cell r="I10">
            <v>0</v>
          </cell>
          <cell r="J10">
            <v>-100000000</v>
          </cell>
          <cell r="K10">
            <v>-100000000</v>
          </cell>
        </row>
        <row r="11">
          <cell r="F11">
            <v>0</v>
          </cell>
          <cell r="G11">
            <v>0</v>
          </cell>
          <cell r="H11">
            <v>0</v>
          </cell>
          <cell r="I11">
            <v>0</v>
          </cell>
          <cell r="J11">
            <v>0</v>
          </cell>
          <cell r="K11">
            <v>0</v>
          </cell>
        </row>
        <row r="12">
          <cell r="F12">
            <v>-100000000</v>
          </cell>
          <cell r="G12">
            <v>0</v>
          </cell>
          <cell r="H12">
            <v>-100000000</v>
          </cell>
          <cell r="I12">
            <v>0</v>
          </cell>
          <cell r="J12">
            <v>-100000000</v>
          </cell>
          <cell r="K12">
            <v>-100000000</v>
          </cell>
        </row>
        <row r="13">
          <cell r="F13">
            <v>-978512098</v>
          </cell>
          <cell r="G13">
            <v>0</v>
          </cell>
          <cell r="H13">
            <v>-978512098</v>
          </cell>
          <cell r="I13">
            <v>0</v>
          </cell>
          <cell r="J13">
            <v>-978512098</v>
          </cell>
          <cell r="K13">
            <v>-920780660</v>
          </cell>
        </row>
        <row r="14">
          <cell r="F14">
            <v>0</v>
          </cell>
          <cell r="G14">
            <v>0</v>
          </cell>
          <cell r="H14">
            <v>0</v>
          </cell>
          <cell r="I14">
            <v>0</v>
          </cell>
          <cell r="J14">
            <v>0</v>
          </cell>
          <cell r="K14">
            <v>0</v>
          </cell>
        </row>
        <row r="15">
          <cell r="F15">
            <v>-76569454</v>
          </cell>
          <cell r="G15">
            <v>0</v>
          </cell>
          <cell r="H15">
            <v>-76569454</v>
          </cell>
          <cell r="I15">
            <v>0</v>
          </cell>
          <cell r="J15">
            <v>-76569454</v>
          </cell>
          <cell r="K15">
            <v>-88562253</v>
          </cell>
        </row>
        <row r="16">
          <cell r="F16">
            <v>-76569454</v>
          </cell>
          <cell r="G16">
            <v>0</v>
          </cell>
          <cell r="H16">
            <v>-76569454</v>
          </cell>
          <cell r="I16">
            <v>0</v>
          </cell>
          <cell r="J16">
            <v>-76569454</v>
          </cell>
          <cell r="K16">
            <v>-88562253</v>
          </cell>
        </row>
        <row r="17">
          <cell r="F17">
            <v>-15399887</v>
          </cell>
          <cell r="G17">
            <v>0</v>
          </cell>
          <cell r="H17">
            <v>-15399887</v>
          </cell>
          <cell r="I17">
            <v>0</v>
          </cell>
          <cell r="J17">
            <v>-15399887</v>
          </cell>
          <cell r="K17">
            <v>-17653523</v>
          </cell>
        </row>
        <row r="18">
          <cell r="F18">
            <v>-95548202</v>
          </cell>
          <cell r="G18">
            <v>0</v>
          </cell>
          <cell r="H18">
            <v>-95548202</v>
          </cell>
          <cell r="I18">
            <v>0</v>
          </cell>
          <cell r="J18">
            <v>-95548202</v>
          </cell>
          <cell r="K18">
            <v>-110513581</v>
          </cell>
        </row>
        <row r="19">
          <cell r="F19">
            <v>-95548202</v>
          </cell>
          <cell r="G19">
            <v>0</v>
          </cell>
          <cell r="H19">
            <v>-95548202</v>
          </cell>
          <cell r="I19">
            <v>0</v>
          </cell>
          <cell r="J19">
            <v>-95548202</v>
          </cell>
          <cell r="K19">
            <v>-110513581</v>
          </cell>
        </row>
        <row r="20">
          <cell r="F20">
            <v>-228072250</v>
          </cell>
          <cell r="G20">
            <v>0</v>
          </cell>
          <cell r="H20">
            <v>-228072250</v>
          </cell>
          <cell r="I20">
            <v>0</v>
          </cell>
          <cell r="J20">
            <v>-228072250</v>
          </cell>
          <cell r="K20">
            <v>-263794404</v>
          </cell>
        </row>
        <row r="21">
          <cell r="F21">
            <v>-95548202</v>
          </cell>
          <cell r="G21">
            <v>0</v>
          </cell>
          <cell r="H21">
            <v>-95548202</v>
          </cell>
          <cell r="I21">
            <v>0</v>
          </cell>
          <cell r="J21">
            <v>-95548202</v>
          </cell>
          <cell r="K21">
            <v>-110513581</v>
          </cell>
        </row>
        <row r="22">
          <cell r="F22">
            <v>-37957508</v>
          </cell>
          <cell r="G22">
            <v>0</v>
          </cell>
          <cell r="H22">
            <v>-37957508</v>
          </cell>
          <cell r="I22">
            <v>0</v>
          </cell>
          <cell r="J22">
            <v>-37957508</v>
          </cell>
          <cell r="K22">
            <v>-43902655</v>
          </cell>
        </row>
        <row r="23">
          <cell r="F23">
            <v>-95548202</v>
          </cell>
          <cell r="G23">
            <v>0</v>
          </cell>
          <cell r="H23">
            <v>-95548202</v>
          </cell>
          <cell r="I23">
            <v>0</v>
          </cell>
          <cell r="J23">
            <v>-95548202</v>
          </cell>
          <cell r="K23">
            <v>-110513581</v>
          </cell>
        </row>
        <row r="24">
          <cell r="F24">
            <v>-648222566</v>
          </cell>
          <cell r="G24">
            <v>0</v>
          </cell>
          <cell r="H24">
            <v>-648222566</v>
          </cell>
          <cell r="I24">
            <v>0</v>
          </cell>
          <cell r="J24">
            <v>-648222566</v>
          </cell>
          <cell r="K24">
            <v>-749751383</v>
          </cell>
        </row>
        <row r="25">
          <cell r="F25">
            <v>-47198516</v>
          </cell>
          <cell r="G25">
            <v>0</v>
          </cell>
          <cell r="H25">
            <v>-47198516</v>
          </cell>
          <cell r="I25">
            <v>0</v>
          </cell>
          <cell r="J25">
            <v>-47198516</v>
          </cell>
          <cell r="K25">
            <v>-54105614</v>
          </cell>
        </row>
        <row r="26">
          <cell r="F26">
            <v>0</v>
          </cell>
          <cell r="G26">
            <v>0</v>
          </cell>
          <cell r="H26">
            <v>0</v>
          </cell>
          <cell r="I26">
            <v>0</v>
          </cell>
          <cell r="J26">
            <v>0</v>
          </cell>
          <cell r="K26">
            <v>0</v>
          </cell>
        </row>
        <row r="27">
          <cell r="F27">
            <v>-50900000</v>
          </cell>
          <cell r="G27">
            <v>0</v>
          </cell>
          <cell r="H27">
            <v>-50900000</v>
          </cell>
          <cell r="I27">
            <v>0</v>
          </cell>
          <cell r="J27">
            <v>-50900000</v>
          </cell>
          <cell r="K27">
            <v>0</v>
          </cell>
        </row>
        <row r="28">
          <cell r="F28">
            <v>0</v>
          </cell>
          <cell r="G28">
            <v>0</v>
          </cell>
          <cell r="H28">
            <v>0</v>
          </cell>
          <cell r="I28">
            <v>0</v>
          </cell>
          <cell r="J28">
            <v>0</v>
          </cell>
          <cell r="K28">
            <v>0</v>
          </cell>
        </row>
        <row r="29">
          <cell r="F29">
            <v>-327219863</v>
          </cell>
          <cell r="G29">
            <v>0</v>
          </cell>
          <cell r="H29">
            <v>-327219863</v>
          </cell>
          <cell r="I29">
            <v>0</v>
          </cell>
          <cell r="J29">
            <v>-327219863</v>
          </cell>
          <cell r="K29">
            <v>-378471167</v>
          </cell>
        </row>
        <row r="30">
          <cell r="F30">
            <v>-90737500</v>
          </cell>
          <cell r="G30">
            <v>0</v>
          </cell>
          <cell r="H30">
            <v>-90737500</v>
          </cell>
          <cell r="I30">
            <v>0</v>
          </cell>
          <cell r="J30">
            <v>-90737500</v>
          </cell>
          <cell r="K30">
            <v>-91500000</v>
          </cell>
        </row>
        <row r="31">
          <cell r="F31">
            <v>-468857363</v>
          </cell>
          <cell r="G31">
            <v>0</v>
          </cell>
          <cell r="H31">
            <v>-468857363</v>
          </cell>
          <cell r="I31">
            <v>0</v>
          </cell>
          <cell r="J31">
            <v>-468857363</v>
          </cell>
          <cell r="K31">
            <v>-469971167</v>
          </cell>
        </row>
        <row r="32">
          <cell r="F32">
            <v>-31028358</v>
          </cell>
          <cell r="G32">
            <v>0</v>
          </cell>
          <cell r="H32">
            <v>-31028358</v>
          </cell>
          <cell r="I32">
            <v>0</v>
          </cell>
          <cell r="J32">
            <v>-31028358</v>
          </cell>
          <cell r="K32">
            <v>-35569092</v>
          </cell>
        </row>
        <row r="33">
          <cell r="F33">
            <v>0</v>
          </cell>
          <cell r="G33">
            <v>0</v>
          </cell>
          <cell r="H33">
            <v>0</v>
          </cell>
          <cell r="I33">
            <v>0</v>
          </cell>
          <cell r="J33">
            <v>0</v>
          </cell>
          <cell r="K33">
            <v>0</v>
          </cell>
        </row>
        <row r="34">
          <cell r="F34">
            <v>0</v>
          </cell>
          <cell r="G34">
            <v>0</v>
          </cell>
          <cell r="H34">
            <v>0</v>
          </cell>
          <cell r="I34">
            <v>0</v>
          </cell>
          <cell r="J34">
            <v>0</v>
          </cell>
          <cell r="K34">
            <v>0</v>
          </cell>
        </row>
        <row r="36">
          <cell r="F36">
            <v>0</v>
          </cell>
          <cell r="G36">
            <v>0</v>
          </cell>
          <cell r="H36">
            <v>0</v>
          </cell>
          <cell r="I36">
            <v>0</v>
          </cell>
          <cell r="J36">
            <v>0</v>
          </cell>
          <cell r="K36">
            <v>0</v>
          </cell>
        </row>
        <row r="37">
          <cell r="F37">
            <v>-161638727</v>
          </cell>
          <cell r="G37">
            <v>0</v>
          </cell>
          <cell r="H37">
            <v>-161638727</v>
          </cell>
          <cell r="I37">
            <v>0</v>
          </cell>
          <cell r="J37">
            <v>-161638727</v>
          </cell>
          <cell r="K37">
            <v>-185293175</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13529462</v>
          </cell>
          <cell r="G40">
            <v>0</v>
          </cell>
          <cell r="H40">
            <v>13529462</v>
          </cell>
          <cell r="I40">
            <v>0</v>
          </cell>
          <cell r="J40">
            <v>13529462</v>
          </cell>
          <cell r="K40">
            <v>12299511</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840029</v>
          </cell>
          <cell r="G43">
            <v>0</v>
          </cell>
          <cell r="H43">
            <v>840029</v>
          </cell>
          <cell r="I43">
            <v>0</v>
          </cell>
          <cell r="J43">
            <v>840029</v>
          </cell>
          <cell r="K43">
            <v>0</v>
          </cell>
        </row>
        <row r="44">
          <cell r="F44">
            <v>20000001</v>
          </cell>
          <cell r="G44">
            <v>0</v>
          </cell>
          <cell r="H44">
            <v>20000001</v>
          </cell>
          <cell r="I44">
            <v>0</v>
          </cell>
          <cell r="J44">
            <v>20000001</v>
          </cell>
          <cell r="K44">
            <v>20000000</v>
          </cell>
        </row>
        <row r="45">
          <cell r="F45">
            <v>0</v>
          </cell>
          <cell r="G45">
            <v>0</v>
          </cell>
          <cell r="H45">
            <v>0</v>
          </cell>
          <cell r="I45">
            <v>0</v>
          </cell>
          <cell r="J45">
            <v>0</v>
          </cell>
          <cell r="K45">
            <v>0</v>
          </cell>
        </row>
        <row r="46">
          <cell r="F46">
            <v>9996139</v>
          </cell>
          <cell r="G46">
            <v>0</v>
          </cell>
          <cell r="H46">
            <v>9996139</v>
          </cell>
          <cell r="I46">
            <v>0</v>
          </cell>
          <cell r="J46">
            <v>9996139</v>
          </cell>
          <cell r="K46">
            <v>14580555</v>
          </cell>
        </row>
        <row r="47">
          <cell r="F47">
            <v>10731395</v>
          </cell>
          <cell r="G47">
            <v>0</v>
          </cell>
          <cell r="H47">
            <v>10731395</v>
          </cell>
          <cell r="I47">
            <v>0</v>
          </cell>
          <cell r="J47">
            <v>10731395</v>
          </cell>
          <cell r="K47">
            <v>14580555</v>
          </cell>
        </row>
        <row r="48">
          <cell r="F48">
            <v>0</v>
          </cell>
          <cell r="G48">
            <v>0</v>
          </cell>
          <cell r="H48">
            <v>0</v>
          </cell>
          <cell r="I48">
            <v>0</v>
          </cell>
          <cell r="J48">
            <v>0</v>
          </cell>
          <cell r="K48">
            <v>0</v>
          </cell>
        </row>
        <row r="49">
          <cell r="F49">
            <v>24639125</v>
          </cell>
          <cell r="G49">
            <v>0</v>
          </cell>
          <cell r="H49">
            <v>24639125</v>
          </cell>
          <cell r="I49">
            <v>0</v>
          </cell>
          <cell r="J49">
            <v>24639125</v>
          </cell>
          <cell r="K49">
            <v>36541771</v>
          </cell>
        </row>
        <row r="50">
          <cell r="F50">
            <v>35287251</v>
          </cell>
          <cell r="G50">
            <v>0</v>
          </cell>
          <cell r="H50">
            <v>35287251</v>
          </cell>
          <cell r="I50">
            <v>0</v>
          </cell>
          <cell r="J50">
            <v>35287251</v>
          </cell>
          <cell r="K50">
            <v>49966702</v>
          </cell>
        </row>
        <row r="51">
          <cell r="F51">
            <v>9149791</v>
          </cell>
          <cell r="G51">
            <v>0</v>
          </cell>
          <cell r="H51">
            <v>9149791</v>
          </cell>
          <cell r="I51">
            <v>0</v>
          </cell>
          <cell r="J51">
            <v>9149791</v>
          </cell>
          <cell r="K51">
            <v>9149999</v>
          </cell>
        </row>
        <row r="52">
          <cell r="F52">
            <v>10303875</v>
          </cell>
          <cell r="G52">
            <v>0</v>
          </cell>
          <cell r="H52">
            <v>10303875</v>
          </cell>
          <cell r="I52">
            <v>0</v>
          </cell>
          <cell r="J52">
            <v>10303875</v>
          </cell>
          <cell r="K52">
            <v>14580555</v>
          </cell>
        </row>
        <row r="53">
          <cell r="F53">
            <v>8257217</v>
          </cell>
          <cell r="G53">
            <v>0</v>
          </cell>
          <cell r="H53">
            <v>8257217</v>
          </cell>
          <cell r="I53">
            <v>0</v>
          </cell>
          <cell r="J53">
            <v>8257217</v>
          </cell>
          <cell r="K53">
            <v>11692212</v>
          </cell>
        </row>
        <row r="54">
          <cell r="F54">
            <v>3728133</v>
          </cell>
          <cell r="G54">
            <v>0</v>
          </cell>
          <cell r="H54">
            <v>3728133</v>
          </cell>
          <cell r="I54">
            <v>0</v>
          </cell>
          <cell r="J54">
            <v>3728133</v>
          </cell>
          <cell r="K54">
            <v>5792276</v>
          </cell>
        </row>
        <row r="55">
          <cell r="F55">
            <v>11146104</v>
          </cell>
          <cell r="G55">
            <v>0</v>
          </cell>
          <cell r="H55">
            <v>11146104</v>
          </cell>
          <cell r="I55">
            <v>0</v>
          </cell>
          <cell r="J55">
            <v>11146104</v>
          </cell>
          <cell r="K55">
            <v>14580555</v>
          </cell>
        </row>
        <row r="56">
          <cell r="F56">
            <v>157608522</v>
          </cell>
          <cell r="G56">
            <v>0</v>
          </cell>
          <cell r="H56">
            <v>157608522</v>
          </cell>
          <cell r="I56">
            <v>0</v>
          </cell>
          <cell r="J56">
            <v>157608522</v>
          </cell>
          <cell r="K56">
            <v>203764691</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-48824078</v>
          </cell>
          <cell r="G60">
            <v>0</v>
          </cell>
          <cell r="H60">
            <v>-48824078</v>
          </cell>
          <cell r="I60">
            <v>0</v>
          </cell>
          <cell r="J60">
            <v>-48824078</v>
          </cell>
          <cell r="K60">
            <v>-35294616</v>
          </cell>
        </row>
        <row r="61">
          <cell r="F61">
            <v>-48824078</v>
          </cell>
          <cell r="G61">
            <v>0</v>
          </cell>
          <cell r="H61">
            <v>-48824078</v>
          </cell>
          <cell r="I61">
            <v>0</v>
          </cell>
          <cell r="J61">
            <v>-48824078</v>
          </cell>
          <cell r="K61">
            <v>-35294616</v>
          </cell>
        </row>
        <row r="62">
          <cell r="F62">
            <v>-1384864939</v>
          </cell>
          <cell r="G62">
            <v>0</v>
          </cell>
          <cell r="H62">
            <v>-1384864939</v>
          </cell>
          <cell r="I62">
            <v>0</v>
          </cell>
          <cell r="J62">
            <v>-1384864939</v>
          </cell>
          <cell r="K62">
            <v>-1439814728</v>
          </cell>
        </row>
      </sheetData>
      <sheetData sheetId="2"/>
      <sheetData sheetId="3" refreshError="1"/>
      <sheetData sheetId="4"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Material "/>
      <sheetName val="doq"/>
      <sheetName val="Timesheet"/>
      <sheetName val="Cover sheet"/>
      <sheetName val="BOQ"/>
      <sheetName val="estimate"/>
      <sheetName val="Break up Sheet"/>
      <sheetName val="Output"/>
      <sheetName val="Av.G Level"/>
      <sheetName val="Rate Analysis"/>
      <sheetName val="budget"/>
      <sheetName val="UNP-NCW "/>
      <sheetName val="Wordsdata"/>
      <sheetName val="JCR TOP(ITEM)-KTRP"/>
      <sheetName val="PLAN_FEB97"/>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Publicbuilding"/>
      <sheetName val="S2groupcode"/>
      <sheetName val="Index"/>
      <sheetName val="Materials "/>
    </sheetNames>
    <sheetDataSet>
      <sheetData sheetId="0" refreshError="1"/>
      <sheetData sheetId="1" refreshError="1"/>
      <sheetData sheetId="2" refreshError="1">
        <row r="11">
          <cell r="G11">
            <v>188</v>
          </cell>
        </row>
      </sheetData>
      <sheetData sheetId="3" refreshError="1">
        <row r="3">
          <cell r="D3">
            <v>90</v>
          </cell>
        </row>
        <row r="14">
          <cell r="D14">
            <v>160</v>
          </cell>
        </row>
      </sheetData>
      <sheetData sheetId="4" refreshError="1">
        <row r="11">
          <cell r="G11">
            <v>188</v>
          </cell>
        </row>
        <row r="17">
          <cell r="D17">
            <v>553.54999999999995</v>
          </cell>
        </row>
        <row r="18">
          <cell r="D18">
            <v>773.55</v>
          </cell>
        </row>
        <row r="19">
          <cell r="D19">
            <v>578.54999999999995</v>
          </cell>
        </row>
        <row r="51">
          <cell r="D51">
            <v>4300</v>
          </cell>
        </row>
        <row r="113">
          <cell r="D113">
            <v>1700</v>
          </cell>
        </row>
        <row r="125">
          <cell r="D125">
            <v>462.5</v>
          </cell>
        </row>
        <row r="144">
          <cell r="D144">
            <v>143.55000000000001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O.R."/>
      <sheetName val="DETAILED  BOQ"/>
      <sheetName val="water prop."/>
      <sheetName val="Abstruct total"/>
      <sheetName val="Output"/>
      <sheetName val="Break up Sheet"/>
      <sheetName val="Design"/>
      <sheetName val="BOQ"/>
      <sheetName val="budget"/>
      <sheetName val="#REF"/>
      <sheetName val="Fill this out first..."/>
      <sheetName val="ETC Plant Cost"/>
      <sheetName val="Calendar"/>
    </sheetNames>
    <sheetDataSet>
      <sheetData sheetId="0" refreshError="1"/>
      <sheetData sheetId="1" refreshError="1"/>
      <sheetData sheetId="2" refreshError="1">
        <row r="4">
          <cell r="D4">
            <v>113</v>
          </cell>
          <cell r="G4">
            <v>258</v>
          </cell>
        </row>
        <row r="8">
          <cell r="G8">
            <v>25</v>
          </cell>
        </row>
        <row r="9">
          <cell r="G9">
            <v>160</v>
          </cell>
        </row>
        <row r="10">
          <cell r="G10">
            <v>645</v>
          </cell>
        </row>
        <row r="12">
          <cell r="G12">
            <v>688</v>
          </cell>
        </row>
        <row r="13">
          <cell r="G13">
            <v>1779</v>
          </cell>
        </row>
        <row r="17">
          <cell r="G17">
            <v>650</v>
          </cell>
        </row>
        <row r="19">
          <cell r="G19">
            <v>288</v>
          </cell>
        </row>
        <row r="20">
          <cell r="G20">
            <v>1050</v>
          </cell>
        </row>
        <row r="24">
          <cell r="G24">
            <v>8938</v>
          </cell>
        </row>
        <row r="25">
          <cell r="G25">
            <v>1931</v>
          </cell>
        </row>
        <row r="33">
          <cell r="G33">
            <v>14700</v>
          </cell>
        </row>
        <row r="34">
          <cell r="G34">
            <v>175</v>
          </cell>
        </row>
        <row r="45">
          <cell r="G45">
            <v>250</v>
          </cell>
        </row>
        <row r="48">
          <cell r="G48">
            <v>293</v>
          </cell>
        </row>
        <row r="50">
          <cell r="G50">
            <v>270</v>
          </cell>
        </row>
        <row r="53">
          <cell r="G53">
            <v>250</v>
          </cell>
        </row>
      </sheetData>
      <sheetData sheetId="3" refreshError="1">
        <row r="4">
          <cell r="D4">
            <v>113</v>
          </cell>
        </row>
        <row r="5">
          <cell r="D5">
            <v>115</v>
          </cell>
        </row>
        <row r="16">
          <cell r="D16">
            <v>100</v>
          </cell>
        </row>
        <row r="17">
          <cell r="D17">
            <v>102</v>
          </cell>
        </row>
        <row r="18">
          <cell r="D18">
            <v>113</v>
          </cell>
        </row>
        <row r="19">
          <cell r="D19">
            <v>119</v>
          </cell>
        </row>
      </sheetData>
      <sheetData sheetId="4" refreshError="1">
        <row r="4">
          <cell r="D4">
            <v>113</v>
          </cell>
        </row>
        <row r="21">
          <cell r="D21">
            <v>43</v>
          </cell>
        </row>
        <row r="24">
          <cell r="D24">
            <v>239</v>
          </cell>
        </row>
        <row r="38">
          <cell r="D38">
            <v>33</v>
          </cell>
        </row>
        <row r="42">
          <cell r="D42">
            <v>23293.31</v>
          </cell>
        </row>
        <row r="44">
          <cell r="D44">
            <v>22540.86</v>
          </cell>
        </row>
        <row r="45">
          <cell r="D45">
            <v>22540.86</v>
          </cell>
        </row>
        <row r="54">
          <cell r="D54">
            <v>50</v>
          </cell>
        </row>
        <row r="60">
          <cell r="D60">
            <v>25</v>
          </cell>
        </row>
        <row r="64">
          <cell r="D64">
            <v>648</v>
          </cell>
        </row>
        <row r="65">
          <cell r="D65">
            <v>503</v>
          </cell>
        </row>
        <row r="88">
          <cell r="D88">
            <v>327.64999999999998</v>
          </cell>
        </row>
        <row r="112">
          <cell r="D112">
            <v>200</v>
          </cell>
        </row>
        <row r="126">
          <cell r="D126">
            <v>95</v>
          </cell>
        </row>
        <row r="129">
          <cell r="D129">
            <v>32025</v>
          </cell>
        </row>
        <row r="132">
          <cell r="D132">
            <v>150</v>
          </cell>
        </row>
        <row r="146">
          <cell r="D146">
            <v>120</v>
          </cell>
        </row>
        <row r="163">
          <cell r="D163">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Labour &amp; Plant"/>
      <sheetName val="Material "/>
      <sheetName val=" Analysis"/>
      <sheetName val="BOQ "/>
      <sheetName val="Sheet1"/>
      <sheetName val="DWR"/>
      <sheetName val="Priced_DWR "/>
      <sheetName val="DWR(Priced)"/>
      <sheetName val=" AnalysisPCC"/>
      <sheetName val=" AnalysisNH"/>
      <sheetName val="Estimates"/>
      <sheetName val="Data"/>
      <sheetName val="BOQ_M7"/>
      <sheetName val="BOQ Distribution"/>
      <sheetName val="Steel_Circular"/>
      <sheetName val="LOCAL RATES"/>
      <sheetName val="Cover sheet"/>
      <sheetName val="Staff Acco."/>
      <sheetName val="Labour"/>
      <sheetName val="Material"/>
      <sheetName val="Plant &amp;  Machinery"/>
      <sheetName val="5"/>
      <sheetName val="basdat-f"/>
      <sheetName val="Box Details"/>
      <sheetName val="Input"/>
      <sheetName val="Abstruct total"/>
      <sheetName val="Lead (Final)"/>
      <sheetName val="water prop."/>
      <sheetName val="beam-reinft-IIInd floor"/>
      <sheetName val="#REF"/>
      <sheetName val="PLAN_FEB97"/>
      <sheetName val="Scurve-details"/>
      <sheetName val="S2groupcode"/>
      <sheetName val="Index"/>
      <sheetName val="concrete"/>
      <sheetName val="Fill this out first..."/>
      <sheetName val="S1BOQ"/>
      <sheetName val="Indices"/>
      <sheetName val="Publicbuilding"/>
    </sheetNames>
    <sheetDataSet>
      <sheetData sheetId="0">
        <row r="11">
          <cell r="S11">
            <v>53.900000000000006</v>
          </cell>
        </row>
      </sheetData>
      <sheetData sheetId="1" refreshError="1">
        <row r="11">
          <cell r="S11">
            <v>53.900000000000006</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Macros"/>
      <sheetName val="Indicators"/>
      <sheetName val="Assum"/>
      <sheetName val="Phasing"/>
      <sheetName val="PC"/>
      <sheetName val="Capex Phasing &amp; financing"/>
      <sheetName val="LC Drawdown"/>
      <sheetName val="Capex Phasing &amp; Fin-RE"/>
      <sheetName val="Addl Capex &amp; Debt"/>
      <sheetName val="TrafficRev"/>
      <sheetName val="CDM"/>
      <sheetName val="RE-Revenue"/>
      <sheetName val="Sheet2"/>
      <sheetName val="Sheet3"/>
      <sheetName val="Opex"/>
      <sheetName val="FA Schedule"/>
      <sheetName val="Deprn"/>
      <sheetName val="ITDeprn"/>
      <sheetName val="Tax"/>
      <sheetName val="P&amp;L"/>
      <sheetName val="Cash Flow"/>
      <sheetName val="BS"/>
      <sheetName val="Sheet1"/>
    </sheetNames>
    <sheetDataSet>
      <sheetData sheetId="0" refreshError="1">
        <row r="10">
          <cell r="D10">
            <v>24.344199232892635</v>
          </cell>
        </row>
        <row r="29">
          <cell r="C29">
            <v>17388.939000025483</v>
          </cell>
        </row>
      </sheetData>
      <sheetData sheetId="1"/>
      <sheetData sheetId="2"/>
      <sheetData sheetId="3" refreshError="1"/>
      <sheetData sheetId="4" refreshError="1">
        <row r="31">
          <cell r="D31">
            <v>1</v>
          </cell>
        </row>
      </sheetData>
      <sheetData sheetId="5"/>
      <sheetData sheetId="6"/>
      <sheetData sheetId="7"/>
      <sheetData sheetId="8" refreshError="1"/>
      <sheetData sheetId="9"/>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sheetData sheetId="20"/>
      <sheetData sheetId="21" refreshError="1"/>
      <sheetData sheetId="22"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PRECAST lightconc-II"/>
      <sheetName val="PRECAST-conc-II"/>
      <sheetName val="Miscellaneous-civil"/>
      <sheetName val="basic"/>
      <sheetName val="GN-ST-10"/>
      <sheetName val="CF-det"/>
      <sheetName val="PRECAST lightconc_II"/>
      <sheetName val="IHC"/>
      <sheetName val="bhilai"/>
      <sheetName val="jidal dam"/>
      <sheetName val="delo"/>
      <sheetName val="fran temp"/>
      <sheetName val="gagan"/>
      <sheetName val="hsbc"/>
      <sheetName val="jeedi"/>
      <sheetName val="kona swit"/>
      <sheetName val="template (8)"/>
      <sheetName val="template (9)"/>
      <sheetName val="Cleaning &amp; Grubbing"/>
      <sheetName val="GN_ST_10"/>
      <sheetName val="Friends"/>
      <sheetName val="College Details"/>
      <sheetName val="Personal "/>
      <sheetName val="Office"/>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OVER HEADS"/>
      <sheetName val="Cover Sheet"/>
      <sheetName val="BOQ REV A"/>
      <sheetName val="BOQ"/>
      <sheetName val="PTB (IO)"/>
      <sheetName val="BMS "/>
      <sheetName val="SPT vs PHI"/>
      <sheetName val="TBAL9697 -group wise  sdpl"/>
      <sheetName val="PIPING"/>
      <sheetName val="300x500"/>
      <sheetName val="PRECAST_lightconc-II"/>
      <sheetName val="PRECAST_lightconc_II"/>
      <sheetName val="College_Details"/>
      <sheetName val="Personal_"/>
      <sheetName val="Cleaning_&amp;_Grubbing"/>
      <sheetName val="jidal_dam"/>
      <sheetName val="fran_temp"/>
      <sheetName val="kona_swit"/>
      <sheetName val="template_(8)"/>
      <sheetName val="template_(9)"/>
      <sheetName val="OVER_HEADS"/>
      <sheetName val="Cover_Sheet"/>
      <sheetName val="BOQ_REV_A"/>
      <sheetName val="PTB_(IO)"/>
      <sheetName val="BMS_"/>
      <sheetName val="SPT_vs_PHI"/>
      <sheetName val="TBAL9697_-group_wise__sdpl"/>
      <sheetName val="concrete"/>
      <sheetName val="beam-reinft-IIInd floor"/>
      <sheetName val="八幡"/>
      <sheetName val="upa"/>
      <sheetName val="Expenditure plan"/>
      <sheetName val="zone-8"/>
      <sheetName val="MHNO_LEV"/>
      <sheetName val="M-Book for Conc"/>
      <sheetName val="M-Book for FW"/>
      <sheetName val="#REF!"/>
      <sheetName val="ORDER BOOKING"/>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SITE OVERHEADS"/>
      <sheetName val="labour coeff"/>
      <sheetName val="Site Dev BOQ"/>
      <sheetName val="Sheet3"/>
      <sheetName val="VCH-SLC"/>
      <sheetName val="Supplier"/>
      <sheetName val="Design"/>
      <sheetName val="SILICATE"/>
      <sheetName val="Costing Upto Mar'11 (2)"/>
      <sheetName val="Tender Summary"/>
      <sheetName val="p&amp;m"/>
      <sheetName val="A"/>
      <sheetName val="Boq Block A"/>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List"/>
      <sheetName val="Meas.-Hotel Part"/>
      <sheetName val="BOQ_Direct_selling cost"/>
      <sheetName val="scurve calc (2)"/>
      <sheetName val="factors"/>
      <sheetName val="Detail"/>
      <sheetName val="Headings"/>
      <sheetName val="Data"/>
      <sheetName val="Lead"/>
      <sheetName val="22.12.2011"/>
      <sheetName val="BOQ (2)"/>
      <sheetName val="Direct cost shed A-2 "/>
      <sheetName val="Ave.wtd.rates"/>
      <sheetName val="Material "/>
      <sheetName val="Labour &amp; Plant"/>
      <sheetName val="dBase"/>
      <sheetName val="Contract Night Staff"/>
      <sheetName val="Contract Day Staff"/>
      <sheetName val="Day Shift"/>
      <sheetName val="Night Shift"/>
      <sheetName val="2gii"/>
      <sheetName val=" 09.07.10 M顅ᎆ뤀ᨇ԰_x0000_缀_x0000_"/>
      <sheetName val="Cashflow projection"/>
      <sheetName val="PA- Consutant "/>
      <sheetName val="Item- Compact"/>
      <sheetName val="Fee Rate Summary"/>
      <sheetName val="Civil Boq"/>
      <sheetName val="beam-reinft"/>
      <sheetName val="BS8007"/>
      <sheetName val="공장별판관비배부"/>
      <sheetName val="Build-up"/>
      <sheetName val="St.co.91.5lvl"/>
      <sheetName val="Sheet2"/>
      <sheetName val="Civil Works"/>
      <sheetName val="inWords"/>
      <sheetName val="SP Break Up"/>
      <sheetName val="final abstract"/>
      <sheetName val="TBAL9697 _group wise  sdpl"/>
      <sheetName val="Intake"/>
      <sheetName val="Meas__Hotel Part"/>
      <sheetName val="INPUT SHEET"/>
      <sheetName val="IO List"/>
      <sheetName val="master"/>
      <sheetName val="Fill this out first..."/>
      <sheetName val="temp"/>
      <sheetName val="GBW"/>
      <sheetName val="HEAD"/>
      <sheetName val="Labour productivity"/>
      <sheetName val="DataInput"/>
      <sheetName val="DataInput-1"/>
      <sheetName val="DI Rate Analysis"/>
      <sheetName val="Economic RisingMain  Ph-I"/>
      <sheetName val="Assumptions"/>
      <sheetName val=" 09.07.10 M顅ᎆ뤀ᨇ԰?缀?"/>
      <sheetName val="Cost Index"/>
      <sheetName val="cash in flow Summary JV "/>
      <sheetName val="water prop."/>
      <sheetName val="GR.slab-reinft"/>
      <sheetName val="section"/>
      <sheetName val="Structure Bills Qty"/>
      <sheetName val="Sales &amp; Prod"/>
      <sheetName val="MN T.B."/>
      <sheetName val="Costing"/>
      <sheetName val="HVAC"/>
      <sheetName val="Staff Acco."/>
      <sheetName val="col-reinft1"/>
      <sheetName val="dlvoid"/>
      <sheetName val="Fin. Assumpt. - Sensitivities"/>
      <sheetName val="Bill 1"/>
      <sheetName val="Bill 2"/>
      <sheetName val="Bill 3"/>
      <sheetName val="Bill 4"/>
      <sheetName val="Bill 5"/>
      <sheetName val="Bill 6"/>
      <sheetName val="Bill 7"/>
      <sheetName val="1.Civil-RA"/>
      <sheetName val="F20 Risk Analysis"/>
      <sheetName val="Change Order Log"/>
      <sheetName val="lookups"/>
      <sheetName val="ref"/>
      <sheetName val="Bin"/>
      <sheetName val="2000 MOR"/>
      <sheetName val="08.07.10헾】_x0005__x0000__x0000__x0000__x0000_ꎋ"/>
      <sheetName val="3cd Annexure"/>
      <sheetName val="BHANDUP"/>
      <sheetName val="08.07.10헾】_x0005_????ꎋ"/>
      <sheetName val="estm_mech"/>
      <sheetName val=" 09.07.10 M顅ᎆ뤀ᨇ԰"/>
      <sheetName val=" 09.07.10 M顅ᎆ뤀ᨇ԰_缀_"/>
      <sheetName val="SUMMARY(E)"/>
      <sheetName val="INDIGINEOUS ITEMS "/>
      <sheetName val="Analy_7-10"/>
      <sheetName val="PRECAST_lightconc-II2"/>
      <sheetName val="PRECAST_lightconc_II2"/>
      <sheetName val="College_Details2"/>
      <sheetName val="Personal_2"/>
      <sheetName val="Cleaning_&amp;_Grubbing2"/>
      <sheetName val="jidal_dam2"/>
      <sheetName val="fran_temp2"/>
      <sheetName val="kona_swit2"/>
      <sheetName val="template_(8)2"/>
      <sheetName val="template_(9)2"/>
      <sheetName val="OVER_HEADS2"/>
      <sheetName val="Cover_Sheet2"/>
      <sheetName val="BOQ_REV_A2"/>
      <sheetName val="PTB_(IO)2"/>
      <sheetName val="BMS_2"/>
      <sheetName val="TBAL9697_-group_wise__sdpl2"/>
      <sheetName val="SPT_vs_PHI2"/>
      <sheetName val="Quantity_Schedule1"/>
      <sheetName val="Revenue__Schedule_1"/>
      <sheetName val="Balance_works_-_Direct_Cost1"/>
      <sheetName val="Balance_works_-_Indirect_Cost1"/>
      <sheetName val="Fund_Plan1"/>
      <sheetName val="Bill_of_Resources1"/>
      <sheetName val="Site_Dev_BOQ"/>
      <sheetName val="labour_coeff"/>
      <sheetName val="SITE_OVERHEADS"/>
      <sheetName val="Costing_Upto_Mar'11_(2)"/>
      <sheetName val="Tender_Summary"/>
      <sheetName val="Meas_-Hotel_Part"/>
      <sheetName val="beam-reinft-IIInd_floor"/>
      <sheetName val="TAX_BILLS"/>
      <sheetName val="CASH_BILLS"/>
      <sheetName val="LABOUR_BILLS"/>
      <sheetName val="puch_order"/>
      <sheetName val="Sheet1_(2)"/>
      <sheetName val="Expenditure_plan"/>
      <sheetName val="ORDER_BOOKING"/>
      <sheetName val="M-Book_for_Conc"/>
      <sheetName val="M-Book_for_FW"/>
      <sheetName val="22_12_2011"/>
      <sheetName val="BOQ_(2)"/>
      <sheetName val="Boq_Block_A"/>
      <sheetName val="_24_07_10_RS_&amp;_SECURITY"/>
      <sheetName val="24_07_10_CIVIL_WET"/>
      <sheetName val="_24_07_10_CIVIL"/>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T-P1, FINISHES WORKING "/>
      <sheetName val="Assumption &amp; Exclusion"/>
      <sheetName val="querries"/>
      <sheetName val="Project Details.."/>
      <sheetName val="Labour"/>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_21_07_10_N_SHIFT_MECH-FAB"/>
      <sheetName val="_21_07_10_N_SHIFT_MECH-TANK"/>
      <sheetName val="_21_07_10_RS_&amp;_SECURITY"/>
      <sheetName val="21_07_10_CIVIL_WET"/>
      <sheetName val="_21_07_10_CIVIL"/>
      <sheetName val="_21_07_10_MECH-FAB"/>
      <sheetName val="_21_07_10_MECH-TANK"/>
      <sheetName val="_20_07_10_N_SHIFT_MECH-FAB"/>
      <sheetName val="_20_07_10_N_SHIFT_MECH-TANK"/>
      <sheetName val="_20_07_10_RS_&amp;_SECURITY"/>
      <sheetName val="20_07_10_CIVIL_WET"/>
      <sheetName val="gen"/>
      <sheetName val="DI_Rate_Analysis"/>
      <sheetName val="Economic_RisingMain__Ph-I"/>
      <sheetName val="Prelims Breakup"/>
      <sheetName val="B3-B4-B5-B6"/>
      <sheetName val="box-12"/>
      <sheetName val="Rate analysis- BOQ 1 "/>
      <sheetName val="External Doors"/>
      <sheetName val="T&amp;M"/>
      <sheetName val="RA-markate"/>
      <sheetName val="wordsdata"/>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Link"/>
      <sheetName val="PROCTOR"/>
      <sheetName val=" _x000a_¢_x0002_&amp;_x0000__x0000__x0000_ú5#_x0000__x0000__x0000__x0000__x0000__x0000__x0000_"/>
      <sheetName val=""/>
      <sheetName val="AOR"/>
      <sheetName val="Rate Analysis"/>
      <sheetName val="Eqpmnt Plng"/>
      <sheetName val="Makro1"/>
      <sheetName val="LABOUR RATE"/>
      <sheetName val="Material Rate"/>
      <sheetName val="Final"/>
      <sheetName val="Summary-Price_New"/>
      <sheetName val="AN-2K"/>
      <sheetName val="Switch V16"/>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Assumption Inputs"/>
      <sheetName val="COST"/>
      <sheetName val="Driveway Beams"/>
      <sheetName val="Voucher"/>
      <sheetName val="PRELIM5"/>
      <sheetName val="Phase 1"/>
      <sheetName val="Prelims_Breakup"/>
      <sheetName val="Background"/>
      <sheetName val="Admin"/>
      <sheetName val="DEINKING(ANNEX 1)"/>
      <sheetName val=" _x000a_¢_x0002_&amp;???ú5#???????"/>
      <sheetName val="sheeet7"/>
      <sheetName val="Pacakges split"/>
      <sheetName val="Quote Sheet"/>
      <sheetName val="ETC Plant Cost"/>
      <sheetName val="COLUMN"/>
      <sheetName val="Theo Cons-June'10"/>
      <sheetName val="AFAS "/>
      <sheetName val="RDS &amp; WLD"/>
      <sheetName val="PA System"/>
      <sheetName val="ACC"/>
      <sheetName val="CCTV"/>
      <sheetName val="Server &amp; PAC Room"/>
      <sheetName val="BMS"/>
      <sheetName val="HVAC BOQ"/>
      <sheetName val="Grade Slab -1"/>
      <sheetName val="Grade Slab -2"/>
      <sheetName val="Grade slab-3"/>
      <sheetName val="Grade slab -4"/>
      <sheetName val="Grade slab -5"/>
      <sheetName val="Grade slab -6"/>
      <sheetName val="08.07.10헾】_x0005_????菈_x0013_"/>
      <sheetName val="08.07.10헾】_x0005_"/>
      <sheetName val="ACS(1)"/>
      <sheetName val="FAS-C(4)"/>
      <sheetName val="CCTV(old)"/>
      <sheetName val="_17_07_10_N_SHIFT_MECH-TANK"/>
      <sheetName val="_17_07_10_RS_&amp;_SECURITY"/>
      <sheetName val="17_07_10_CIVIL_WET"/>
      <sheetName val="_17_07_10_CIVIL"/>
      <sheetName val="_17_07_10_MECH-FAB"/>
      <sheetName val="_17_07_10_MECH-TANK"/>
      <sheetName val="L+M"/>
      <sheetName val="run"/>
      <sheetName val="Code"/>
      <sheetName val="AutoOpen Stub Data"/>
      <sheetName val="Debits as on 12.04.08"/>
      <sheetName val="Wire"/>
      <sheetName val="Cover"/>
      <sheetName val="Data Sheet"/>
      <sheetName val="InputPO_Del"/>
      <sheetName val="FT-05-02IsoBOM"/>
      <sheetName val="CT"/>
      <sheetName val="PT"/>
      <sheetName val="analysis"/>
      <sheetName val="pol-60"/>
      <sheetName val="Cal"/>
      <sheetName val="STAFFSCHED "/>
      <sheetName val="India F&amp;S Template"/>
      <sheetName val=" bus bay"/>
      <sheetName val="doq-10"/>
      <sheetName val="doq-I"/>
      <sheetName val="doq 4"/>
      <sheetName val="doq 2"/>
      <sheetName val="FitOutConfCentre"/>
      <sheetName val="Cat A Change Control"/>
      <sheetName val="Factor Sheet"/>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x-items"/>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CABLERET"/>
      <sheetName val="08.07.10헾】_x0005__x0000__x0000"/>
      <sheetName val="08.07.10헾】_x0005_____ꎋ"/>
      <sheetName val="Summary WG"/>
      <sheetName val="detail'02"/>
      <sheetName val="환율"/>
      <sheetName val="Deduction of assets"/>
      <sheetName val="d-safe specs"/>
      <sheetName val="  ¢_x0002_&amp;_x0000__x0000__x0000_ú5#_x0000__x0000__x0000__x0000__x0000__x0000__x0000_"/>
      <sheetName val="  ¢_x0002_&amp;???ú5#???????"/>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Variables"/>
      <sheetName val="UNIT"/>
      <sheetName val="CCY"/>
      <sheetName val="#REF"/>
      <sheetName val="DP"/>
      <sheetName val="Income Statement"/>
      <sheetName val="MASTER_RATE ANALYSIS"/>
      <sheetName val="08.07.10헾】_x0005_??_x0005__x0000__x0000_"/>
      <sheetName val="14.07.10 CIVIL W ["/>
      <sheetName val="14.07.10@^\_x0001_&amp;_x0000__x0000__x0000__x0012_8"/>
      <sheetName val="_x0000__x0000__x0000__x0000__x0000__x0000__x0000_Ü5)_x0000__x001e_bÝ/_x0012_8)_x0000__x0012_6)_x0000_&amp;_x0000__x0000__x0000_&amp;_x0000__x0000__x0000_"/>
      <sheetName val="_x0001__x0000__x0000__x0000_"/>
      <sheetName val="BOQ_Direct_selling_cost"/>
      <sheetName val="08.07.10헾】_x0005_??壀&quot;夌&quot;"/>
      <sheetName val="Measurements"/>
      <sheetName val="Tables"/>
      <sheetName val="Flooring"/>
      <sheetName val="Ceilings"/>
      <sheetName val="ACAD Finishes"/>
      <sheetName val="Site Details"/>
      <sheetName val="Chair"/>
      <sheetName val="Site Area Statement"/>
      <sheetName val="Doors"/>
      <sheetName val="Estimate"/>
      <sheetName val="BOQ LT"/>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_21_07_10_N_SHIFT_MECH-FA"/>
      <sheetName val="Report"/>
      <sheetName val="Invoice Tracker"/>
      <sheetName val="Name List"/>
      <sheetName val="Intro."/>
      <sheetName val="Gate 2"/>
      <sheetName val="Lab"/>
      <sheetName val="starter"/>
      <sheetName val="SEW4"/>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Array"/>
      <sheetName val="Array (2)"/>
      <sheetName val="Inputs"/>
      <sheetName val="Cost Basis"/>
      <sheetName val="08.07.10헾】_x0005_??헾⿂_x0005__x0000_"/>
      <sheetName val="08.07.10헾】_x0005_????懇"/>
      <sheetName val="08.07.10헾】_x0005_??ꮸ⽚_x0005__x0000_"/>
      <sheetName val="08.07.10헾】_x0005_??丵⼽_x0005__x0000_"/>
      <sheetName val="08.07.10헾】_x0005_????癠'"/>
      <sheetName val="Main-Material"/>
      <sheetName val="Form-B"/>
      <sheetName val="Blr hire"/>
      <sheetName val="PRECAST-conc-AI"/>
      <sheetName val="Miscellan%ous_x0008_civil"/>
      <sheetName val="b`sic"/>
      <sheetName val="PRECAST lig(tconc_II"/>
      <sheetName val="08.07.10헾】_x0005_??헾⽀_x0005__x0000_"/>
      <sheetName val="Sqn_Abs"/>
      <sheetName val="calcul"/>
      <sheetName val=" _¢_x0002_&amp;"/>
      <sheetName val=" _¢_x0002_&amp;___ú5#_______"/>
      <sheetName val="目录"/>
      <sheetName val="F&amp;B"/>
      <sheetName val="Kitchen"/>
      <sheetName val="FORM7"/>
      <sheetName val="9"/>
      <sheetName val="BLOCK-A (MEA.SHEET)"/>
      <sheetName val="B'Sheet"/>
      <sheetName val="Asmp"/>
      <sheetName val="currency"/>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CON"/>
      <sheetName val="B3-B4-B5-_x0006__x0000_"/>
      <sheetName val="_x0000__x0017__x0000__x0012__x0000__x000f__x0000__x0012__x0000__x0013__x0000__x000a__x0000__x001a__x0000__x001b__x0000__x0017__x0000_"/>
      <sheetName val="Index"/>
      <sheetName val="MG"/>
      <sheetName val="VALIDATIONS"/>
      <sheetName val="Mat_Cost"/>
      <sheetName val="VF Full Recon"/>
      <sheetName val="LMP"/>
      <sheetName val="sc-mar2000"/>
      <sheetName val="PITP3 COPY"/>
      <sheetName val="Meas."/>
      <sheetName val="Expenses Actual Vs. Budgeted"/>
      <sheetName val="Col up to plinth"/>
      <sheetName val="Footing"/>
      <sheetName val="segment_topsheet"/>
      <sheetName val="DSLP"/>
      <sheetName val="Load Details(B2)"/>
      <sheetName val="Works - Quote Sheet"/>
      <sheetName val="girder"/>
      <sheetName val="Rocker"/>
      <sheetName val="98Price"/>
      <sheetName val="RCC,Ret. Wall"/>
      <sheetName val="Intro+Macros"/>
      <sheetName val="Project list"/>
      <sheetName val="Field Descrip"/>
      <sheetName val="Definitions"/>
      <sheetName val="Total"/>
      <sheetName val="BCA"/>
      <sheetName val="BCE"/>
      <sheetName val="Beauty"/>
      <sheetName val="Flex"/>
      <sheetName val="Glass"/>
      <sheetName val="Plastics"/>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s>
    <sheetDataSet>
      <sheetData sheetId="0" refreshError="1">
        <row r="19">
          <cell r="J19">
            <v>1.0499999999999999E-3</v>
          </cell>
        </row>
        <row r="20">
          <cell r="J20">
            <v>0.15082999999999999</v>
          </cell>
        </row>
      </sheetData>
      <sheetData sheetId="1" refreshError="1"/>
      <sheetData sheetId="2" refreshError="1"/>
      <sheetData sheetId="3"/>
      <sheetData sheetId="4" refreshError="1"/>
      <sheetData sheetId="5" refreshError="1"/>
      <sheetData sheetId="6"/>
      <sheetData sheetId="7"/>
      <sheetData sheetId="8"/>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refreshError="1"/>
      <sheetData sheetId="32"/>
      <sheetData sheetId="33"/>
      <sheetData sheetId="34"/>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ow r="19">
          <cell r="J19">
            <v>1.0499999999999999E-3</v>
          </cell>
        </row>
      </sheetData>
      <sheetData sheetId="49">
        <row r="19">
          <cell r="J19">
            <v>1.0499999999999999E-3</v>
          </cell>
        </row>
      </sheetData>
      <sheetData sheetId="50">
        <row r="19">
          <cell r="J19">
            <v>1.0499999999999999E-3</v>
          </cell>
        </row>
      </sheetData>
      <sheetData sheetId="51">
        <row r="19">
          <cell r="J19">
            <v>1.0499999999999999E-3</v>
          </cell>
        </row>
      </sheetData>
      <sheetData sheetId="52">
        <row r="19">
          <cell r="J19">
            <v>1.0499999999999999E-3</v>
          </cell>
        </row>
      </sheetData>
      <sheetData sheetId="53">
        <row r="19">
          <cell r="J19">
            <v>1.0499999999999999E-3</v>
          </cell>
        </row>
      </sheetData>
      <sheetData sheetId="54">
        <row r="19">
          <cell r="J19">
            <v>1.0499999999999999E-3</v>
          </cell>
        </row>
      </sheetData>
      <sheetData sheetId="55">
        <row r="19">
          <cell r="J19">
            <v>1.0499999999999999E-3</v>
          </cell>
        </row>
      </sheetData>
      <sheetData sheetId="56">
        <row r="19">
          <cell r="J19">
            <v>1.0499999999999999E-3</v>
          </cell>
        </row>
      </sheetData>
      <sheetData sheetId="57">
        <row r="19">
          <cell r="J19">
            <v>1.0499999999999999E-3</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ow r="19">
          <cell r="J19">
            <v>1.0499999999999999E-3</v>
          </cell>
        </row>
      </sheetData>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sheetData sheetId="657"/>
      <sheetData sheetId="658"/>
      <sheetData sheetId="659">
        <row r="19">
          <cell r="J19">
            <v>1.0499999999999999E-3</v>
          </cell>
        </row>
      </sheetData>
      <sheetData sheetId="660">
        <row r="19">
          <cell r="J19">
            <v>1.0499999999999999E-3</v>
          </cell>
        </row>
      </sheetData>
      <sheetData sheetId="661">
        <row r="19">
          <cell r="J19">
            <v>1.0499999999999999E-3</v>
          </cell>
        </row>
      </sheetData>
      <sheetData sheetId="662">
        <row r="19">
          <cell r="J19">
            <v>1.0499999999999999E-3</v>
          </cell>
        </row>
      </sheetData>
      <sheetData sheetId="663"/>
      <sheetData sheetId="664"/>
      <sheetData sheetId="665"/>
      <sheetData sheetId="666"/>
      <sheetData sheetId="667"/>
      <sheetData sheetId="668"/>
      <sheetData sheetId="669">
        <row r="19">
          <cell r="J19">
            <v>1.0499999999999999E-3</v>
          </cell>
        </row>
      </sheetData>
      <sheetData sheetId="670"/>
      <sheetData sheetId="671">
        <row r="19">
          <cell r="J19">
            <v>1.0499999999999999E-3</v>
          </cell>
        </row>
      </sheetData>
      <sheetData sheetId="672">
        <row r="19">
          <cell r="J19">
            <v>1.0499999999999999E-3</v>
          </cell>
        </row>
      </sheetData>
      <sheetData sheetId="673">
        <row r="19">
          <cell r="J19">
            <v>1.0499999999999999E-3</v>
          </cell>
        </row>
      </sheetData>
      <sheetData sheetId="674">
        <row r="19">
          <cell r="J19">
            <v>1.0499999999999999E-3</v>
          </cell>
        </row>
      </sheetData>
      <sheetData sheetId="675">
        <row r="19">
          <cell r="J19">
            <v>1.0499999999999999E-3</v>
          </cell>
        </row>
      </sheetData>
      <sheetData sheetId="676">
        <row r="19">
          <cell r="J19">
            <v>1.0499999999999999E-3</v>
          </cell>
        </row>
      </sheetData>
      <sheetData sheetId="677">
        <row r="19">
          <cell r="J19">
            <v>1.0499999999999999E-3</v>
          </cell>
        </row>
      </sheetData>
      <sheetData sheetId="678">
        <row r="19">
          <cell r="J19">
            <v>1.0499999999999999E-3</v>
          </cell>
        </row>
      </sheetData>
      <sheetData sheetId="679">
        <row r="19">
          <cell r="J19">
            <v>1.0499999999999999E-3</v>
          </cell>
        </row>
      </sheetData>
      <sheetData sheetId="680">
        <row r="19">
          <cell r="J19">
            <v>1.0499999999999999E-3</v>
          </cell>
        </row>
      </sheetData>
      <sheetData sheetId="681">
        <row r="19">
          <cell r="J19">
            <v>1.0499999999999999E-3</v>
          </cell>
        </row>
      </sheetData>
      <sheetData sheetId="682">
        <row r="19">
          <cell r="J19">
            <v>1.0499999999999999E-3</v>
          </cell>
        </row>
      </sheetData>
      <sheetData sheetId="683">
        <row r="19">
          <cell r="J19">
            <v>1.0499999999999999E-3</v>
          </cell>
        </row>
      </sheetData>
      <sheetData sheetId="684">
        <row r="19">
          <cell r="J19">
            <v>1.0499999999999999E-3</v>
          </cell>
        </row>
      </sheetData>
      <sheetData sheetId="685">
        <row r="19">
          <cell r="J19">
            <v>1.0499999999999999E-3</v>
          </cell>
        </row>
      </sheetData>
      <sheetData sheetId="686">
        <row r="19">
          <cell r="J19">
            <v>1.0499999999999999E-3</v>
          </cell>
        </row>
      </sheetData>
      <sheetData sheetId="687">
        <row r="19">
          <cell r="J19">
            <v>1.0499999999999999E-3</v>
          </cell>
        </row>
      </sheetData>
      <sheetData sheetId="688">
        <row r="19">
          <cell r="J19">
            <v>1.0499999999999999E-3</v>
          </cell>
        </row>
      </sheetData>
      <sheetData sheetId="689">
        <row r="19">
          <cell r="J19">
            <v>1.0499999999999999E-3</v>
          </cell>
        </row>
      </sheetData>
      <sheetData sheetId="690">
        <row r="19">
          <cell r="J19">
            <v>1.0499999999999999E-3</v>
          </cell>
        </row>
      </sheetData>
      <sheetData sheetId="691">
        <row r="19">
          <cell r="J19">
            <v>1.0499999999999999E-3</v>
          </cell>
        </row>
      </sheetData>
      <sheetData sheetId="692">
        <row r="19">
          <cell r="J19">
            <v>1.0499999999999999E-3</v>
          </cell>
        </row>
      </sheetData>
      <sheetData sheetId="693">
        <row r="19">
          <cell r="J19">
            <v>1.0499999999999999E-3</v>
          </cell>
        </row>
      </sheetData>
      <sheetData sheetId="694">
        <row r="19">
          <cell r="J19">
            <v>1.0499999999999999E-3</v>
          </cell>
        </row>
      </sheetData>
      <sheetData sheetId="695">
        <row r="19">
          <cell r="J19">
            <v>1.0499999999999999E-3</v>
          </cell>
        </row>
      </sheetData>
      <sheetData sheetId="696">
        <row r="19">
          <cell r="J19">
            <v>1.0499999999999999E-3</v>
          </cell>
        </row>
      </sheetData>
      <sheetData sheetId="697">
        <row r="19">
          <cell r="J19">
            <v>1.0499999999999999E-3</v>
          </cell>
        </row>
      </sheetData>
      <sheetData sheetId="698">
        <row r="19">
          <cell r="J19">
            <v>1.0499999999999999E-3</v>
          </cell>
        </row>
      </sheetData>
      <sheetData sheetId="699">
        <row r="19">
          <cell r="J19">
            <v>1.0499999999999999E-3</v>
          </cell>
        </row>
      </sheetData>
      <sheetData sheetId="700">
        <row r="19">
          <cell r="J19">
            <v>1.0499999999999999E-3</v>
          </cell>
        </row>
      </sheetData>
      <sheetData sheetId="701">
        <row r="19">
          <cell r="J19">
            <v>1.0499999999999999E-3</v>
          </cell>
        </row>
      </sheetData>
      <sheetData sheetId="702">
        <row r="19">
          <cell r="J19">
            <v>1.0499999999999999E-3</v>
          </cell>
        </row>
      </sheetData>
      <sheetData sheetId="703">
        <row r="19">
          <cell r="J19">
            <v>1.0499999999999999E-3</v>
          </cell>
        </row>
      </sheetData>
      <sheetData sheetId="704">
        <row r="19">
          <cell r="J19">
            <v>1.0499999999999999E-3</v>
          </cell>
        </row>
      </sheetData>
      <sheetData sheetId="705">
        <row r="19">
          <cell r="J19">
            <v>1.0499999999999999E-3</v>
          </cell>
        </row>
      </sheetData>
      <sheetData sheetId="706">
        <row r="19">
          <cell r="J19">
            <v>1.0499999999999999E-3</v>
          </cell>
        </row>
      </sheetData>
      <sheetData sheetId="707">
        <row r="19">
          <cell r="J19">
            <v>1.0499999999999999E-3</v>
          </cell>
        </row>
      </sheetData>
      <sheetData sheetId="708">
        <row r="19">
          <cell r="J19">
            <v>1.0499999999999999E-3</v>
          </cell>
        </row>
      </sheetData>
      <sheetData sheetId="709">
        <row r="19">
          <cell r="J19">
            <v>1.0499999999999999E-3</v>
          </cell>
        </row>
      </sheetData>
      <sheetData sheetId="710">
        <row r="19">
          <cell r="J19">
            <v>1.0499999999999999E-3</v>
          </cell>
        </row>
      </sheetData>
      <sheetData sheetId="711">
        <row r="19">
          <cell r="J19">
            <v>1.0499999999999999E-3</v>
          </cell>
        </row>
      </sheetData>
      <sheetData sheetId="712">
        <row r="19">
          <cell r="J19">
            <v>1.0499999999999999E-3</v>
          </cell>
        </row>
      </sheetData>
      <sheetData sheetId="713">
        <row r="19">
          <cell r="J19">
            <v>1.0499999999999999E-3</v>
          </cell>
        </row>
      </sheetData>
      <sheetData sheetId="714">
        <row r="19">
          <cell r="J19">
            <v>1.0499999999999999E-3</v>
          </cell>
        </row>
      </sheetData>
      <sheetData sheetId="715">
        <row r="19">
          <cell r="J19">
            <v>1.0499999999999999E-3</v>
          </cell>
        </row>
      </sheetData>
      <sheetData sheetId="716">
        <row r="19">
          <cell r="J19">
            <v>1.0499999999999999E-3</v>
          </cell>
        </row>
      </sheetData>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ow r="19">
          <cell r="J19">
            <v>1.0499999999999999E-3</v>
          </cell>
        </row>
      </sheetData>
      <sheetData sheetId="812">
        <row r="19">
          <cell r="J19">
            <v>1.0499999999999999E-3</v>
          </cell>
        </row>
      </sheetData>
      <sheetData sheetId="813">
        <row r="19">
          <cell r="J19">
            <v>1.0499999999999999E-3</v>
          </cell>
        </row>
      </sheetData>
      <sheetData sheetId="814">
        <row r="19">
          <cell r="J19">
            <v>1.0499999999999999E-3</v>
          </cell>
        </row>
      </sheetData>
      <sheetData sheetId="815">
        <row r="19">
          <cell r="J19">
            <v>1.0499999999999999E-3</v>
          </cell>
        </row>
      </sheetData>
      <sheetData sheetId="816">
        <row r="19">
          <cell r="J19">
            <v>1.0499999999999999E-3</v>
          </cell>
        </row>
      </sheetData>
      <sheetData sheetId="817">
        <row r="19">
          <cell r="J19">
            <v>1.0499999999999999E-3</v>
          </cell>
        </row>
      </sheetData>
      <sheetData sheetId="818">
        <row r="19">
          <cell r="J19">
            <v>1.0499999999999999E-3</v>
          </cell>
        </row>
      </sheetData>
      <sheetData sheetId="819">
        <row r="19">
          <cell r="J19">
            <v>1.0499999999999999E-3</v>
          </cell>
        </row>
      </sheetData>
      <sheetData sheetId="820">
        <row r="19">
          <cell r="J19">
            <v>1.0499999999999999E-3</v>
          </cell>
        </row>
      </sheetData>
      <sheetData sheetId="821">
        <row r="19">
          <cell r="J19">
            <v>1.0499999999999999E-3</v>
          </cell>
        </row>
      </sheetData>
      <sheetData sheetId="822">
        <row r="19">
          <cell r="J19">
            <v>1.0499999999999999E-3</v>
          </cell>
        </row>
      </sheetData>
      <sheetData sheetId="823">
        <row r="19">
          <cell r="J19">
            <v>1.0499999999999999E-3</v>
          </cell>
        </row>
      </sheetData>
      <sheetData sheetId="824">
        <row r="19">
          <cell r="J19">
            <v>1.0499999999999999E-3</v>
          </cell>
        </row>
      </sheetData>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sheetData sheetId="947"/>
      <sheetData sheetId="948" refreshError="1"/>
      <sheetData sheetId="949" refreshError="1"/>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sheetData sheetId="1039"/>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m3&amp;4 rev"/>
      <sheetName val="m01"/>
      <sheetName val="m02"/>
      <sheetName val="m3&amp;4"/>
      <sheetName val="costsheet"/>
      <sheetName val="m05"/>
      <sheetName val="m05rev"/>
      <sheetName val="m06"/>
      <sheetName val="m7a"/>
      <sheetName val="m7a rev"/>
      <sheetName val="m08"/>
      <sheetName val="M09"/>
      <sheetName val="m10"/>
      <sheetName val="TB "/>
      <sheetName val="m11"/>
      <sheetName val="OUT0999"/>
      <sheetName val="RMCN"/>
      <sheetName val="rm9900"/>
      <sheetName val="notes&amp;cover"/>
      <sheetName val="M6ANAL"/>
      <sheetName val="SALE9900"/>
      <sheetName val="enrg"/>
      <sheetName val="Foil &amp; die"/>
      <sheetName val="Links"/>
      <sheetName val="Tax"/>
      <sheetName val="10W"/>
      <sheetName val="BS Rec Control Sheet"/>
      <sheetName val="rm"/>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sheetData sheetId="4" refreshError="1">
        <row r="28">
          <cell r="D28">
            <v>4200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Material "/>
      <sheetName val="Materials "/>
      <sheetName val="procurement"/>
      <sheetName val="sheeet7"/>
      <sheetName val="Rate Analysis"/>
      <sheetName val="budget"/>
      <sheetName val="S2groupcode"/>
      <sheetName val="Index"/>
      <sheetName val="PLAN_FEB97"/>
      <sheetName val="Wordsdata"/>
      <sheetName val="estimate"/>
      <sheetName val="UNP-NCW "/>
      <sheetName val="Cover sheet"/>
      <sheetName val="Break up Sheet"/>
      <sheetName val="Output"/>
      <sheetName val="Av.G Level"/>
      <sheetName val="JCR TOP(ITEM)-KTRP"/>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Publicbuilding"/>
      <sheetName val="doq"/>
    </sheetNames>
    <sheetDataSet>
      <sheetData sheetId="0" refreshError="1"/>
      <sheetData sheetId="1" refreshError="1"/>
      <sheetData sheetId="2" refreshError="1"/>
      <sheetData sheetId="3" refreshError="1"/>
      <sheetData sheetId="4" refreshError="1">
        <row r="11">
          <cell r="G11">
            <v>188</v>
          </cell>
        </row>
        <row r="136">
          <cell r="D136">
            <v>318.55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heet1"/>
      <sheetName val="#REF"/>
      <sheetName val="Masters"/>
      <sheetName val="Loans &amp; aDVANCES"/>
      <sheetName val="BRP&amp;L"/>
      <sheetName val="_REF"/>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lant _  Machinery"/>
    </sheetNames>
    <sheetDataSet>
      <sheetData sheetId="0" refreshError="1"/>
      <sheetData sheetId="1" refreshError="1"/>
      <sheetData sheetId="2" refreshError="1">
        <row r="25">
          <cell r="G25" t="str">
            <v>Input Rate</v>
          </cell>
        </row>
        <row r="49">
          <cell r="G49" t="str">
            <v>Input Rate</v>
          </cell>
        </row>
      </sheetData>
      <sheetData sheetId="3">
        <row r="16">
          <cell r="D16" t="str">
            <v>Input Rate</v>
          </cell>
        </row>
      </sheetData>
      <sheetData sheetId="4" refreshError="1">
        <row r="146">
          <cell r="D146" t="str">
            <v>Input Rate</v>
          </cell>
        </row>
        <row r="147">
          <cell r="D147" t="str">
            <v>Input Rate</v>
          </cell>
        </row>
        <row r="148">
          <cell r="D148" t="str">
            <v>Input Rate</v>
          </cell>
        </row>
        <row r="149">
          <cell r="D149" t="str">
            <v>Input Rate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SUMMARY "/>
      <sheetName val=" BOQ"/>
      <sheetName val="ANALYSIS"/>
      <sheetName val="LOCAL RATES"/>
      <sheetName val="RESOURES"/>
      <sheetName val="DEPT RATES"/>
      <sheetName val="Trial Balance"/>
      <sheetName val="PLAN_FEB97"/>
      <sheetName val="FORM7"/>
      <sheetName val="Lead"/>
    </sheetNames>
    <sheetDataSet>
      <sheetData sheetId="0"/>
      <sheetData sheetId="1"/>
      <sheetData sheetId="2"/>
      <sheetData sheetId="3" refreshError="1">
        <row r="13">
          <cell r="H13">
            <v>575.12</v>
          </cell>
        </row>
        <row r="26">
          <cell r="H26">
            <v>441.5</v>
          </cell>
        </row>
        <row r="27">
          <cell r="H27">
            <v>494.48</v>
          </cell>
        </row>
        <row r="29">
          <cell r="H29">
            <v>280</v>
          </cell>
        </row>
      </sheetData>
      <sheetData sheetId="4"/>
      <sheetData sheetId="5"/>
      <sheetData sheetId="6" refreshError="1"/>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Sheet1"/>
      <sheetName val="Sheet1 (2)"/>
      <sheetName val="Links"/>
      <sheetName val="m3&amp;4"/>
      <sheetName val="rm9900"/>
    </sheetNames>
    <sheetDataSet>
      <sheetData sheetId="0" refreshError="1">
        <row r="2">
          <cell r="G2" t="str">
            <v>5100005139</v>
          </cell>
          <cell r="H2">
            <v>38260</v>
          </cell>
        </row>
        <row r="3">
          <cell r="G3" t="str">
            <v>5100005139</v>
          </cell>
          <cell r="H3">
            <v>38260</v>
          </cell>
        </row>
        <row r="4">
          <cell r="G4" t="str">
            <v>5100005139</v>
          </cell>
          <cell r="H4">
            <v>38260</v>
          </cell>
        </row>
        <row r="5">
          <cell r="G5" t="str">
            <v>5100005139</v>
          </cell>
          <cell r="H5">
            <v>38260</v>
          </cell>
        </row>
        <row r="6">
          <cell r="G6" t="str">
            <v>5100005138</v>
          </cell>
          <cell r="H6">
            <v>38260</v>
          </cell>
        </row>
        <row r="7">
          <cell r="G7" t="str">
            <v>5100005138</v>
          </cell>
          <cell r="H7">
            <v>38260</v>
          </cell>
        </row>
        <row r="8">
          <cell r="G8" t="str">
            <v>5100005138</v>
          </cell>
          <cell r="H8">
            <v>38260</v>
          </cell>
        </row>
        <row r="9">
          <cell r="G9" t="str">
            <v>5100005138</v>
          </cell>
          <cell r="H9">
            <v>38260</v>
          </cell>
        </row>
        <row r="10">
          <cell r="G10" t="str">
            <v>5100005138</v>
          </cell>
          <cell r="H10">
            <v>38260</v>
          </cell>
        </row>
        <row r="11">
          <cell r="G11" t="str">
            <v>5100005138</v>
          </cell>
          <cell r="H11">
            <v>38260</v>
          </cell>
        </row>
        <row r="12">
          <cell r="G12" t="str">
            <v>5100005138</v>
          </cell>
          <cell r="H12">
            <v>38260</v>
          </cell>
        </row>
        <row r="13">
          <cell r="G13" t="str">
            <v>5100005138</v>
          </cell>
          <cell r="H13">
            <v>38260</v>
          </cell>
        </row>
        <row r="14">
          <cell r="G14" t="str">
            <v>5100005138</v>
          </cell>
          <cell r="H14">
            <v>38260</v>
          </cell>
        </row>
        <row r="15">
          <cell r="G15" t="str">
            <v>5100005138</v>
          </cell>
          <cell r="H15">
            <v>38260</v>
          </cell>
        </row>
        <row r="16">
          <cell r="G16" t="str">
            <v>5100005138</v>
          </cell>
          <cell r="H16">
            <v>38260</v>
          </cell>
        </row>
        <row r="17">
          <cell r="G17" t="str">
            <v>5100005138</v>
          </cell>
          <cell r="H17">
            <v>38260</v>
          </cell>
        </row>
        <row r="18">
          <cell r="G18" t="str">
            <v>5100005138</v>
          </cell>
          <cell r="H18">
            <v>38260</v>
          </cell>
        </row>
        <row r="19">
          <cell r="G19" t="str">
            <v>5100005138</v>
          </cell>
          <cell r="H19">
            <v>38260</v>
          </cell>
        </row>
        <row r="20">
          <cell r="G20" t="str">
            <v>5100005138</v>
          </cell>
          <cell r="H20">
            <v>38260</v>
          </cell>
        </row>
        <row r="21">
          <cell r="G21" t="str">
            <v>5100005138</v>
          </cell>
          <cell r="H21">
            <v>38260</v>
          </cell>
        </row>
        <row r="22">
          <cell r="G22" t="str">
            <v>5100005138</v>
          </cell>
          <cell r="H22">
            <v>38260</v>
          </cell>
        </row>
        <row r="23">
          <cell r="G23" t="str">
            <v>5100005138</v>
          </cell>
          <cell r="H23">
            <v>38260</v>
          </cell>
        </row>
        <row r="24">
          <cell r="G24" t="str">
            <v>5100005138</v>
          </cell>
          <cell r="H24">
            <v>38260</v>
          </cell>
        </row>
        <row r="25">
          <cell r="G25" t="str">
            <v>5100005138</v>
          </cell>
          <cell r="H25">
            <v>38260</v>
          </cell>
        </row>
        <row r="26">
          <cell r="G26" t="str">
            <v>5100005138</v>
          </cell>
          <cell r="H26">
            <v>38260</v>
          </cell>
        </row>
        <row r="27">
          <cell r="G27" t="str">
            <v>5100005138</v>
          </cell>
          <cell r="H27">
            <v>38260</v>
          </cell>
        </row>
        <row r="28">
          <cell r="G28" t="str">
            <v>5100005137</v>
          </cell>
          <cell r="H28">
            <v>38259</v>
          </cell>
        </row>
        <row r="29">
          <cell r="G29" t="str">
            <v>5100005137</v>
          </cell>
          <cell r="H29">
            <v>38259</v>
          </cell>
        </row>
        <row r="30">
          <cell r="G30" t="str">
            <v>5100005137</v>
          </cell>
          <cell r="H30">
            <v>38259</v>
          </cell>
        </row>
        <row r="31">
          <cell r="G31" t="str">
            <v>5100005137</v>
          </cell>
          <cell r="H31">
            <v>38259</v>
          </cell>
        </row>
        <row r="32">
          <cell r="G32" t="str">
            <v>5100005137</v>
          </cell>
          <cell r="H32">
            <v>38259</v>
          </cell>
        </row>
        <row r="33">
          <cell r="G33" t="str">
            <v>5100005137</v>
          </cell>
          <cell r="H33">
            <v>38259</v>
          </cell>
        </row>
        <row r="34">
          <cell r="G34" t="str">
            <v>5100005134</v>
          </cell>
          <cell r="H34">
            <v>38259</v>
          </cell>
        </row>
        <row r="35">
          <cell r="G35" t="str">
            <v>5100005134</v>
          </cell>
          <cell r="H35">
            <v>38259</v>
          </cell>
        </row>
        <row r="36">
          <cell r="G36" t="str">
            <v>5100005134</v>
          </cell>
          <cell r="H36">
            <v>38259</v>
          </cell>
        </row>
        <row r="37">
          <cell r="G37" t="str">
            <v>5100005134</v>
          </cell>
          <cell r="H37">
            <v>38259</v>
          </cell>
        </row>
        <row r="38">
          <cell r="G38" t="str">
            <v>5100005134</v>
          </cell>
          <cell r="H38">
            <v>38259</v>
          </cell>
        </row>
        <row r="39">
          <cell r="G39" t="str">
            <v>5100005134</v>
          </cell>
          <cell r="H39">
            <v>38259</v>
          </cell>
        </row>
        <row r="40">
          <cell r="G40" t="str">
            <v>5100005068</v>
          </cell>
          <cell r="H40">
            <v>38260</v>
          </cell>
        </row>
        <row r="41">
          <cell r="G41" t="str">
            <v>5100005068</v>
          </cell>
          <cell r="H41">
            <v>38260</v>
          </cell>
        </row>
        <row r="42">
          <cell r="G42" t="str">
            <v>5100005068</v>
          </cell>
          <cell r="H42">
            <v>38260</v>
          </cell>
        </row>
        <row r="43">
          <cell r="G43" t="str">
            <v>5100005068</v>
          </cell>
          <cell r="H43">
            <v>38260</v>
          </cell>
        </row>
        <row r="44">
          <cell r="G44" t="str">
            <v>5100005068</v>
          </cell>
          <cell r="H44">
            <v>38260</v>
          </cell>
        </row>
        <row r="45">
          <cell r="G45" t="str">
            <v>5100005068</v>
          </cell>
          <cell r="H45">
            <v>38260</v>
          </cell>
        </row>
        <row r="46">
          <cell r="G46" t="str">
            <v>5100005068</v>
          </cell>
          <cell r="H46">
            <v>38260</v>
          </cell>
        </row>
        <row r="47">
          <cell r="G47" t="str">
            <v>5100005068</v>
          </cell>
          <cell r="H47">
            <v>38260</v>
          </cell>
        </row>
        <row r="48">
          <cell r="G48" t="str">
            <v>5100005068</v>
          </cell>
          <cell r="H48">
            <v>38260</v>
          </cell>
        </row>
        <row r="49">
          <cell r="G49" t="str">
            <v>5100005064</v>
          </cell>
          <cell r="H49">
            <v>38258</v>
          </cell>
        </row>
        <row r="50">
          <cell r="G50" t="str">
            <v>5100005064</v>
          </cell>
          <cell r="H50">
            <v>38258</v>
          </cell>
        </row>
        <row r="51">
          <cell r="G51" t="str">
            <v>5100005064</v>
          </cell>
          <cell r="H51">
            <v>38258</v>
          </cell>
        </row>
        <row r="52">
          <cell r="G52" t="str">
            <v>5100005064</v>
          </cell>
          <cell r="H52">
            <v>38258</v>
          </cell>
        </row>
        <row r="53">
          <cell r="G53" t="str">
            <v>5100005064</v>
          </cell>
          <cell r="H53">
            <v>38258</v>
          </cell>
        </row>
        <row r="54">
          <cell r="G54" t="str">
            <v>5100005064</v>
          </cell>
          <cell r="H54">
            <v>38258</v>
          </cell>
        </row>
        <row r="55">
          <cell r="G55" t="str">
            <v>5100005035</v>
          </cell>
          <cell r="H55">
            <v>38257</v>
          </cell>
        </row>
        <row r="56">
          <cell r="G56" t="str">
            <v>5100005035</v>
          </cell>
          <cell r="H56">
            <v>38257</v>
          </cell>
        </row>
        <row r="57">
          <cell r="G57" t="str">
            <v>5100005035</v>
          </cell>
          <cell r="H57">
            <v>38257</v>
          </cell>
        </row>
        <row r="58">
          <cell r="G58" t="str">
            <v>5100005035</v>
          </cell>
          <cell r="H58">
            <v>38257</v>
          </cell>
        </row>
        <row r="59">
          <cell r="G59" t="str">
            <v>5100005035</v>
          </cell>
          <cell r="H59">
            <v>38257</v>
          </cell>
        </row>
        <row r="60">
          <cell r="G60" t="str">
            <v>5100005035</v>
          </cell>
          <cell r="H60">
            <v>38257</v>
          </cell>
        </row>
        <row r="61">
          <cell r="G61" t="str">
            <v>5100005035</v>
          </cell>
          <cell r="H61">
            <v>38257</v>
          </cell>
        </row>
        <row r="62">
          <cell r="G62" t="str">
            <v>5100005035</v>
          </cell>
          <cell r="H62">
            <v>38257</v>
          </cell>
        </row>
        <row r="63">
          <cell r="G63" t="str">
            <v>5100005035</v>
          </cell>
          <cell r="H63">
            <v>38257</v>
          </cell>
        </row>
        <row r="64">
          <cell r="G64" t="str">
            <v>5100005035</v>
          </cell>
          <cell r="H64">
            <v>38257</v>
          </cell>
        </row>
        <row r="65">
          <cell r="G65" t="str">
            <v>5100005035</v>
          </cell>
          <cell r="H65">
            <v>38257</v>
          </cell>
        </row>
        <row r="66">
          <cell r="G66" t="str">
            <v>5100005035</v>
          </cell>
          <cell r="H66">
            <v>38257</v>
          </cell>
        </row>
        <row r="67">
          <cell r="G67" t="str">
            <v>5100005035</v>
          </cell>
          <cell r="H67">
            <v>38257</v>
          </cell>
        </row>
        <row r="68">
          <cell r="G68" t="str">
            <v>5100005035</v>
          </cell>
          <cell r="H68">
            <v>38257</v>
          </cell>
        </row>
        <row r="69">
          <cell r="G69" t="str">
            <v>5100005035</v>
          </cell>
          <cell r="H69">
            <v>38257</v>
          </cell>
        </row>
        <row r="70">
          <cell r="G70" t="str">
            <v>5100005035</v>
          </cell>
          <cell r="H70">
            <v>38257</v>
          </cell>
        </row>
        <row r="71">
          <cell r="G71" t="str">
            <v>5100005035</v>
          </cell>
          <cell r="H71">
            <v>38257</v>
          </cell>
        </row>
        <row r="72">
          <cell r="G72" t="str">
            <v>5100005035</v>
          </cell>
          <cell r="H72">
            <v>38257</v>
          </cell>
        </row>
        <row r="73">
          <cell r="G73" t="str">
            <v>5100005035</v>
          </cell>
          <cell r="H73">
            <v>38257</v>
          </cell>
        </row>
        <row r="74">
          <cell r="G74" t="str">
            <v>5100005035</v>
          </cell>
          <cell r="H74">
            <v>38257</v>
          </cell>
        </row>
        <row r="75">
          <cell r="G75" t="str">
            <v>5100005035</v>
          </cell>
          <cell r="H75">
            <v>38257</v>
          </cell>
        </row>
        <row r="76">
          <cell r="G76" t="str">
            <v>5100005035</v>
          </cell>
          <cell r="H76">
            <v>38257</v>
          </cell>
        </row>
        <row r="77">
          <cell r="G77" t="str">
            <v>5100005035</v>
          </cell>
          <cell r="H77">
            <v>38257</v>
          </cell>
        </row>
        <row r="78">
          <cell r="G78" t="str">
            <v>5100005035</v>
          </cell>
          <cell r="H78">
            <v>38257</v>
          </cell>
        </row>
        <row r="79">
          <cell r="G79" t="str">
            <v>5100005035</v>
          </cell>
          <cell r="H79">
            <v>38257</v>
          </cell>
        </row>
        <row r="80">
          <cell r="G80" t="str">
            <v>5100005035</v>
          </cell>
          <cell r="H80">
            <v>38257</v>
          </cell>
        </row>
        <row r="81">
          <cell r="G81" t="str">
            <v>5100005035</v>
          </cell>
          <cell r="H81">
            <v>38257</v>
          </cell>
        </row>
        <row r="82">
          <cell r="G82" t="str">
            <v>5100005035</v>
          </cell>
          <cell r="H82">
            <v>38257</v>
          </cell>
        </row>
        <row r="83">
          <cell r="G83" t="str">
            <v>5100005035</v>
          </cell>
          <cell r="H83">
            <v>38257</v>
          </cell>
        </row>
        <row r="84">
          <cell r="G84" t="str">
            <v>5100005035</v>
          </cell>
          <cell r="H84">
            <v>38257</v>
          </cell>
        </row>
        <row r="85">
          <cell r="G85" t="str">
            <v>5100005035</v>
          </cell>
          <cell r="H85">
            <v>38257</v>
          </cell>
        </row>
        <row r="86">
          <cell r="G86" t="str">
            <v>5100005035</v>
          </cell>
          <cell r="H86">
            <v>38257</v>
          </cell>
        </row>
        <row r="87">
          <cell r="G87" t="str">
            <v>5100005035</v>
          </cell>
          <cell r="H87">
            <v>38257</v>
          </cell>
        </row>
        <row r="88">
          <cell r="G88" t="str">
            <v>5100005035</v>
          </cell>
          <cell r="H88">
            <v>38257</v>
          </cell>
        </row>
        <row r="89">
          <cell r="G89" t="str">
            <v>5100005035</v>
          </cell>
          <cell r="H89">
            <v>38257</v>
          </cell>
        </row>
        <row r="90">
          <cell r="G90" t="str">
            <v>5100005035</v>
          </cell>
          <cell r="H90">
            <v>38257</v>
          </cell>
        </row>
        <row r="91">
          <cell r="G91" t="str">
            <v>5100005035</v>
          </cell>
          <cell r="H91">
            <v>38257</v>
          </cell>
        </row>
        <row r="92">
          <cell r="G92" t="str">
            <v>5100005035</v>
          </cell>
          <cell r="H92">
            <v>38257</v>
          </cell>
        </row>
        <row r="93">
          <cell r="G93" t="str">
            <v>5100005035</v>
          </cell>
          <cell r="H93">
            <v>38257</v>
          </cell>
        </row>
        <row r="94">
          <cell r="G94" t="str">
            <v>5100005035</v>
          </cell>
          <cell r="H94">
            <v>38257</v>
          </cell>
        </row>
        <row r="95">
          <cell r="G95" t="str">
            <v>5100005035</v>
          </cell>
          <cell r="H95">
            <v>38257</v>
          </cell>
        </row>
        <row r="96">
          <cell r="G96" t="str">
            <v>5100005035</v>
          </cell>
          <cell r="H96">
            <v>38257</v>
          </cell>
        </row>
        <row r="97">
          <cell r="G97" t="str">
            <v>5100005035</v>
          </cell>
          <cell r="H97">
            <v>38257</v>
          </cell>
        </row>
        <row r="98">
          <cell r="G98" t="str">
            <v>5100005035</v>
          </cell>
          <cell r="H98">
            <v>38257</v>
          </cell>
        </row>
        <row r="99">
          <cell r="G99" t="str">
            <v>5100005035</v>
          </cell>
          <cell r="H99">
            <v>38257</v>
          </cell>
        </row>
        <row r="100">
          <cell r="G100" t="str">
            <v>5100005035</v>
          </cell>
          <cell r="H100">
            <v>38257</v>
          </cell>
        </row>
        <row r="101">
          <cell r="G101" t="str">
            <v>5100005035</v>
          </cell>
          <cell r="H101">
            <v>38257</v>
          </cell>
        </row>
        <row r="102">
          <cell r="G102" t="str">
            <v>5100005035</v>
          </cell>
          <cell r="H102">
            <v>38257</v>
          </cell>
        </row>
        <row r="103">
          <cell r="G103" t="str">
            <v>5100005035</v>
          </cell>
          <cell r="H103">
            <v>38257</v>
          </cell>
        </row>
        <row r="104">
          <cell r="G104" t="str">
            <v>5100005035</v>
          </cell>
          <cell r="H104">
            <v>38257</v>
          </cell>
        </row>
        <row r="105">
          <cell r="G105" t="str">
            <v>5100005035</v>
          </cell>
          <cell r="H105">
            <v>38257</v>
          </cell>
        </row>
        <row r="106">
          <cell r="G106" t="str">
            <v>5100005035</v>
          </cell>
          <cell r="H106">
            <v>38257</v>
          </cell>
        </row>
        <row r="107">
          <cell r="G107" t="str">
            <v>5100005035</v>
          </cell>
          <cell r="H107">
            <v>38257</v>
          </cell>
        </row>
        <row r="108">
          <cell r="G108" t="str">
            <v>5100005035</v>
          </cell>
          <cell r="H108">
            <v>38257</v>
          </cell>
        </row>
        <row r="109">
          <cell r="G109" t="str">
            <v>5100005035</v>
          </cell>
          <cell r="H109">
            <v>38257</v>
          </cell>
        </row>
        <row r="110">
          <cell r="G110" t="str">
            <v>5100005035</v>
          </cell>
          <cell r="H110">
            <v>38257</v>
          </cell>
        </row>
        <row r="111">
          <cell r="G111" t="str">
            <v>5100005035</v>
          </cell>
          <cell r="H111">
            <v>38257</v>
          </cell>
        </row>
        <row r="112">
          <cell r="G112" t="str">
            <v>5100005035</v>
          </cell>
          <cell r="H112">
            <v>38257</v>
          </cell>
        </row>
        <row r="113">
          <cell r="G113" t="str">
            <v>5100005035</v>
          </cell>
          <cell r="H113">
            <v>38257</v>
          </cell>
        </row>
        <row r="114">
          <cell r="G114" t="str">
            <v>5100005035</v>
          </cell>
          <cell r="H114">
            <v>38257</v>
          </cell>
        </row>
        <row r="115">
          <cell r="G115" t="str">
            <v>5100005035</v>
          </cell>
          <cell r="H115">
            <v>38257</v>
          </cell>
        </row>
        <row r="116">
          <cell r="G116" t="str">
            <v>5100005035</v>
          </cell>
          <cell r="H116">
            <v>38257</v>
          </cell>
        </row>
        <row r="117">
          <cell r="G117" t="str">
            <v>5100005035</v>
          </cell>
          <cell r="H117">
            <v>38257</v>
          </cell>
        </row>
        <row r="118">
          <cell r="G118" t="str">
            <v>5100005035</v>
          </cell>
          <cell r="H118">
            <v>38257</v>
          </cell>
        </row>
        <row r="119">
          <cell r="G119" t="str">
            <v>5100004971</v>
          </cell>
          <cell r="H119">
            <v>38255</v>
          </cell>
        </row>
        <row r="120">
          <cell r="G120" t="str">
            <v>5100004971</v>
          </cell>
          <cell r="H120">
            <v>38255</v>
          </cell>
        </row>
        <row r="121">
          <cell r="G121" t="str">
            <v>5100004971</v>
          </cell>
          <cell r="H121">
            <v>38255</v>
          </cell>
        </row>
        <row r="122">
          <cell r="G122" t="str">
            <v>5100004971</v>
          </cell>
          <cell r="H122">
            <v>38255</v>
          </cell>
        </row>
        <row r="123">
          <cell r="G123" t="str">
            <v>5100004971</v>
          </cell>
          <cell r="H123">
            <v>38258</v>
          </cell>
        </row>
        <row r="124">
          <cell r="G124" t="str">
            <v>5100004971</v>
          </cell>
          <cell r="H124">
            <v>38258</v>
          </cell>
        </row>
        <row r="125">
          <cell r="G125" t="str">
            <v>5100004944</v>
          </cell>
          <cell r="H125">
            <v>38255</v>
          </cell>
        </row>
        <row r="126">
          <cell r="G126" t="str">
            <v>5100004944</v>
          </cell>
          <cell r="H126">
            <v>38255</v>
          </cell>
        </row>
        <row r="127">
          <cell r="G127" t="str">
            <v>5100004944</v>
          </cell>
          <cell r="H127">
            <v>38257</v>
          </cell>
        </row>
        <row r="128">
          <cell r="G128" t="str">
            <v>5100004943</v>
          </cell>
          <cell r="H128">
            <v>38259</v>
          </cell>
        </row>
        <row r="129">
          <cell r="G129" t="str">
            <v>5100004943</v>
          </cell>
          <cell r="H129">
            <v>38259</v>
          </cell>
        </row>
        <row r="130">
          <cell r="G130" t="str">
            <v>5100004943</v>
          </cell>
          <cell r="H130">
            <v>38259</v>
          </cell>
        </row>
        <row r="131">
          <cell r="G131" t="str">
            <v>5100004925</v>
          </cell>
          <cell r="H131">
            <v>38254</v>
          </cell>
        </row>
        <row r="132">
          <cell r="G132" t="str">
            <v>5100004925</v>
          </cell>
          <cell r="H132">
            <v>38254</v>
          </cell>
        </row>
        <row r="133">
          <cell r="G133" t="str">
            <v>5100004925</v>
          </cell>
          <cell r="H133">
            <v>38260</v>
          </cell>
        </row>
        <row r="134">
          <cell r="G134" t="str">
            <v>5100004925</v>
          </cell>
          <cell r="H134">
            <v>38254</v>
          </cell>
        </row>
        <row r="135">
          <cell r="G135" t="str">
            <v>5100004925</v>
          </cell>
          <cell r="H135">
            <v>38254</v>
          </cell>
        </row>
        <row r="136">
          <cell r="G136" t="str">
            <v>5100004925</v>
          </cell>
          <cell r="H136">
            <v>38260</v>
          </cell>
        </row>
        <row r="137">
          <cell r="G137" t="str">
            <v>5100004925</v>
          </cell>
          <cell r="H137">
            <v>38254</v>
          </cell>
        </row>
        <row r="138">
          <cell r="G138" t="str">
            <v>5100004925</v>
          </cell>
          <cell r="H138">
            <v>38254</v>
          </cell>
        </row>
        <row r="139">
          <cell r="G139" t="str">
            <v>5100004925</v>
          </cell>
          <cell r="H139">
            <v>38260</v>
          </cell>
        </row>
        <row r="140">
          <cell r="G140" t="str">
            <v>5100004915</v>
          </cell>
          <cell r="H140">
            <v>38256</v>
          </cell>
        </row>
        <row r="141">
          <cell r="G141" t="str">
            <v>5100004915</v>
          </cell>
          <cell r="H141">
            <v>38256</v>
          </cell>
        </row>
        <row r="142">
          <cell r="G142" t="str">
            <v>5100004915</v>
          </cell>
          <cell r="H142">
            <v>38256</v>
          </cell>
        </row>
        <row r="143">
          <cell r="G143" t="str">
            <v>5100004915</v>
          </cell>
          <cell r="H143">
            <v>38256</v>
          </cell>
        </row>
        <row r="144">
          <cell r="G144" t="str">
            <v>5100004915</v>
          </cell>
          <cell r="H144">
            <v>38259</v>
          </cell>
        </row>
        <row r="145">
          <cell r="G145" t="str">
            <v>5100004915</v>
          </cell>
          <cell r="H145">
            <v>38259</v>
          </cell>
        </row>
        <row r="146">
          <cell r="G146" t="str">
            <v>5100004914</v>
          </cell>
          <cell r="H146">
            <v>38260</v>
          </cell>
        </row>
        <row r="147">
          <cell r="G147" t="str">
            <v>5100004914</v>
          </cell>
          <cell r="H147">
            <v>38260</v>
          </cell>
        </row>
        <row r="148">
          <cell r="G148" t="str">
            <v>5100004914</v>
          </cell>
          <cell r="H148">
            <v>38259</v>
          </cell>
        </row>
        <row r="149">
          <cell r="G149" t="str">
            <v>5100004914</v>
          </cell>
          <cell r="H149">
            <v>38260</v>
          </cell>
        </row>
        <row r="150">
          <cell r="G150" t="str">
            <v>5100004914</v>
          </cell>
          <cell r="H150">
            <v>38260</v>
          </cell>
        </row>
        <row r="151">
          <cell r="G151" t="str">
            <v>5100004914</v>
          </cell>
          <cell r="H151">
            <v>38259</v>
          </cell>
        </row>
        <row r="152">
          <cell r="G152" t="str">
            <v>5100004914</v>
          </cell>
          <cell r="H152">
            <v>38260</v>
          </cell>
        </row>
        <row r="153">
          <cell r="G153" t="str">
            <v>5100004914</v>
          </cell>
          <cell r="H153">
            <v>38260</v>
          </cell>
        </row>
        <row r="154">
          <cell r="G154" t="str">
            <v>5100004914</v>
          </cell>
          <cell r="H154">
            <v>38259</v>
          </cell>
        </row>
        <row r="155">
          <cell r="G155" t="str">
            <v>5100004908</v>
          </cell>
          <cell r="H155">
            <v>38253</v>
          </cell>
        </row>
        <row r="156">
          <cell r="G156" t="str">
            <v>5100004908</v>
          </cell>
          <cell r="H156">
            <v>38253</v>
          </cell>
        </row>
        <row r="157">
          <cell r="G157" t="str">
            <v>5100004908</v>
          </cell>
          <cell r="H157">
            <v>38254</v>
          </cell>
        </row>
        <row r="158">
          <cell r="G158" t="str">
            <v>5100004894</v>
          </cell>
          <cell r="H158">
            <v>38260</v>
          </cell>
        </row>
        <row r="159">
          <cell r="G159" t="str">
            <v>5100004894</v>
          </cell>
          <cell r="H159">
            <v>38259</v>
          </cell>
        </row>
        <row r="160">
          <cell r="G160" t="str">
            <v>5100004894</v>
          </cell>
          <cell r="H160">
            <v>38259</v>
          </cell>
        </row>
        <row r="161">
          <cell r="G161" t="str">
            <v>5100004894</v>
          </cell>
          <cell r="H161">
            <v>38259</v>
          </cell>
        </row>
        <row r="162">
          <cell r="G162" t="str">
            <v>5100004894</v>
          </cell>
          <cell r="H162">
            <v>38259</v>
          </cell>
        </row>
        <row r="163">
          <cell r="G163" t="str">
            <v>5100004894</v>
          </cell>
          <cell r="H163">
            <v>38259</v>
          </cell>
        </row>
        <row r="164">
          <cell r="G164" t="str">
            <v>5100004894</v>
          </cell>
          <cell r="H164">
            <v>38259</v>
          </cell>
        </row>
        <row r="165">
          <cell r="G165" t="str">
            <v>5100004894</v>
          </cell>
          <cell r="H165">
            <v>38259</v>
          </cell>
        </row>
        <row r="166">
          <cell r="G166" t="str">
            <v>5100004894</v>
          </cell>
          <cell r="H166">
            <v>38260</v>
          </cell>
        </row>
        <row r="167">
          <cell r="G167" t="str">
            <v>5100004894</v>
          </cell>
          <cell r="H167">
            <v>38259</v>
          </cell>
        </row>
        <row r="168">
          <cell r="G168" t="str">
            <v>5100004894</v>
          </cell>
          <cell r="H168">
            <v>38259</v>
          </cell>
        </row>
        <row r="169">
          <cell r="G169" t="str">
            <v>5100004894</v>
          </cell>
          <cell r="H169">
            <v>38259</v>
          </cell>
        </row>
        <row r="170">
          <cell r="G170" t="str">
            <v>5100004894</v>
          </cell>
          <cell r="H170">
            <v>38259</v>
          </cell>
        </row>
        <row r="171">
          <cell r="G171" t="str">
            <v>5100004894</v>
          </cell>
          <cell r="H171">
            <v>38259</v>
          </cell>
        </row>
        <row r="172">
          <cell r="G172" t="str">
            <v>5100004894</v>
          </cell>
          <cell r="H172">
            <v>38259</v>
          </cell>
        </row>
        <row r="173">
          <cell r="G173" t="str">
            <v>5100004894</v>
          </cell>
          <cell r="H173">
            <v>38259</v>
          </cell>
        </row>
        <row r="174">
          <cell r="G174" t="str">
            <v>5100004894</v>
          </cell>
          <cell r="H174">
            <v>38260</v>
          </cell>
        </row>
        <row r="175">
          <cell r="G175" t="str">
            <v>5100004894</v>
          </cell>
          <cell r="H175">
            <v>38260</v>
          </cell>
        </row>
        <row r="176">
          <cell r="G176" t="str">
            <v>5100004894</v>
          </cell>
          <cell r="H176">
            <v>38260</v>
          </cell>
        </row>
        <row r="177">
          <cell r="G177" t="str">
            <v>5100004894</v>
          </cell>
          <cell r="H177">
            <v>38260</v>
          </cell>
        </row>
        <row r="178">
          <cell r="G178" t="str">
            <v>5100004894</v>
          </cell>
          <cell r="H178">
            <v>38260</v>
          </cell>
        </row>
        <row r="179">
          <cell r="G179" t="str">
            <v>5100004894</v>
          </cell>
          <cell r="H179">
            <v>38260</v>
          </cell>
        </row>
        <row r="180">
          <cell r="G180" t="str">
            <v>5100004894</v>
          </cell>
          <cell r="H180">
            <v>38260</v>
          </cell>
        </row>
        <row r="181">
          <cell r="G181" t="str">
            <v>5100004894</v>
          </cell>
          <cell r="H181">
            <v>38260</v>
          </cell>
        </row>
        <row r="182">
          <cell r="G182" t="str">
            <v>5100004849</v>
          </cell>
          <cell r="H182">
            <v>38259</v>
          </cell>
        </row>
        <row r="183">
          <cell r="G183" t="str">
            <v>5100004849</v>
          </cell>
          <cell r="H183">
            <v>38259</v>
          </cell>
        </row>
        <row r="184">
          <cell r="G184" t="str">
            <v>5100004849</v>
          </cell>
          <cell r="H184">
            <v>38259</v>
          </cell>
        </row>
        <row r="185">
          <cell r="G185" t="str">
            <v>5100004849</v>
          </cell>
          <cell r="H185">
            <v>38259</v>
          </cell>
        </row>
        <row r="186">
          <cell r="G186" t="str">
            <v>5100004849</v>
          </cell>
          <cell r="H186">
            <v>38259</v>
          </cell>
        </row>
        <row r="187">
          <cell r="G187" t="str">
            <v>5100004849</v>
          </cell>
          <cell r="H187">
            <v>38259</v>
          </cell>
        </row>
        <row r="188">
          <cell r="G188" t="str">
            <v>5100004836</v>
          </cell>
          <cell r="H188">
            <v>38251</v>
          </cell>
        </row>
        <row r="189">
          <cell r="G189" t="str">
            <v>5100004836</v>
          </cell>
          <cell r="H189">
            <v>38251</v>
          </cell>
        </row>
        <row r="190">
          <cell r="G190" t="str">
            <v>5100004836</v>
          </cell>
          <cell r="H190">
            <v>38251</v>
          </cell>
        </row>
        <row r="191">
          <cell r="G191" t="str">
            <v>5100004836</v>
          </cell>
          <cell r="H191">
            <v>38251</v>
          </cell>
        </row>
        <row r="192">
          <cell r="G192" t="str">
            <v>5100004836</v>
          </cell>
          <cell r="H192">
            <v>38251</v>
          </cell>
        </row>
        <row r="193">
          <cell r="G193" t="str">
            <v>5100004836</v>
          </cell>
          <cell r="H193">
            <v>38251</v>
          </cell>
        </row>
        <row r="194">
          <cell r="G194" t="str">
            <v>5100004836</v>
          </cell>
          <cell r="H194">
            <v>38255</v>
          </cell>
        </row>
        <row r="195">
          <cell r="G195" t="str">
            <v>5100004836</v>
          </cell>
          <cell r="H195">
            <v>38255</v>
          </cell>
        </row>
        <row r="196">
          <cell r="G196" t="str">
            <v>5100004836</v>
          </cell>
          <cell r="H196">
            <v>38255</v>
          </cell>
        </row>
        <row r="197">
          <cell r="G197" t="str">
            <v>5100004831</v>
          </cell>
          <cell r="H197">
            <v>38256</v>
          </cell>
        </row>
        <row r="198">
          <cell r="G198" t="str">
            <v>5100004831</v>
          </cell>
          <cell r="H198">
            <v>38256</v>
          </cell>
        </row>
        <row r="199">
          <cell r="G199" t="str">
            <v>5100004831</v>
          </cell>
          <cell r="H199">
            <v>38256</v>
          </cell>
        </row>
        <row r="200">
          <cell r="G200" t="str">
            <v>5100004831</v>
          </cell>
          <cell r="H200">
            <v>38256</v>
          </cell>
        </row>
        <row r="201">
          <cell r="G201" t="str">
            <v>5100004831</v>
          </cell>
          <cell r="H201">
            <v>38256</v>
          </cell>
        </row>
        <row r="202">
          <cell r="G202" t="str">
            <v>5100004831</v>
          </cell>
          <cell r="H202">
            <v>38256</v>
          </cell>
        </row>
        <row r="203">
          <cell r="G203" t="str">
            <v>5100004831</v>
          </cell>
          <cell r="H203">
            <v>38256</v>
          </cell>
        </row>
        <row r="204">
          <cell r="G204" t="str">
            <v>5100004831</v>
          </cell>
          <cell r="H204">
            <v>38256</v>
          </cell>
        </row>
        <row r="205">
          <cell r="G205" t="str">
            <v>5100004831</v>
          </cell>
          <cell r="H205">
            <v>38256</v>
          </cell>
        </row>
        <row r="206">
          <cell r="G206" t="str">
            <v>5100004831</v>
          </cell>
          <cell r="H206">
            <v>38256</v>
          </cell>
        </row>
        <row r="207">
          <cell r="G207" t="str">
            <v>5100004831</v>
          </cell>
          <cell r="H207">
            <v>38259</v>
          </cell>
        </row>
        <row r="208">
          <cell r="G208" t="str">
            <v>5100004831</v>
          </cell>
          <cell r="H208">
            <v>38259</v>
          </cell>
        </row>
        <row r="209">
          <cell r="G209" t="str">
            <v>5100004831</v>
          </cell>
          <cell r="H209">
            <v>38259</v>
          </cell>
        </row>
        <row r="210">
          <cell r="G210" t="str">
            <v>5100004831</v>
          </cell>
          <cell r="H210">
            <v>38259</v>
          </cell>
        </row>
        <row r="211">
          <cell r="G211" t="str">
            <v>5100004831</v>
          </cell>
          <cell r="H211">
            <v>38259</v>
          </cell>
        </row>
        <row r="212">
          <cell r="G212" t="str">
            <v>5100004821</v>
          </cell>
          <cell r="H212">
            <v>38253</v>
          </cell>
        </row>
        <row r="213">
          <cell r="G213" t="str">
            <v>5100004821</v>
          </cell>
          <cell r="H213">
            <v>38253</v>
          </cell>
        </row>
        <row r="214">
          <cell r="G214" t="str">
            <v>5100004821</v>
          </cell>
          <cell r="H214">
            <v>38253</v>
          </cell>
        </row>
        <row r="215">
          <cell r="G215" t="str">
            <v>5100004821</v>
          </cell>
          <cell r="H215">
            <v>38253</v>
          </cell>
        </row>
        <row r="216">
          <cell r="G216" t="str">
            <v>5100004821</v>
          </cell>
          <cell r="H216">
            <v>38253</v>
          </cell>
        </row>
        <row r="217">
          <cell r="G217" t="str">
            <v>5100004821</v>
          </cell>
          <cell r="H217">
            <v>38253</v>
          </cell>
        </row>
        <row r="218">
          <cell r="G218" t="str">
            <v>5100004821</v>
          </cell>
          <cell r="H218">
            <v>38253</v>
          </cell>
        </row>
        <row r="219">
          <cell r="G219" t="str">
            <v>5100004821</v>
          </cell>
          <cell r="H219">
            <v>38253</v>
          </cell>
        </row>
        <row r="220">
          <cell r="G220" t="str">
            <v>5100004821</v>
          </cell>
          <cell r="H220">
            <v>38253</v>
          </cell>
        </row>
        <row r="221">
          <cell r="G221" t="str">
            <v>5100004821</v>
          </cell>
          <cell r="H221">
            <v>38253</v>
          </cell>
        </row>
        <row r="222">
          <cell r="G222" t="str">
            <v>5100004821</v>
          </cell>
          <cell r="H222">
            <v>38253</v>
          </cell>
        </row>
        <row r="223">
          <cell r="G223" t="str">
            <v>5100004821</v>
          </cell>
          <cell r="H223">
            <v>38253</v>
          </cell>
        </row>
        <row r="224">
          <cell r="G224" t="str">
            <v>5100004821</v>
          </cell>
          <cell r="H224">
            <v>38253</v>
          </cell>
        </row>
        <row r="225">
          <cell r="G225" t="str">
            <v>5100004821</v>
          </cell>
          <cell r="H225">
            <v>38253</v>
          </cell>
        </row>
        <row r="226">
          <cell r="G226" t="str">
            <v>5100004821</v>
          </cell>
          <cell r="H226">
            <v>38253</v>
          </cell>
        </row>
        <row r="227">
          <cell r="G227" t="str">
            <v>5100004821</v>
          </cell>
          <cell r="H227">
            <v>38253</v>
          </cell>
        </row>
        <row r="228">
          <cell r="G228" t="str">
            <v>5100004821</v>
          </cell>
          <cell r="H228">
            <v>38253</v>
          </cell>
        </row>
        <row r="229">
          <cell r="G229" t="str">
            <v>5100004821</v>
          </cell>
          <cell r="H229">
            <v>38253</v>
          </cell>
        </row>
        <row r="230">
          <cell r="G230" t="str">
            <v>5100004793</v>
          </cell>
          <cell r="H230">
            <v>38253</v>
          </cell>
        </row>
        <row r="231">
          <cell r="G231" t="str">
            <v>5100004793</v>
          </cell>
          <cell r="H231">
            <v>38253</v>
          </cell>
        </row>
        <row r="232">
          <cell r="G232" t="str">
            <v>5100004793</v>
          </cell>
          <cell r="H232">
            <v>38253</v>
          </cell>
        </row>
        <row r="233">
          <cell r="G233" t="str">
            <v>5100004793</v>
          </cell>
          <cell r="H233">
            <v>38253</v>
          </cell>
        </row>
        <row r="234">
          <cell r="G234" t="str">
            <v>5100004793</v>
          </cell>
          <cell r="H234">
            <v>38253</v>
          </cell>
        </row>
        <row r="235">
          <cell r="G235" t="str">
            <v>5100004793</v>
          </cell>
          <cell r="H235">
            <v>38253</v>
          </cell>
        </row>
        <row r="236">
          <cell r="G236" t="str">
            <v>5100004793</v>
          </cell>
          <cell r="H236">
            <v>38253</v>
          </cell>
        </row>
        <row r="237">
          <cell r="G237" t="str">
            <v>5100004793</v>
          </cell>
          <cell r="H237">
            <v>38253</v>
          </cell>
        </row>
        <row r="238">
          <cell r="G238" t="str">
            <v>5100004793</v>
          </cell>
          <cell r="H238">
            <v>38253</v>
          </cell>
        </row>
        <row r="239">
          <cell r="G239" t="str">
            <v>5100004793</v>
          </cell>
          <cell r="H239">
            <v>38253</v>
          </cell>
        </row>
        <row r="240">
          <cell r="G240" t="str">
            <v>5100004793</v>
          </cell>
          <cell r="H240">
            <v>38257</v>
          </cell>
        </row>
        <row r="241">
          <cell r="G241" t="str">
            <v>5100004793</v>
          </cell>
          <cell r="H241">
            <v>38257</v>
          </cell>
        </row>
        <row r="242">
          <cell r="G242" t="str">
            <v>5100004793</v>
          </cell>
          <cell r="H242">
            <v>38257</v>
          </cell>
        </row>
        <row r="243">
          <cell r="G243" t="str">
            <v>5100004793</v>
          </cell>
          <cell r="H243">
            <v>38257</v>
          </cell>
        </row>
        <row r="244">
          <cell r="G244" t="str">
            <v>5100004793</v>
          </cell>
          <cell r="H244">
            <v>38257</v>
          </cell>
        </row>
        <row r="245">
          <cell r="G245" t="str">
            <v>5100004792</v>
          </cell>
          <cell r="H245">
            <v>38252</v>
          </cell>
        </row>
        <row r="246">
          <cell r="G246" t="str">
            <v>5100004792</v>
          </cell>
          <cell r="H246">
            <v>38252</v>
          </cell>
        </row>
        <row r="247">
          <cell r="G247" t="str">
            <v>5100004792</v>
          </cell>
          <cell r="H247">
            <v>38252</v>
          </cell>
        </row>
        <row r="248">
          <cell r="G248" t="str">
            <v>5100004792</v>
          </cell>
          <cell r="H248">
            <v>38252</v>
          </cell>
        </row>
        <row r="249">
          <cell r="G249" t="str">
            <v>5100004792</v>
          </cell>
          <cell r="H249">
            <v>38252</v>
          </cell>
        </row>
        <row r="250">
          <cell r="G250" t="str">
            <v>5100004792</v>
          </cell>
          <cell r="H250">
            <v>38252</v>
          </cell>
        </row>
        <row r="251">
          <cell r="G251" t="str">
            <v>5100004792</v>
          </cell>
          <cell r="H251">
            <v>38255</v>
          </cell>
        </row>
        <row r="252">
          <cell r="G252" t="str">
            <v>5100004792</v>
          </cell>
          <cell r="H252">
            <v>38255</v>
          </cell>
        </row>
        <row r="253">
          <cell r="G253" t="str">
            <v>5100004792</v>
          </cell>
          <cell r="H253">
            <v>38255</v>
          </cell>
        </row>
        <row r="254">
          <cell r="G254" t="str">
            <v>5100004790</v>
          </cell>
          <cell r="H254">
            <v>38256</v>
          </cell>
        </row>
        <row r="255">
          <cell r="G255" t="str">
            <v>5100004790</v>
          </cell>
          <cell r="H255">
            <v>38256</v>
          </cell>
        </row>
        <row r="256">
          <cell r="G256" t="str">
            <v>5100004790</v>
          </cell>
          <cell r="H256">
            <v>38256</v>
          </cell>
        </row>
        <row r="257">
          <cell r="G257" t="str">
            <v>5100004790</v>
          </cell>
          <cell r="H257">
            <v>38256</v>
          </cell>
        </row>
        <row r="258">
          <cell r="G258" t="str">
            <v>5100004790</v>
          </cell>
          <cell r="H258">
            <v>38252</v>
          </cell>
        </row>
        <row r="259">
          <cell r="G259" t="str">
            <v>5100004790</v>
          </cell>
          <cell r="H259">
            <v>38252</v>
          </cell>
        </row>
        <row r="260">
          <cell r="G260" t="str">
            <v>5100004790</v>
          </cell>
          <cell r="H260">
            <v>38252</v>
          </cell>
        </row>
        <row r="261">
          <cell r="G261" t="str">
            <v>5100004790</v>
          </cell>
          <cell r="H261">
            <v>38252</v>
          </cell>
        </row>
        <row r="262">
          <cell r="G262" t="str">
            <v>5100004790</v>
          </cell>
          <cell r="H262">
            <v>38252</v>
          </cell>
        </row>
        <row r="263">
          <cell r="G263" t="str">
            <v>5100004790</v>
          </cell>
          <cell r="H263">
            <v>38256</v>
          </cell>
        </row>
        <row r="264">
          <cell r="G264" t="str">
            <v>5100004790</v>
          </cell>
          <cell r="H264">
            <v>38256</v>
          </cell>
        </row>
        <row r="265">
          <cell r="G265" t="str">
            <v>5100004790</v>
          </cell>
          <cell r="H265">
            <v>38256</v>
          </cell>
        </row>
        <row r="266">
          <cell r="G266" t="str">
            <v>5100004790</v>
          </cell>
          <cell r="H266">
            <v>38256</v>
          </cell>
        </row>
        <row r="267">
          <cell r="G267" t="str">
            <v>5100004790</v>
          </cell>
          <cell r="H267">
            <v>38252</v>
          </cell>
        </row>
        <row r="268">
          <cell r="G268" t="str">
            <v>5100004790</v>
          </cell>
          <cell r="H268">
            <v>38252</v>
          </cell>
        </row>
        <row r="269">
          <cell r="G269" t="str">
            <v>5100004790</v>
          </cell>
          <cell r="H269">
            <v>38252</v>
          </cell>
        </row>
        <row r="270">
          <cell r="G270" t="str">
            <v>5100004790</v>
          </cell>
          <cell r="H270">
            <v>38252</v>
          </cell>
        </row>
        <row r="271">
          <cell r="G271" t="str">
            <v>5100004790</v>
          </cell>
          <cell r="H271">
            <v>38252</v>
          </cell>
        </row>
        <row r="272">
          <cell r="G272" t="str">
            <v>5100004790</v>
          </cell>
          <cell r="H272">
            <v>38259</v>
          </cell>
        </row>
        <row r="273">
          <cell r="G273" t="str">
            <v>5100004790</v>
          </cell>
          <cell r="H273">
            <v>38259</v>
          </cell>
        </row>
        <row r="274">
          <cell r="G274" t="str">
            <v>5100004790</v>
          </cell>
          <cell r="H274">
            <v>38259</v>
          </cell>
        </row>
        <row r="275">
          <cell r="G275" t="str">
            <v>5100004790</v>
          </cell>
          <cell r="H275">
            <v>38259</v>
          </cell>
        </row>
        <row r="276">
          <cell r="G276" t="str">
            <v>5100004790</v>
          </cell>
          <cell r="H276">
            <v>38254</v>
          </cell>
        </row>
        <row r="277">
          <cell r="G277" t="str">
            <v>5100004790</v>
          </cell>
          <cell r="H277">
            <v>38254</v>
          </cell>
        </row>
        <row r="278">
          <cell r="G278" t="str">
            <v>5100004790</v>
          </cell>
          <cell r="H278">
            <v>38254</v>
          </cell>
        </row>
        <row r="279">
          <cell r="G279" t="str">
            <v>5100004790</v>
          </cell>
          <cell r="H279">
            <v>38254</v>
          </cell>
        </row>
        <row r="280">
          <cell r="G280" t="str">
            <v>5100004790</v>
          </cell>
          <cell r="H280">
            <v>38254</v>
          </cell>
        </row>
        <row r="281">
          <cell r="G281" t="str">
            <v>5100004779</v>
          </cell>
          <cell r="H281">
            <v>38251</v>
          </cell>
        </row>
        <row r="282">
          <cell r="G282" t="str">
            <v>5100004779</v>
          </cell>
          <cell r="H282">
            <v>38251</v>
          </cell>
        </row>
        <row r="283">
          <cell r="G283" t="str">
            <v>5100004768</v>
          </cell>
          <cell r="H283">
            <v>38257</v>
          </cell>
        </row>
        <row r="284">
          <cell r="G284" t="str">
            <v>5100004768</v>
          </cell>
          <cell r="H284">
            <v>38257</v>
          </cell>
        </row>
        <row r="285">
          <cell r="G285" t="str">
            <v>5100004768</v>
          </cell>
          <cell r="H285">
            <v>38257</v>
          </cell>
        </row>
        <row r="286">
          <cell r="G286" t="str">
            <v>5100004768</v>
          </cell>
          <cell r="H286">
            <v>38257</v>
          </cell>
        </row>
        <row r="287">
          <cell r="G287" t="str">
            <v>5100004768</v>
          </cell>
          <cell r="H287">
            <v>38252</v>
          </cell>
        </row>
        <row r="288">
          <cell r="G288" t="str">
            <v>5100004768</v>
          </cell>
          <cell r="H288">
            <v>38257</v>
          </cell>
        </row>
        <row r="289">
          <cell r="G289" t="str">
            <v>5100004768</v>
          </cell>
          <cell r="H289">
            <v>38257</v>
          </cell>
        </row>
        <row r="290">
          <cell r="G290" t="str">
            <v>5100004768</v>
          </cell>
          <cell r="H290">
            <v>38257</v>
          </cell>
        </row>
        <row r="291">
          <cell r="G291" t="str">
            <v>5100004768</v>
          </cell>
          <cell r="H291">
            <v>38257</v>
          </cell>
        </row>
        <row r="292">
          <cell r="G292" t="str">
            <v>5100004768</v>
          </cell>
          <cell r="H292">
            <v>38252</v>
          </cell>
        </row>
        <row r="293">
          <cell r="G293" t="str">
            <v>5100004768</v>
          </cell>
          <cell r="H293">
            <v>38258</v>
          </cell>
        </row>
        <row r="294">
          <cell r="G294" t="str">
            <v>5100004768</v>
          </cell>
          <cell r="H294">
            <v>38258</v>
          </cell>
        </row>
        <row r="295">
          <cell r="G295" t="str">
            <v>5100004768</v>
          </cell>
          <cell r="H295">
            <v>38258</v>
          </cell>
        </row>
        <row r="296">
          <cell r="G296" t="str">
            <v>5100004768</v>
          </cell>
          <cell r="H296">
            <v>38258</v>
          </cell>
        </row>
        <row r="297">
          <cell r="G297" t="str">
            <v>5100004768</v>
          </cell>
          <cell r="H297">
            <v>38253</v>
          </cell>
        </row>
        <row r="298">
          <cell r="G298" t="str">
            <v>5100004767</v>
          </cell>
          <cell r="H298">
            <v>38252</v>
          </cell>
        </row>
        <row r="299">
          <cell r="G299" t="str">
            <v>5100004767</v>
          </cell>
          <cell r="H299">
            <v>38252</v>
          </cell>
        </row>
        <row r="300">
          <cell r="G300" t="str">
            <v>5100004767</v>
          </cell>
          <cell r="H300">
            <v>38252</v>
          </cell>
        </row>
        <row r="301">
          <cell r="G301" t="str">
            <v>5100004767</v>
          </cell>
          <cell r="H301">
            <v>38252</v>
          </cell>
        </row>
        <row r="302">
          <cell r="G302" t="str">
            <v>5100004767</v>
          </cell>
          <cell r="H302">
            <v>38252</v>
          </cell>
        </row>
        <row r="303">
          <cell r="G303" t="str">
            <v>5100004767</v>
          </cell>
          <cell r="H303">
            <v>38252</v>
          </cell>
        </row>
        <row r="304">
          <cell r="G304" t="str">
            <v>5100004767</v>
          </cell>
          <cell r="H304">
            <v>38252</v>
          </cell>
        </row>
        <row r="305">
          <cell r="G305" t="str">
            <v>5100004767</v>
          </cell>
          <cell r="H305">
            <v>38252</v>
          </cell>
        </row>
        <row r="306">
          <cell r="G306" t="str">
            <v>5100004767</v>
          </cell>
          <cell r="H306">
            <v>38252</v>
          </cell>
        </row>
        <row r="307">
          <cell r="G307" t="str">
            <v>5100004767</v>
          </cell>
          <cell r="H307">
            <v>38252</v>
          </cell>
        </row>
        <row r="308">
          <cell r="G308" t="str">
            <v>5100004767</v>
          </cell>
          <cell r="H308">
            <v>38255</v>
          </cell>
        </row>
        <row r="309">
          <cell r="G309" t="str">
            <v>5100004767</v>
          </cell>
          <cell r="H309">
            <v>38255</v>
          </cell>
        </row>
        <row r="310">
          <cell r="G310" t="str">
            <v>5100004767</v>
          </cell>
          <cell r="H310">
            <v>38255</v>
          </cell>
        </row>
        <row r="311">
          <cell r="G311" t="str">
            <v>5100004767</v>
          </cell>
          <cell r="H311">
            <v>38255</v>
          </cell>
        </row>
        <row r="312">
          <cell r="G312" t="str">
            <v>5100004767</v>
          </cell>
          <cell r="H312">
            <v>38255</v>
          </cell>
        </row>
        <row r="313">
          <cell r="G313" t="str">
            <v>5100004767</v>
          </cell>
          <cell r="H313">
            <v>38255</v>
          </cell>
        </row>
        <row r="314">
          <cell r="G314" t="str">
            <v>5100004740</v>
          </cell>
          <cell r="H314">
            <v>38253</v>
          </cell>
        </row>
        <row r="315">
          <cell r="G315" t="str">
            <v>5100004740</v>
          </cell>
          <cell r="H315">
            <v>38253</v>
          </cell>
        </row>
        <row r="316">
          <cell r="G316" t="str">
            <v>5100004740</v>
          </cell>
          <cell r="H316">
            <v>38253</v>
          </cell>
        </row>
        <row r="317">
          <cell r="G317" t="str">
            <v>5100004740</v>
          </cell>
          <cell r="H317">
            <v>38253</v>
          </cell>
        </row>
        <row r="318">
          <cell r="G318" t="str">
            <v>5100004740</v>
          </cell>
          <cell r="H318">
            <v>38253</v>
          </cell>
        </row>
        <row r="319">
          <cell r="G319" t="str">
            <v>5100004740</v>
          </cell>
          <cell r="H319">
            <v>38253</v>
          </cell>
        </row>
        <row r="320">
          <cell r="G320" t="str">
            <v>5100004740</v>
          </cell>
          <cell r="H320">
            <v>38253</v>
          </cell>
        </row>
        <row r="321">
          <cell r="G321" t="str">
            <v>5100004740</v>
          </cell>
          <cell r="H321">
            <v>38253</v>
          </cell>
        </row>
        <row r="322">
          <cell r="G322" t="str">
            <v>5100004740</v>
          </cell>
          <cell r="H322">
            <v>38253</v>
          </cell>
        </row>
        <row r="323">
          <cell r="G323" t="str">
            <v>5100004740</v>
          </cell>
          <cell r="H323">
            <v>38253</v>
          </cell>
        </row>
        <row r="324">
          <cell r="G324" t="str">
            <v>5100004740</v>
          </cell>
          <cell r="H324">
            <v>38247</v>
          </cell>
        </row>
        <row r="325">
          <cell r="G325" t="str">
            <v>5100004740</v>
          </cell>
          <cell r="H325">
            <v>38247</v>
          </cell>
        </row>
        <row r="326">
          <cell r="G326" t="str">
            <v>5100004740</v>
          </cell>
          <cell r="H326">
            <v>38247</v>
          </cell>
        </row>
        <row r="327">
          <cell r="G327" t="str">
            <v>5100004740</v>
          </cell>
          <cell r="H327">
            <v>38247</v>
          </cell>
        </row>
        <row r="328">
          <cell r="G328" t="str">
            <v>5100004740</v>
          </cell>
          <cell r="H328">
            <v>38247</v>
          </cell>
        </row>
        <row r="329">
          <cell r="G329" t="str">
            <v>5100004740</v>
          </cell>
          <cell r="H329">
            <v>38247</v>
          </cell>
        </row>
        <row r="330">
          <cell r="G330" t="str">
            <v>5100004740</v>
          </cell>
          <cell r="H330">
            <v>38247</v>
          </cell>
        </row>
        <row r="331">
          <cell r="G331" t="str">
            <v>5100004740</v>
          </cell>
          <cell r="H331">
            <v>38247</v>
          </cell>
        </row>
        <row r="332">
          <cell r="G332" t="str">
            <v>5100004740</v>
          </cell>
          <cell r="H332">
            <v>38247</v>
          </cell>
        </row>
        <row r="333">
          <cell r="G333" t="str">
            <v>5100004740</v>
          </cell>
          <cell r="H333">
            <v>38247</v>
          </cell>
        </row>
        <row r="334">
          <cell r="G334" t="str">
            <v>5100004740</v>
          </cell>
          <cell r="H334">
            <v>38247</v>
          </cell>
        </row>
        <row r="335">
          <cell r="G335" t="str">
            <v>5100004740</v>
          </cell>
          <cell r="H335">
            <v>38247</v>
          </cell>
        </row>
        <row r="336">
          <cell r="G336" t="str">
            <v>5100004740</v>
          </cell>
          <cell r="H336">
            <v>38253</v>
          </cell>
        </row>
        <row r="337">
          <cell r="G337" t="str">
            <v>5100004740</v>
          </cell>
          <cell r="H337">
            <v>38253</v>
          </cell>
        </row>
        <row r="338">
          <cell r="G338" t="str">
            <v>5100004740</v>
          </cell>
          <cell r="H338">
            <v>38253</v>
          </cell>
        </row>
        <row r="339">
          <cell r="G339" t="str">
            <v>5100004740</v>
          </cell>
          <cell r="H339">
            <v>38253</v>
          </cell>
        </row>
        <row r="340">
          <cell r="G340" t="str">
            <v>5100004740</v>
          </cell>
          <cell r="H340">
            <v>38253</v>
          </cell>
        </row>
        <row r="341">
          <cell r="G341" t="str">
            <v>5100004740</v>
          </cell>
          <cell r="H341">
            <v>38253</v>
          </cell>
        </row>
        <row r="342">
          <cell r="G342" t="str">
            <v>5100004740</v>
          </cell>
          <cell r="H342">
            <v>38253</v>
          </cell>
        </row>
        <row r="343">
          <cell r="G343" t="str">
            <v>5100004740</v>
          </cell>
          <cell r="H343">
            <v>38253</v>
          </cell>
        </row>
        <row r="344">
          <cell r="G344" t="str">
            <v>5100004740</v>
          </cell>
          <cell r="H344">
            <v>38253</v>
          </cell>
        </row>
        <row r="345">
          <cell r="G345" t="str">
            <v>5100004740</v>
          </cell>
          <cell r="H345">
            <v>38253</v>
          </cell>
        </row>
        <row r="346">
          <cell r="G346" t="str">
            <v>5100004740</v>
          </cell>
          <cell r="H346">
            <v>38247</v>
          </cell>
        </row>
        <row r="347">
          <cell r="G347" t="str">
            <v>5100004740</v>
          </cell>
          <cell r="H347">
            <v>38247</v>
          </cell>
        </row>
        <row r="348">
          <cell r="G348" t="str">
            <v>5100004740</v>
          </cell>
          <cell r="H348">
            <v>38247</v>
          </cell>
        </row>
        <row r="349">
          <cell r="G349" t="str">
            <v>5100004740</v>
          </cell>
          <cell r="H349">
            <v>38247</v>
          </cell>
        </row>
        <row r="350">
          <cell r="G350" t="str">
            <v>5100004740</v>
          </cell>
          <cell r="H350">
            <v>38247</v>
          </cell>
        </row>
        <row r="351">
          <cell r="G351" t="str">
            <v>5100004740</v>
          </cell>
          <cell r="H351">
            <v>38247</v>
          </cell>
        </row>
        <row r="352">
          <cell r="G352" t="str">
            <v>5100004740</v>
          </cell>
          <cell r="H352">
            <v>38247</v>
          </cell>
        </row>
        <row r="353">
          <cell r="G353" t="str">
            <v>5100004740</v>
          </cell>
          <cell r="H353">
            <v>38247</v>
          </cell>
        </row>
        <row r="354">
          <cell r="G354" t="str">
            <v>5100004740</v>
          </cell>
          <cell r="H354">
            <v>38247</v>
          </cell>
        </row>
        <row r="355">
          <cell r="G355" t="str">
            <v>5100004740</v>
          </cell>
          <cell r="H355">
            <v>38247</v>
          </cell>
        </row>
        <row r="356">
          <cell r="G356" t="str">
            <v>5100004740</v>
          </cell>
          <cell r="H356">
            <v>38247</v>
          </cell>
        </row>
        <row r="357">
          <cell r="G357" t="str">
            <v>5100004740</v>
          </cell>
          <cell r="H357">
            <v>38247</v>
          </cell>
        </row>
        <row r="358">
          <cell r="G358" t="str">
            <v>5100004716</v>
          </cell>
          <cell r="H358">
            <v>38246</v>
          </cell>
        </row>
        <row r="359">
          <cell r="G359" t="str">
            <v>5100004716</v>
          </cell>
          <cell r="H359">
            <v>38246</v>
          </cell>
        </row>
        <row r="360">
          <cell r="G360" t="str">
            <v>5100004716</v>
          </cell>
          <cell r="H360">
            <v>38246</v>
          </cell>
        </row>
        <row r="361">
          <cell r="G361" t="str">
            <v>5100004716</v>
          </cell>
          <cell r="H361">
            <v>38246</v>
          </cell>
        </row>
        <row r="362">
          <cell r="G362" t="str">
            <v>5100004716</v>
          </cell>
          <cell r="H362">
            <v>38255</v>
          </cell>
        </row>
        <row r="363">
          <cell r="G363" t="str">
            <v>5100004716</v>
          </cell>
          <cell r="H363">
            <v>38255</v>
          </cell>
        </row>
        <row r="364">
          <cell r="G364" t="str">
            <v>5100004690</v>
          </cell>
          <cell r="H364">
            <v>38246</v>
          </cell>
        </row>
        <row r="365">
          <cell r="G365" t="str">
            <v>5100004690</v>
          </cell>
          <cell r="H365">
            <v>38246</v>
          </cell>
        </row>
        <row r="366">
          <cell r="G366" t="str">
            <v>5100004690</v>
          </cell>
          <cell r="H366">
            <v>38252</v>
          </cell>
        </row>
        <row r="367">
          <cell r="G367" t="str">
            <v>5100004689</v>
          </cell>
          <cell r="H367">
            <v>38250</v>
          </cell>
        </row>
        <row r="368">
          <cell r="G368" t="str">
            <v>5100004689</v>
          </cell>
          <cell r="H368">
            <v>38250</v>
          </cell>
        </row>
        <row r="369">
          <cell r="G369" t="str">
            <v>5100004689</v>
          </cell>
          <cell r="H369">
            <v>38250</v>
          </cell>
        </row>
        <row r="370">
          <cell r="G370" t="str">
            <v>5100004689</v>
          </cell>
          <cell r="H370">
            <v>38250</v>
          </cell>
        </row>
        <row r="371">
          <cell r="G371" t="str">
            <v>5100004689</v>
          </cell>
          <cell r="H371">
            <v>38254</v>
          </cell>
        </row>
        <row r="372">
          <cell r="G372" t="str">
            <v>5100004689</v>
          </cell>
          <cell r="H372">
            <v>38254</v>
          </cell>
        </row>
        <row r="373">
          <cell r="G373" t="str">
            <v>5100004654</v>
          </cell>
          <cell r="H373">
            <v>38247</v>
          </cell>
        </row>
        <row r="374">
          <cell r="G374" t="str">
            <v>5100004654</v>
          </cell>
          <cell r="H374">
            <v>38247</v>
          </cell>
        </row>
        <row r="375">
          <cell r="G375" t="str">
            <v>5100004654</v>
          </cell>
          <cell r="H375">
            <v>38247</v>
          </cell>
        </row>
        <row r="376">
          <cell r="G376" t="str">
            <v>5100004654</v>
          </cell>
          <cell r="H376">
            <v>38247</v>
          </cell>
        </row>
        <row r="377">
          <cell r="G377" t="str">
            <v>5100004654</v>
          </cell>
          <cell r="H377">
            <v>38247</v>
          </cell>
        </row>
        <row r="378">
          <cell r="G378" t="str">
            <v>5100004654</v>
          </cell>
          <cell r="H378">
            <v>38247</v>
          </cell>
        </row>
        <row r="379">
          <cell r="G379" t="str">
            <v>5100004654</v>
          </cell>
          <cell r="H379">
            <v>38247</v>
          </cell>
        </row>
        <row r="380">
          <cell r="G380" t="str">
            <v>5100004654</v>
          </cell>
          <cell r="H380">
            <v>38247</v>
          </cell>
        </row>
        <row r="381">
          <cell r="G381" t="str">
            <v>5100004654</v>
          </cell>
          <cell r="H381">
            <v>38247</v>
          </cell>
        </row>
        <row r="382">
          <cell r="G382" t="str">
            <v>5100004654</v>
          </cell>
          <cell r="H382">
            <v>38247</v>
          </cell>
        </row>
        <row r="383">
          <cell r="G383" t="str">
            <v>5100004654</v>
          </cell>
          <cell r="H383">
            <v>38247</v>
          </cell>
        </row>
        <row r="384">
          <cell r="G384" t="str">
            <v>5100004654</v>
          </cell>
          <cell r="H384">
            <v>38247</v>
          </cell>
        </row>
        <row r="385">
          <cell r="G385" t="str">
            <v>5100004654</v>
          </cell>
          <cell r="H385">
            <v>38256</v>
          </cell>
        </row>
        <row r="386">
          <cell r="G386" t="str">
            <v>5100004654</v>
          </cell>
          <cell r="H386">
            <v>38256</v>
          </cell>
        </row>
        <row r="387">
          <cell r="G387" t="str">
            <v>5100004654</v>
          </cell>
          <cell r="H387">
            <v>38256</v>
          </cell>
        </row>
        <row r="388">
          <cell r="G388" t="str">
            <v>5100004654</v>
          </cell>
          <cell r="H388">
            <v>38256</v>
          </cell>
        </row>
        <row r="389">
          <cell r="G389" t="str">
            <v>5100004654</v>
          </cell>
          <cell r="H389">
            <v>38256</v>
          </cell>
        </row>
        <row r="390">
          <cell r="G390" t="str">
            <v>5100004654</v>
          </cell>
          <cell r="H390">
            <v>38256</v>
          </cell>
        </row>
        <row r="391">
          <cell r="G391" t="str">
            <v>5100004654</v>
          </cell>
          <cell r="H391">
            <v>38250</v>
          </cell>
        </row>
        <row r="392">
          <cell r="G392" t="str">
            <v>5100004654</v>
          </cell>
          <cell r="H392">
            <v>38250</v>
          </cell>
        </row>
        <row r="393">
          <cell r="G393" t="str">
            <v>5100004654</v>
          </cell>
          <cell r="H393">
            <v>38250</v>
          </cell>
        </row>
        <row r="394">
          <cell r="G394" t="str">
            <v>5100004654</v>
          </cell>
          <cell r="H394">
            <v>38250</v>
          </cell>
        </row>
        <row r="395">
          <cell r="G395" t="str">
            <v>5100004654</v>
          </cell>
          <cell r="H395">
            <v>38250</v>
          </cell>
        </row>
        <row r="396">
          <cell r="G396" t="str">
            <v>5100004654</v>
          </cell>
          <cell r="H396">
            <v>38250</v>
          </cell>
        </row>
        <row r="397">
          <cell r="G397" t="str">
            <v>5100004618</v>
          </cell>
          <cell r="H397">
            <v>38240</v>
          </cell>
        </row>
        <row r="398">
          <cell r="G398" t="str">
            <v>5100004618</v>
          </cell>
          <cell r="H398">
            <v>38240</v>
          </cell>
        </row>
        <row r="399">
          <cell r="G399" t="str">
            <v>5100004618</v>
          </cell>
          <cell r="H399">
            <v>38240</v>
          </cell>
        </row>
        <row r="400">
          <cell r="G400" t="str">
            <v>5100004618</v>
          </cell>
          <cell r="H400">
            <v>38240</v>
          </cell>
        </row>
        <row r="401">
          <cell r="G401" t="str">
            <v>5100004618</v>
          </cell>
          <cell r="H401">
            <v>38247</v>
          </cell>
        </row>
        <row r="402">
          <cell r="G402" t="str">
            <v>5100004618</v>
          </cell>
          <cell r="H402">
            <v>38247</v>
          </cell>
        </row>
        <row r="403">
          <cell r="G403" t="str">
            <v>5100004616</v>
          </cell>
          <cell r="H403">
            <v>38255</v>
          </cell>
        </row>
        <row r="404">
          <cell r="G404" t="str">
            <v>5100004616</v>
          </cell>
          <cell r="H404">
            <v>38255</v>
          </cell>
        </row>
        <row r="405">
          <cell r="G405" t="str">
            <v>5100004616</v>
          </cell>
          <cell r="H405">
            <v>38255</v>
          </cell>
        </row>
        <row r="406">
          <cell r="G406" t="str">
            <v>5100004616</v>
          </cell>
          <cell r="H406">
            <v>38255</v>
          </cell>
        </row>
        <row r="407">
          <cell r="G407" t="str">
            <v>5100004616</v>
          </cell>
          <cell r="H407">
            <v>38255</v>
          </cell>
        </row>
        <row r="408">
          <cell r="G408" t="str">
            <v>5100004616</v>
          </cell>
          <cell r="H408">
            <v>38255</v>
          </cell>
        </row>
        <row r="409">
          <cell r="G409" t="str">
            <v>5100004616</v>
          </cell>
          <cell r="H409">
            <v>38255</v>
          </cell>
        </row>
        <row r="410">
          <cell r="G410" t="str">
            <v>5100004616</v>
          </cell>
          <cell r="H410">
            <v>38255</v>
          </cell>
        </row>
        <row r="411">
          <cell r="G411" t="str">
            <v>5100004616</v>
          </cell>
          <cell r="H411">
            <v>38256</v>
          </cell>
        </row>
        <row r="412">
          <cell r="G412" t="str">
            <v>5100004616</v>
          </cell>
          <cell r="H412">
            <v>38256</v>
          </cell>
        </row>
        <row r="413">
          <cell r="G413" t="str">
            <v>5100004612</v>
          </cell>
          <cell r="H413">
            <v>38244</v>
          </cell>
        </row>
        <row r="414">
          <cell r="G414" t="str">
            <v>5100004612</v>
          </cell>
          <cell r="H414">
            <v>38244</v>
          </cell>
        </row>
        <row r="415">
          <cell r="G415" t="str">
            <v>5100004612</v>
          </cell>
          <cell r="H415">
            <v>38244</v>
          </cell>
        </row>
        <row r="416">
          <cell r="G416" t="str">
            <v>5100004612</v>
          </cell>
          <cell r="H416">
            <v>38244</v>
          </cell>
        </row>
        <row r="417">
          <cell r="G417" t="str">
            <v>5100004612</v>
          </cell>
          <cell r="H417">
            <v>38244</v>
          </cell>
        </row>
        <row r="418">
          <cell r="G418" t="str">
            <v>5100004612</v>
          </cell>
          <cell r="H418">
            <v>38244</v>
          </cell>
        </row>
        <row r="419">
          <cell r="G419" t="str">
            <v>5100004612</v>
          </cell>
          <cell r="H419">
            <v>38244</v>
          </cell>
        </row>
        <row r="420">
          <cell r="G420" t="str">
            <v>5100004612</v>
          </cell>
          <cell r="H420">
            <v>38244</v>
          </cell>
        </row>
        <row r="421">
          <cell r="G421" t="str">
            <v>5100004612</v>
          </cell>
          <cell r="H421">
            <v>38244</v>
          </cell>
        </row>
        <row r="422">
          <cell r="G422" t="str">
            <v>5100004612</v>
          </cell>
          <cell r="H422">
            <v>38244</v>
          </cell>
        </row>
        <row r="423">
          <cell r="G423" t="str">
            <v>5100004612</v>
          </cell>
          <cell r="H423">
            <v>38244</v>
          </cell>
        </row>
        <row r="424">
          <cell r="G424" t="str">
            <v>5100004612</v>
          </cell>
          <cell r="H424">
            <v>38244</v>
          </cell>
        </row>
        <row r="425">
          <cell r="G425" t="str">
            <v>5100004612</v>
          </cell>
          <cell r="H425">
            <v>38244</v>
          </cell>
        </row>
        <row r="426">
          <cell r="G426" t="str">
            <v>5100004612</v>
          </cell>
          <cell r="H426">
            <v>38244</v>
          </cell>
        </row>
        <row r="427">
          <cell r="G427" t="str">
            <v>5100004612</v>
          </cell>
          <cell r="H427">
            <v>38244</v>
          </cell>
        </row>
        <row r="428">
          <cell r="G428" t="str">
            <v>5100004612</v>
          </cell>
          <cell r="H428">
            <v>38244</v>
          </cell>
        </row>
        <row r="429">
          <cell r="G429" t="str">
            <v>5100004612</v>
          </cell>
          <cell r="H429">
            <v>38244</v>
          </cell>
        </row>
        <row r="430">
          <cell r="G430" t="str">
            <v>5100004612</v>
          </cell>
          <cell r="H430">
            <v>38244</v>
          </cell>
        </row>
        <row r="431">
          <cell r="G431" t="str">
            <v>5100004612</v>
          </cell>
          <cell r="H431">
            <v>38244</v>
          </cell>
        </row>
        <row r="432">
          <cell r="G432" t="str">
            <v>5100004612</v>
          </cell>
          <cell r="H432">
            <v>38244</v>
          </cell>
        </row>
        <row r="433">
          <cell r="G433" t="str">
            <v>5100004612</v>
          </cell>
          <cell r="H433">
            <v>38244</v>
          </cell>
        </row>
        <row r="434">
          <cell r="G434" t="str">
            <v>5100004612</v>
          </cell>
          <cell r="H434">
            <v>38244</v>
          </cell>
        </row>
        <row r="435">
          <cell r="G435" t="str">
            <v>5100004612</v>
          </cell>
          <cell r="H435">
            <v>38244</v>
          </cell>
        </row>
        <row r="436">
          <cell r="G436" t="str">
            <v>5100004612</v>
          </cell>
          <cell r="H436">
            <v>38244</v>
          </cell>
        </row>
        <row r="437">
          <cell r="G437" t="str">
            <v>5100004612</v>
          </cell>
          <cell r="H437">
            <v>38244</v>
          </cell>
        </row>
        <row r="438">
          <cell r="G438" t="str">
            <v>5100004612</v>
          </cell>
          <cell r="H438">
            <v>38244</v>
          </cell>
        </row>
        <row r="439">
          <cell r="G439" t="str">
            <v>5100004612</v>
          </cell>
          <cell r="H439">
            <v>38244</v>
          </cell>
        </row>
        <row r="440">
          <cell r="G440" t="str">
            <v>5100004612</v>
          </cell>
          <cell r="H440">
            <v>38244</v>
          </cell>
        </row>
        <row r="441">
          <cell r="G441" t="str">
            <v>5100004612</v>
          </cell>
          <cell r="H441">
            <v>38244</v>
          </cell>
        </row>
        <row r="442">
          <cell r="G442" t="str">
            <v>5100004612</v>
          </cell>
          <cell r="H442">
            <v>38244</v>
          </cell>
        </row>
        <row r="443">
          <cell r="G443" t="str">
            <v>5100004612</v>
          </cell>
          <cell r="H443">
            <v>38244</v>
          </cell>
        </row>
        <row r="444">
          <cell r="G444" t="str">
            <v>5100004612</v>
          </cell>
          <cell r="H444">
            <v>38244</v>
          </cell>
        </row>
        <row r="445">
          <cell r="G445" t="str">
            <v>5100004612</v>
          </cell>
          <cell r="H445">
            <v>38244</v>
          </cell>
        </row>
        <row r="446">
          <cell r="G446" t="str">
            <v>5100004612</v>
          </cell>
          <cell r="H446">
            <v>38244</v>
          </cell>
        </row>
        <row r="447">
          <cell r="G447" t="str">
            <v>5100004612</v>
          </cell>
          <cell r="H447">
            <v>38244</v>
          </cell>
        </row>
        <row r="448">
          <cell r="G448" t="str">
            <v>5100004612</v>
          </cell>
          <cell r="H448">
            <v>38244</v>
          </cell>
        </row>
        <row r="449">
          <cell r="G449" t="str">
            <v>5100004612</v>
          </cell>
          <cell r="H449">
            <v>38255</v>
          </cell>
        </row>
        <row r="450">
          <cell r="G450" t="str">
            <v>5100004612</v>
          </cell>
          <cell r="H450">
            <v>38255</v>
          </cell>
        </row>
        <row r="451">
          <cell r="G451" t="str">
            <v>5100004612</v>
          </cell>
          <cell r="H451">
            <v>38255</v>
          </cell>
        </row>
        <row r="452">
          <cell r="G452" t="str">
            <v>5100004612</v>
          </cell>
          <cell r="H452">
            <v>38255</v>
          </cell>
        </row>
        <row r="453">
          <cell r="G453" t="str">
            <v>5100004612</v>
          </cell>
          <cell r="H453">
            <v>38255</v>
          </cell>
        </row>
        <row r="454">
          <cell r="G454" t="str">
            <v>5100004612</v>
          </cell>
          <cell r="H454">
            <v>38255</v>
          </cell>
        </row>
        <row r="455">
          <cell r="G455" t="str">
            <v>5100004612</v>
          </cell>
          <cell r="H455">
            <v>38255</v>
          </cell>
        </row>
        <row r="456">
          <cell r="G456" t="str">
            <v>5100004612</v>
          </cell>
          <cell r="H456">
            <v>38255</v>
          </cell>
        </row>
        <row r="457">
          <cell r="G457" t="str">
            <v>5100004612</v>
          </cell>
          <cell r="H457">
            <v>38255</v>
          </cell>
        </row>
        <row r="458">
          <cell r="G458" t="str">
            <v>5100004612</v>
          </cell>
          <cell r="H458">
            <v>38255</v>
          </cell>
        </row>
        <row r="459">
          <cell r="G459" t="str">
            <v>5100004612</v>
          </cell>
          <cell r="H459">
            <v>38255</v>
          </cell>
        </row>
        <row r="460">
          <cell r="G460" t="str">
            <v>5100004612</v>
          </cell>
          <cell r="H460">
            <v>38255</v>
          </cell>
        </row>
        <row r="461">
          <cell r="G461" t="str">
            <v>5100004612</v>
          </cell>
          <cell r="H461">
            <v>38255</v>
          </cell>
        </row>
        <row r="462">
          <cell r="G462" t="str">
            <v>5100004612</v>
          </cell>
          <cell r="H462">
            <v>38254</v>
          </cell>
        </row>
        <row r="463">
          <cell r="G463" t="str">
            <v>5100004612</v>
          </cell>
          <cell r="H463">
            <v>38254</v>
          </cell>
        </row>
        <row r="464">
          <cell r="G464" t="str">
            <v>5100004612</v>
          </cell>
          <cell r="H464">
            <v>38254</v>
          </cell>
        </row>
        <row r="465">
          <cell r="G465" t="str">
            <v>5100004612</v>
          </cell>
          <cell r="H465">
            <v>38254</v>
          </cell>
        </row>
        <row r="466">
          <cell r="G466" t="str">
            <v>5100004612</v>
          </cell>
          <cell r="H466">
            <v>38254</v>
          </cell>
        </row>
        <row r="467">
          <cell r="G467" t="str">
            <v>5100004520</v>
          </cell>
          <cell r="H467">
            <v>38238</v>
          </cell>
        </row>
        <row r="468">
          <cell r="G468" t="str">
            <v>5100004520</v>
          </cell>
          <cell r="H468">
            <v>38238</v>
          </cell>
        </row>
        <row r="469">
          <cell r="G469" t="str">
            <v>5100004520</v>
          </cell>
          <cell r="H469">
            <v>38238</v>
          </cell>
        </row>
        <row r="470">
          <cell r="G470" t="str">
            <v>5100004520</v>
          </cell>
          <cell r="H470">
            <v>38238</v>
          </cell>
        </row>
        <row r="471">
          <cell r="G471" t="str">
            <v>5100004520</v>
          </cell>
          <cell r="H471">
            <v>38238</v>
          </cell>
        </row>
        <row r="472">
          <cell r="G472" t="str">
            <v>5100004520</v>
          </cell>
          <cell r="H472">
            <v>38238</v>
          </cell>
        </row>
        <row r="473">
          <cell r="G473" t="str">
            <v>5100004520</v>
          </cell>
          <cell r="H473">
            <v>38238</v>
          </cell>
        </row>
        <row r="474">
          <cell r="G474" t="str">
            <v>5100004520</v>
          </cell>
          <cell r="H474">
            <v>38238</v>
          </cell>
        </row>
        <row r="475">
          <cell r="G475" t="str">
            <v>5100004520</v>
          </cell>
          <cell r="H475">
            <v>38238</v>
          </cell>
        </row>
        <row r="476">
          <cell r="G476" t="str">
            <v>5100004520</v>
          </cell>
          <cell r="H476">
            <v>38238</v>
          </cell>
        </row>
        <row r="477">
          <cell r="G477" t="str">
            <v>5100004520</v>
          </cell>
          <cell r="H477">
            <v>38241</v>
          </cell>
        </row>
        <row r="478">
          <cell r="G478" t="str">
            <v>5100004520</v>
          </cell>
          <cell r="H478">
            <v>38241</v>
          </cell>
        </row>
        <row r="479">
          <cell r="G479" t="str">
            <v>5100004520</v>
          </cell>
          <cell r="H479">
            <v>38241</v>
          </cell>
        </row>
        <row r="480">
          <cell r="G480" t="str">
            <v>5100004520</v>
          </cell>
          <cell r="H480">
            <v>38241</v>
          </cell>
        </row>
        <row r="481">
          <cell r="G481" t="str">
            <v>5100004520</v>
          </cell>
          <cell r="H481">
            <v>38241</v>
          </cell>
        </row>
        <row r="482">
          <cell r="G482" t="str">
            <v>5100004501</v>
          </cell>
          <cell r="H482">
            <v>38251</v>
          </cell>
        </row>
        <row r="483">
          <cell r="G483" t="str">
            <v>5100004501</v>
          </cell>
          <cell r="H483">
            <v>38251</v>
          </cell>
        </row>
        <row r="484">
          <cell r="G484" t="str">
            <v>5100004501</v>
          </cell>
          <cell r="H484">
            <v>38251</v>
          </cell>
        </row>
        <row r="485">
          <cell r="G485" t="str">
            <v>5100004501</v>
          </cell>
          <cell r="H485">
            <v>38251</v>
          </cell>
        </row>
        <row r="486">
          <cell r="G486" t="str">
            <v>5100004501</v>
          </cell>
          <cell r="H486">
            <v>38247</v>
          </cell>
        </row>
        <row r="487">
          <cell r="G487" t="str">
            <v>5100004501</v>
          </cell>
          <cell r="H487">
            <v>38247</v>
          </cell>
        </row>
        <row r="488">
          <cell r="G488" t="str">
            <v>5100004501</v>
          </cell>
          <cell r="H488">
            <v>38247</v>
          </cell>
        </row>
        <row r="489">
          <cell r="G489" t="str">
            <v>5100004501</v>
          </cell>
          <cell r="H489">
            <v>38247</v>
          </cell>
        </row>
        <row r="490">
          <cell r="G490" t="str">
            <v>5100004501</v>
          </cell>
          <cell r="H490">
            <v>38247</v>
          </cell>
        </row>
        <row r="491">
          <cell r="G491" t="str">
            <v>5100004501</v>
          </cell>
          <cell r="H491">
            <v>38247</v>
          </cell>
        </row>
        <row r="492">
          <cell r="G492" t="str">
            <v>5100004501</v>
          </cell>
          <cell r="H492">
            <v>38241</v>
          </cell>
        </row>
        <row r="493">
          <cell r="G493" t="str">
            <v>5100004501</v>
          </cell>
          <cell r="H493">
            <v>38251</v>
          </cell>
        </row>
        <row r="494">
          <cell r="G494" t="str">
            <v>5100004501</v>
          </cell>
          <cell r="H494">
            <v>38251</v>
          </cell>
        </row>
        <row r="495">
          <cell r="G495" t="str">
            <v>5100004501</v>
          </cell>
          <cell r="H495">
            <v>38247</v>
          </cell>
        </row>
        <row r="496">
          <cell r="G496" t="str">
            <v>5100004501</v>
          </cell>
          <cell r="H496">
            <v>38247</v>
          </cell>
        </row>
        <row r="497">
          <cell r="G497" t="str">
            <v>5100004501</v>
          </cell>
          <cell r="H497">
            <v>38247</v>
          </cell>
        </row>
        <row r="498">
          <cell r="G498" t="str">
            <v>5100004501</v>
          </cell>
          <cell r="H498">
            <v>38247</v>
          </cell>
        </row>
        <row r="499">
          <cell r="G499" t="str">
            <v>5100004501</v>
          </cell>
          <cell r="H499">
            <v>38247</v>
          </cell>
        </row>
        <row r="500">
          <cell r="G500" t="str">
            <v>5100004501</v>
          </cell>
          <cell r="H500">
            <v>38247</v>
          </cell>
        </row>
        <row r="501">
          <cell r="G501" t="str">
            <v>5100004501</v>
          </cell>
          <cell r="H501">
            <v>38241</v>
          </cell>
        </row>
        <row r="502">
          <cell r="G502" t="str">
            <v>5100004501</v>
          </cell>
          <cell r="H502">
            <v>38255</v>
          </cell>
        </row>
        <row r="503">
          <cell r="G503" t="str">
            <v>5100004501</v>
          </cell>
          <cell r="H503">
            <v>38255</v>
          </cell>
        </row>
        <row r="504">
          <cell r="G504" t="str">
            <v>5100004501</v>
          </cell>
          <cell r="H504">
            <v>38255</v>
          </cell>
        </row>
        <row r="505">
          <cell r="G505" t="str">
            <v>5100004501</v>
          </cell>
          <cell r="H505">
            <v>38255</v>
          </cell>
        </row>
        <row r="506">
          <cell r="G506" t="str">
            <v>5100004501</v>
          </cell>
          <cell r="H506">
            <v>38255</v>
          </cell>
        </row>
        <row r="507">
          <cell r="G507" t="str">
            <v>5100004501</v>
          </cell>
          <cell r="H507">
            <v>38255</v>
          </cell>
        </row>
        <row r="508">
          <cell r="G508" t="str">
            <v>5100004464</v>
          </cell>
          <cell r="H508">
            <v>38234</v>
          </cell>
        </row>
        <row r="509">
          <cell r="G509" t="str">
            <v>5100004464</v>
          </cell>
          <cell r="H509">
            <v>38234</v>
          </cell>
        </row>
        <row r="510">
          <cell r="G510" t="str">
            <v>5100004464</v>
          </cell>
          <cell r="H510">
            <v>38234</v>
          </cell>
        </row>
        <row r="511">
          <cell r="G511" t="str">
            <v>5100004464</v>
          </cell>
          <cell r="H511">
            <v>38234</v>
          </cell>
        </row>
        <row r="512">
          <cell r="G512" t="str">
            <v>5100004464</v>
          </cell>
          <cell r="H512">
            <v>38234</v>
          </cell>
        </row>
        <row r="513">
          <cell r="G513" t="str">
            <v>5100004464</v>
          </cell>
          <cell r="H513">
            <v>38234</v>
          </cell>
        </row>
        <row r="514">
          <cell r="G514" t="str">
            <v>5100004464</v>
          </cell>
          <cell r="H514">
            <v>38234</v>
          </cell>
        </row>
        <row r="515">
          <cell r="G515" t="str">
            <v>5100004464</v>
          </cell>
          <cell r="H515">
            <v>38234</v>
          </cell>
        </row>
        <row r="516">
          <cell r="G516" t="str">
            <v>5100004464</v>
          </cell>
          <cell r="H516">
            <v>38234</v>
          </cell>
        </row>
        <row r="517">
          <cell r="G517" t="str">
            <v>5100004464</v>
          </cell>
          <cell r="H517">
            <v>38234</v>
          </cell>
        </row>
        <row r="518">
          <cell r="G518" t="str">
            <v>5100004464</v>
          </cell>
          <cell r="H518">
            <v>38234</v>
          </cell>
        </row>
        <row r="519">
          <cell r="G519" t="str">
            <v>5100004464</v>
          </cell>
          <cell r="H519">
            <v>38234</v>
          </cell>
        </row>
        <row r="520">
          <cell r="G520" t="str">
            <v>5100004464</v>
          </cell>
          <cell r="H520">
            <v>38234</v>
          </cell>
        </row>
        <row r="521">
          <cell r="G521" t="str">
            <v>5100004464</v>
          </cell>
          <cell r="H521">
            <v>38234</v>
          </cell>
        </row>
        <row r="522">
          <cell r="G522" t="str">
            <v>5100004464</v>
          </cell>
          <cell r="H522">
            <v>38234</v>
          </cell>
        </row>
        <row r="523">
          <cell r="G523" t="str">
            <v>5100004464</v>
          </cell>
          <cell r="H523">
            <v>38234</v>
          </cell>
        </row>
        <row r="524">
          <cell r="G524" t="str">
            <v>5100004464</v>
          </cell>
          <cell r="H524">
            <v>38234</v>
          </cell>
        </row>
        <row r="525">
          <cell r="G525" t="str">
            <v>5100004464</v>
          </cell>
          <cell r="H525">
            <v>38234</v>
          </cell>
        </row>
        <row r="526">
          <cell r="G526" t="str">
            <v>5100004464</v>
          </cell>
          <cell r="H526">
            <v>38255</v>
          </cell>
        </row>
        <row r="527">
          <cell r="G527" t="str">
            <v>5100004464</v>
          </cell>
          <cell r="H527">
            <v>38255</v>
          </cell>
        </row>
        <row r="528">
          <cell r="G528" t="str">
            <v>5100004464</v>
          </cell>
          <cell r="H528">
            <v>38255</v>
          </cell>
        </row>
        <row r="529">
          <cell r="G529" t="str">
            <v>5100004464</v>
          </cell>
          <cell r="H529">
            <v>38255</v>
          </cell>
        </row>
        <row r="530">
          <cell r="G530" t="str">
            <v>5100004464</v>
          </cell>
          <cell r="H530">
            <v>38255</v>
          </cell>
        </row>
        <row r="531">
          <cell r="G531" t="str">
            <v>5100004464</v>
          </cell>
          <cell r="H531">
            <v>38255</v>
          </cell>
        </row>
        <row r="532">
          <cell r="G532" t="str">
            <v>5100004464</v>
          </cell>
          <cell r="H532">
            <v>38255</v>
          </cell>
        </row>
        <row r="533">
          <cell r="G533" t="str">
            <v>5100004464</v>
          </cell>
          <cell r="H533">
            <v>38255</v>
          </cell>
        </row>
        <row r="534">
          <cell r="G534" t="str">
            <v>5100004464</v>
          </cell>
          <cell r="H534">
            <v>38255</v>
          </cell>
        </row>
        <row r="535">
          <cell r="G535" t="str">
            <v>5100004463</v>
          </cell>
          <cell r="H535">
            <v>38234</v>
          </cell>
        </row>
        <row r="536">
          <cell r="G536" t="str">
            <v>5100004463</v>
          </cell>
          <cell r="H536">
            <v>38234</v>
          </cell>
        </row>
        <row r="537">
          <cell r="G537" t="str">
            <v>5100004463</v>
          </cell>
          <cell r="H537">
            <v>38234</v>
          </cell>
        </row>
        <row r="538">
          <cell r="G538" t="str">
            <v>5100004463</v>
          </cell>
          <cell r="H538">
            <v>38234</v>
          </cell>
        </row>
        <row r="539">
          <cell r="G539" t="str">
            <v>5100004463</v>
          </cell>
          <cell r="H539">
            <v>38234</v>
          </cell>
        </row>
        <row r="540">
          <cell r="G540" t="str">
            <v>5100004463</v>
          </cell>
          <cell r="H540">
            <v>38234</v>
          </cell>
        </row>
        <row r="541">
          <cell r="G541" t="str">
            <v>5100004463</v>
          </cell>
          <cell r="H541">
            <v>38234</v>
          </cell>
        </row>
        <row r="542">
          <cell r="G542" t="str">
            <v>5100004463</v>
          </cell>
          <cell r="H542">
            <v>38234</v>
          </cell>
        </row>
        <row r="543">
          <cell r="G543" t="str">
            <v>5100004463</v>
          </cell>
          <cell r="H543">
            <v>38234</v>
          </cell>
        </row>
        <row r="544">
          <cell r="G544" t="str">
            <v>5100004463</v>
          </cell>
          <cell r="H544">
            <v>38234</v>
          </cell>
        </row>
        <row r="545">
          <cell r="G545" t="str">
            <v>5100004463</v>
          </cell>
          <cell r="H545">
            <v>38234</v>
          </cell>
        </row>
        <row r="546">
          <cell r="G546" t="str">
            <v>5100004463</v>
          </cell>
          <cell r="H546">
            <v>38234</v>
          </cell>
        </row>
        <row r="547">
          <cell r="G547" t="str">
            <v>5100004463</v>
          </cell>
          <cell r="H547">
            <v>38234</v>
          </cell>
        </row>
        <row r="548">
          <cell r="G548" t="str">
            <v>5100004463</v>
          </cell>
          <cell r="H548">
            <v>38234</v>
          </cell>
        </row>
        <row r="549">
          <cell r="G549" t="str">
            <v>5100004463</v>
          </cell>
          <cell r="H549">
            <v>38234</v>
          </cell>
        </row>
        <row r="550">
          <cell r="G550" t="str">
            <v>5100004463</v>
          </cell>
          <cell r="H550">
            <v>38234</v>
          </cell>
        </row>
        <row r="551">
          <cell r="G551" t="str">
            <v>5100004463</v>
          </cell>
          <cell r="H551">
            <v>38234</v>
          </cell>
        </row>
        <row r="552">
          <cell r="G552" t="str">
            <v>5100004463</v>
          </cell>
          <cell r="H552">
            <v>38234</v>
          </cell>
        </row>
        <row r="553">
          <cell r="G553" t="str">
            <v>5100004463</v>
          </cell>
          <cell r="H553">
            <v>38234</v>
          </cell>
        </row>
        <row r="554">
          <cell r="G554" t="str">
            <v>5100004463</v>
          </cell>
          <cell r="H554">
            <v>38234</v>
          </cell>
        </row>
        <row r="555">
          <cell r="G555" t="str">
            <v>5100004463</v>
          </cell>
          <cell r="H555">
            <v>38234</v>
          </cell>
        </row>
        <row r="556">
          <cell r="G556" t="str">
            <v>5100004463</v>
          </cell>
          <cell r="H556">
            <v>38234</v>
          </cell>
        </row>
        <row r="557">
          <cell r="G557" t="str">
            <v>5100004463</v>
          </cell>
          <cell r="H557">
            <v>38255</v>
          </cell>
        </row>
        <row r="558">
          <cell r="G558" t="str">
            <v>5100004463</v>
          </cell>
          <cell r="H558">
            <v>38255</v>
          </cell>
        </row>
        <row r="559">
          <cell r="G559" t="str">
            <v>5100004463</v>
          </cell>
          <cell r="H559">
            <v>38255</v>
          </cell>
        </row>
        <row r="560">
          <cell r="G560" t="str">
            <v>5100004463</v>
          </cell>
          <cell r="H560">
            <v>38255</v>
          </cell>
        </row>
        <row r="561">
          <cell r="G561" t="str">
            <v>5100004463</v>
          </cell>
          <cell r="H561">
            <v>38255</v>
          </cell>
        </row>
        <row r="562">
          <cell r="G562" t="str">
            <v>5100004463</v>
          </cell>
          <cell r="H562">
            <v>38255</v>
          </cell>
        </row>
        <row r="563">
          <cell r="G563" t="str">
            <v>5100004463</v>
          </cell>
          <cell r="H563">
            <v>38255</v>
          </cell>
        </row>
        <row r="564">
          <cell r="G564" t="str">
            <v>5100004463</v>
          </cell>
          <cell r="H564">
            <v>38255</v>
          </cell>
        </row>
        <row r="565">
          <cell r="G565" t="str">
            <v>5100004463</v>
          </cell>
          <cell r="H565">
            <v>38255</v>
          </cell>
        </row>
        <row r="566">
          <cell r="G566" t="str">
            <v>5100004463</v>
          </cell>
          <cell r="H566">
            <v>38255</v>
          </cell>
        </row>
        <row r="567">
          <cell r="G567" t="str">
            <v>5100004463</v>
          </cell>
          <cell r="H567">
            <v>38255</v>
          </cell>
        </row>
        <row r="568">
          <cell r="G568" t="str">
            <v>5100004462</v>
          </cell>
          <cell r="H568">
            <v>38234</v>
          </cell>
        </row>
        <row r="569">
          <cell r="G569" t="str">
            <v>5100004462</v>
          </cell>
          <cell r="H569">
            <v>38234</v>
          </cell>
        </row>
        <row r="570">
          <cell r="G570" t="str">
            <v>5100004462</v>
          </cell>
          <cell r="H570">
            <v>38234</v>
          </cell>
        </row>
        <row r="571">
          <cell r="G571" t="str">
            <v>5100004462</v>
          </cell>
          <cell r="H571">
            <v>38234</v>
          </cell>
        </row>
        <row r="572">
          <cell r="G572" t="str">
            <v>5100004462</v>
          </cell>
          <cell r="H572">
            <v>38234</v>
          </cell>
        </row>
        <row r="573">
          <cell r="G573" t="str">
            <v>5100004462</v>
          </cell>
          <cell r="H573">
            <v>38234</v>
          </cell>
        </row>
        <row r="574">
          <cell r="G574" t="str">
            <v>5100004462</v>
          </cell>
          <cell r="H574">
            <v>38234</v>
          </cell>
        </row>
        <row r="575">
          <cell r="G575" t="str">
            <v>5100004462</v>
          </cell>
          <cell r="H575">
            <v>38234</v>
          </cell>
        </row>
        <row r="576">
          <cell r="G576" t="str">
            <v>5100004462</v>
          </cell>
          <cell r="H576">
            <v>38234</v>
          </cell>
        </row>
        <row r="577">
          <cell r="G577" t="str">
            <v>5100004462</v>
          </cell>
          <cell r="H577">
            <v>38234</v>
          </cell>
        </row>
        <row r="578">
          <cell r="G578" t="str">
            <v>5100004462</v>
          </cell>
          <cell r="H578">
            <v>38234</v>
          </cell>
        </row>
        <row r="579">
          <cell r="G579" t="str">
            <v>5100004462</v>
          </cell>
          <cell r="H579">
            <v>38234</v>
          </cell>
        </row>
        <row r="580">
          <cell r="G580" t="str">
            <v>5100004462</v>
          </cell>
          <cell r="H580">
            <v>38234</v>
          </cell>
        </row>
        <row r="581">
          <cell r="G581" t="str">
            <v>5100004462</v>
          </cell>
          <cell r="H581">
            <v>38234</v>
          </cell>
        </row>
        <row r="582">
          <cell r="G582" t="str">
            <v>5100004462</v>
          </cell>
          <cell r="H582">
            <v>38234</v>
          </cell>
        </row>
        <row r="583">
          <cell r="G583" t="str">
            <v>5100004462</v>
          </cell>
          <cell r="H583">
            <v>38234</v>
          </cell>
        </row>
        <row r="584">
          <cell r="G584" t="str">
            <v>5100004462</v>
          </cell>
          <cell r="H584">
            <v>38234</v>
          </cell>
        </row>
        <row r="585">
          <cell r="G585" t="str">
            <v>5100004462</v>
          </cell>
          <cell r="H585">
            <v>38234</v>
          </cell>
        </row>
        <row r="586">
          <cell r="G586" t="str">
            <v>5100004462</v>
          </cell>
          <cell r="H586">
            <v>38234</v>
          </cell>
        </row>
        <row r="587">
          <cell r="G587" t="str">
            <v>5100004462</v>
          </cell>
          <cell r="H587">
            <v>38234</v>
          </cell>
        </row>
        <row r="588">
          <cell r="G588" t="str">
            <v>5100004462</v>
          </cell>
          <cell r="H588">
            <v>38234</v>
          </cell>
        </row>
        <row r="589">
          <cell r="G589" t="str">
            <v>5100004462</v>
          </cell>
          <cell r="H589">
            <v>38234</v>
          </cell>
        </row>
        <row r="590">
          <cell r="G590" t="str">
            <v>5100004462</v>
          </cell>
          <cell r="H590">
            <v>38255</v>
          </cell>
        </row>
        <row r="591">
          <cell r="G591" t="str">
            <v>5100004462</v>
          </cell>
          <cell r="H591">
            <v>38255</v>
          </cell>
        </row>
        <row r="592">
          <cell r="G592" t="str">
            <v>5100004462</v>
          </cell>
          <cell r="H592">
            <v>38255</v>
          </cell>
        </row>
        <row r="593">
          <cell r="G593" t="str">
            <v>5100004462</v>
          </cell>
          <cell r="H593">
            <v>38255</v>
          </cell>
        </row>
        <row r="594">
          <cell r="G594" t="str">
            <v>5100004462</v>
          </cell>
          <cell r="H594">
            <v>38255</v>
          </cell>
        </row>
        <row r="595">
          <cell r="G595" t="str">
            <v>5100004462</v>
          </cell>
          <cell r="H595">
            <v>38255</v>
          </cell>
        </row>
        <row r="596">
          <cell r="G596" t="str">
            <v>5100004462</v>
          </cell>
          <cell r="H596">
            <v>38255</v>
          </cell>
        </row>
        <row r="597">
          <cell r="G597" t="str">
            <v>5100004462</v>
          </cell>
          <cell r="H597">
            <v>38255</v>
          </cell>
        </row>
        <row r="598">
          <cell r="G598" t="str">
            <v>5100004462</v>
          </cell>
          <cell r="H598">
            <v>38255</v>
          </cell>
        </row>
        <row r="599">
          <cell r="G599" t="str">
            <v>5100004462</v>
          </cell>
          <cell r="H599">
            <v>38255</v>
          </cell>
        </row>
        <row r="600">
          <cell r="G600" t="str">
            <v>5100004462</v>
          </cell>
          <cell r="H600">
            <v>38255</v>
          </cell>
        </row>
        <row r="601">
          <cell r="G601" t="str">
            <v>5100004461</v>
          </cell>
          <cell r="H601">
            <v>38234</v>
          </cell>
        </row>
        <row r="602">
          <cell r="G602" t="str">
            <v>5100004461</v>
          </cell>
          <cell r="H602">
            <v>38234</v>
          </cell>
        </row>
        <row r="603">
          <cell r="G603" t="str">
            <v>5100004461</v>
          </cell>
          <cell r="H603">
            <v>38234</v>
          </cell>
        </row>
        <row r="604">
          <cell r="G604" t="str">
            <v>5100004461</v>
          </cell>
          <cell r="H604">
            <v>38234</v>
          </cell>
        </row>
        <row r="605">
          <cell r="G605" t="str">
            <v>5100004461</v>
          </cell>
          <cell r="H605">
            <v>38234</v>
          </cell>
        </row>
        <row r="606">
          <cell r="G606" t="str">
            <v>5100004461</v>
          </cell>
          <cell r="H606">
            <v>38234</v>
          </cell>
        </row>
        <row r="607">
          <cell r="G607" t="str">
            <v>5100004461</v>
          </cell>
          <cell r="H607">
            <v>38234</v>
          </cell>
        </row>
        <row r="608">
          <cell r="G608" t="str">
            <v>5100004461</v>
          </cell>
          <cell r="H608">
            <v>38234</v>
          </cell>
        </row>
        <row r="609">
          <cell r="G609" t="str">
            <v>5100004461</v>
          </cell>
          <cell r="H609">
            <v>38255</v>
          </cell>
        </row>
        <row r="610">
          <cell r="G610" t="str">
            <v>5100004461</v>
          </cell>
          <cell r="H610">
            <v>38255</v>
          </cell>
        </row>
        <row r="611">
          <cell r="G611" t="str">
            <v>5100004461</v>
          </cell>
          <cell r="H611">
            <v>38255</v>
          </cell>
        </row>
        <row r="612">
          <cell r="G612" t="str">
            <v>5100004461</v>
          </cell>
          <cell r="H612">
            <v>38255</v>
          </cell>
        </row>
        <row r="613">
          <cell r="G613" t="str">
            <v>5100004460</v>
          </cell>
          <cell r="H613">
            <v>38234</v>
          </cell>
        </row>
        <row r="614">
          <cell r="G614" t="str">
            <v>5100004460</v>
          </cell>
          <cell r="H614">
            <v>38234</v>
          </cell>
        </row>
        <row r="615">
          <cell r="G615" t="str">
            <v>5100004460</v>
          </cell>
          <cell r="H615">
            <v>38234</v>
          </cell>
        </row>
        <row r="616">
          <cell r="G616" t="str">
            <v>5100004460</v>
          </cell>
          <cell r="H616">
            <v>38234</v>
          </cell>
        </row>
        <row r="617">
          <cell r="G617" t="str">
            <v>5100004460</v>
          </cell>
          <cell r="H617">
            <v>38234</v>
          </cell>
        </row>
        <row r="618">
          <cell r="G618" t="str">
            <v>5100004460</v>
          </cell>
          <cell r="H618">
            <v>38234</v>
          </cell>
        </row>
        <row r="619">
          <cell r="G619" t="str">
            <v>5100004460</v>
          </cell>
          <cell r="H619">
            <v>38234</v>
          </cell>
        </row>
        <row r="620">
          <cell r="G620" t="str">
            <v>5100004460</v>
          </cell>
          <cell r="H620">
            <v>38234</v>
          </cell>
        </row>
        <row r="621">
          <cell r="G621" t="str">
            <v>5100004460</v>
          </cell>
          <cell r="H621">
            <v>38234</v>
          </cell>
        </row>
        <row r="622">
          <cell r="G622" t="str">
            <v>5100004460</v>
          </cell>
          <cell r="H622">
            <v>38234</v>
          </cell>
        </row>
        <row r="623">
          <cell r="G623" t="str">
            <v>5100004460</v>
          </cell>
          <cell r="H623">
            <v>38234</v>
          </cell>
        </row>
        <row r="624">
          <cell r="G624" t="str">
            <v>5100004460</v>
          </cell>
          <cell r="H624">
            <v>38234</v>
          </cell>
        </row>
        <row r="625">
          <cell r="G625" t="str">
            <v>5100004460</v>
          </cell>
          <cell r="H625">
            <v>38234</v>
          </cell>
        </row>
        <row r="626">
          <cell r="G626" t="str">
            <v>5100004460</v>
          </cell>
          <cell r="H626">
            <v>38234</v>
          </cell>
        </row>
        <row r="627">
          <cell r="G627" t="str">
            <v>5100004460</v>
          </cell>
          <cell r="H627">
            <v>38234</v>
          </cell>
        </row>
        <row r="628">
          <cell r="G628" t="str">
            <v>5100004460</v>
          </cell>
          <cell r="H628">
            <v>38234</v>
          </cell>
        </row>
        <row r="629">
          <cell r="G629" t="str">
            <v>5100004460</v>
          </cell>
          <cell r="H629">
            <v>38234</v>
          </cell>
        </row>
        <row r="630">
          <cell r="G630" t="str">
            <v>5100004460</v>
          </cell>
          <cell r="H630">
            <v>38234</v>
          </cell>
        </row>
        <row r="631">
          <cell r="G631" t="str">
            <v>5100004460</v>
          </cell>
          <cell r="H631">
            <v>38234</v>
          </cell>
        </row>
        <row r="632">
          <cell r="G632" t="str">
            <v>5100004460</v>
          </cell>
          <cell r="H632">
            <v>38234</v>
          </cell>
        </row>
        <row r="633">
          <cell r="G633" t="str">
            <v>5100004460</v>
          </cell>
          <cell r="H633">
            <v>38234</v>
          </cell>
        </row>
        <row r="634">
          <cell r="G634" t="str">
            <v>5100004460</v>
          </cell>
          <cell r="H634">
            <v>38234</v>
          </cell>
        </row>
        <row r="635">
          <cell r="G635" t="str">
            <v>5100004460</v>
          </cell>
          <cell r="H635">
            <v>38234</v>
          </cell>
        </row>
        <row r="636">
          <cell r="G636" t="str">
            <v>5100004460</v>
          </cell>
          <cell r="H636">
            <v>38234</v>
          </cell>
        </row>
        <row r="637">
          <cell r="G637" t="str">
            <v>5100004460</v>
          </cell>
          <cell r="H637">
            <v>38234</v>
          </cell>
        </row>
        <row r="638">
          <cell r="G638" t="str">
            <v>5100004460</v>
          </cell>
          <cell r="H638">
            <v>38234</v>
          </cell>
        </row>
        <row r="639">
          <cell r="G639" t="str">
            <v>5100004460</v>
          </cell>
          <cell r="H639">
            <v>38234</v>
          </cell>
        </row>
        <row r="640">
          <cell r="G640" t="str">
            <v>5100004460</v>
          </cell>
          <cell r="H640">
            <v>38234</v>
          </cell>
        </row>
        <row r="641">
          <cell r="G641" t="str">
            <v>5100004460</v>
          </cell>
          <cell r="H641">
            <v>38255</v>
          </cell>
        </row>
        <row r="642">
          <cell r="G642" t="str">
            <v>5100004460</v>
          </cell>
          <cell r="H642">
            <v>38255</v>
          </cell>
        </row>
        <row r="643">
          <cell r="G643" t="str">
            <v>5100004460</v>
          </cell>
          <cell r="H643">
            <v>38255</v>
          </cell>
        </row>
        <row r="644">
          <cell r="G644" t="str">
            <v>5100004460</v>
          </cell>
          <cell r="H644">
            <v>38255</v>
          </cell>
        </row>
        <row r="645">
          <cell r="G645" t="str">
            <v>5100004460</v>
          </cell>
          <cell r="H645">
            <v>38255</v>
          </cell>
        </row>
        <row r="646">
          <cell r="G646" t="str">
            <v>5100004460</v>
          </cell>
          <cell r="H646">
            <v>38255</v>
          </cell>
        </row>
        <row r="647">
          <cell r="G647" t="str">
            <v>5100004460</v>
          </cell>
          <cell r="H647">
            <v>38255</v>
          </cell>
        </row>
        <row r="648">
          <cell r="G648" t="str">
            <v>5100004460</v>
          </cell>
          <cell r="H648">
            <v>38255</v>
          </cell>
        </row>
        <row r="649">
          <cell r="G649" t="str">
            <v>5100004460</v>
          </cell>
          <cell r="H649">
            <v>38255</v>
          </cell>
        </row>
        <row r="650">
          <cell r="G650" t="str">
            <v>5100004460</v>
          </cell>
          <cell r="H650">
            <v>38255</v>
          </cell>
        </row>
        <row r="651">
          <cell r="G651" t="str">
            <v>5100004460</v>
          </cell>
          <cell r="H651">
            <v>38255</v>
          </cell>
        </row>
        <row r="652">
          <cell r="G652" t="str">
            <v>5100004460</v>
          </cell>
          <cell r="H652">
            <v>38255</v>
          </cell>
        </row>
        <row r="653">
          <cell r="G653" t="str">
            <v>5100004460</v>
          </cell>
          <cell r="H653">
            <v>38255</v>
          </cell>
        </row>
        <row r="654">
          <cell r="G654" t="str">
            <v>5100004460</v>
          </cell>
          <cell r="H654">
            <v>38255</v>
          </cell>
        </row>
        <row r="655">
          <cell r="G655" t="str">
            <v>5100004452</v>
          </cell>
          <cell r="H655">
            <v>38234</v>
          </cell>
        </row>
        <row r="656">
          <cell r="G656" t="str">
            <v>5100004452</v>
          </cell>
          <cell r="H656">
            <v>38234</v>
          </cell>
        </row>
        <row r="657">
          <cell r="G657" t="str">
            <v>5100004452</v>
          </cell>
          <cell r="H657">
            <v>38234</v>
          </cell>
        </row>
        <row r="658">
          <cell r="G658" t="str">
            <v>5100004452</v>
          </cell>
          <cell r="H658">
            <v>38234</v>
          </cell>
        </row>
        <row r="659">
          <cell r="G659" t="str">
            <v>5100004452</v>
          </cell>
          <cell r="H659">
            <v>38234</v>
          </cell>
        </row>
        <row r="660">
          <cell r="G660" t="str">
            <v>5100004452</v>
          </cell>
          <cell r="H660">
            <v>38234</v>
          </cell>
        </row>
        <row r="661">
          <cell r="G661" t="str">
            <v>5100004452</v>
          </cell>
          <cell r="H661">
            <v>38234</v>
          </cell>
        </row>
        <row r="662">
          <cell r="G662" t="str">
            <v>5100004452</v>
          </cell>
          <cell r="H662">
            <v>38234</v>
          </cell>
        </row>
        <row r="663">
          <cell r="G663" t="str">
            <v>5100004452</v>
          </cell>
          <cell r="H663">
            <v>38234</v>
          </cell>
        </row>
        <row r="664">
          <cell r="G664" t="str">
            <v>5100004452</v>
          </cell>
          <cell r="H664">
            <v>38234</v>
          </cell>
        </row>
        <row r="665">
          <cell r="G665" t="str">
            <v>5100004452</v>
          </cell>
          <cell r="H665">
            <v>38234</v>
          </cell>
        </row>
        <row r="666">
          <cell r="G666" t="str">
            <v>5100004452</v>
          </cell>
          <cell r="H666">
            <v>38234</v>
          </cell>
        </row>
        <row r="667">
          <cell r="G667" t="str">
            <v>5100004452</v>
          </cell>
          <cell r="H667">
            <v>38255</v>
          </cell>
        </row>
        <row r="668">
          <cell r="G668" t="str">
            <v>5100004452</v>
          </cell>
          <cell r="H668">
            <v>38255</v>
          </cell>
        </row>
        <row r="669">
          <cell r="G669" t="str">
            <v>5100004452</v>
          </cell>
          <cell r="H669">
            <v>38255</v>
          </cell>
        </row>
        <row r="670">
          <cell r="G670" t="str">
            <v>5100004452</v>
          </cell>
          <cell r="H670">
            <v>38255</v>
          </cell>
        </row>
        <row r="671">
          <cell r="G671" t="str">
            <v>5100004452</v>
          </cell>
          <cell r="H671">
            <v>38255</v>
          </cell>
        </row>
        <row r="672">
          <cell r="G672" t="str">
            <v>5100004452</v>
          </cell>
          <cell r="H672">
            <v>38255</v>
          </cell>
        </row>
        <row r="673">
          <cell r="G673" t="str">
            <v>5100004439</v>
          </cell>
          <cell r="H673">
            <v>38234</v>
          </cell>
        </row>
        <row r="674">
          <cell r="G674" t="str">
            <v>5100004439</v>
          </cell>
          <cell r="H674">
            <v>38234</v>
          </cell>
        </row>
        <row r="675">
          <cell r="G675" t="str">
            <v>5100004439</v>
          </cell>
          <cell r="H675">
            <v>38234</v>
          </cell>
        </row>
        <row r="676">
          <cell r="G676" t="str">
            <v>5100004439</v>
          </cell>
          <cell r="H676">
            <v>38234</v>
          </cell>
        </row>
        <row r="677">
          <cell r="G677" t="str">
            <v>5100004439</v>
          </cell>
          <cell r="H677">
            <v>38234</v>
          </cell>
        </row>
        <row r="678">
          <cell r="G678" t="str">
            <v>5100004439</v>
          </cell>
          <cell r="H678">
            <v>38234</v>
          </cell>
        </row>
        <row r="679">
          <cell r="G679" t="str">
            <v>5100004439</v>
          </cell>
          <cell r="H679">
            <v>38234</v>
          </cell>
        </row>
        <row r="680">
          <cell r="G680" t="str">
            <v>5100004439</v>
          </cell>
          <cell r="H680">
            <v>38234</v>
          </cell>
        </row>
        <row r="681">
          <cell r="G681" t="str">
            <v>5100004439</v>
          </cell>
          <cell r="H681">
            <v>38234</v>
          </cell>
        </row>
        <row r="682">
          <cell r="G682" t="str">
            <v>5100004439</v>
          </cell>
          <cell r="H682">
            <v>38234</v>
          </cell>
        </row>
        <row r="683">
          <cell r="G683" t="str">
            <v>5100004439</v>
          </cell>
          <cell r="H683">
            <v>38234</v>
          </cell>
        </row>
        <row r="684">
          <cell r="G684" t="str">
            <v>5100004439</v>
          </cell>
          <cell r="H684">
            <v>38234</v>
          </cell>
        </row>
        <row r="685">
          <cell r="G685" t="str">
            <v>5100004439</v>
          </cell>
          <cell r="H685">
            <v>38234</v>
          </cell>
        </row>
        <row r="686">
          <cell r="G686" t="str">
            <v>5100004439</v>
          </cell>
          <cell r="H686">
            <v>38234</v>
          </cell>
        </row>
        <row r="687">
          <cell r="G687" t="str">
            <v>5100004439</v>
          </cell>
          <cell r="H687">
            <v>38234</v>
          </cell>
        </row>
        <row r="688">
          <cell r="G688" t="str">
            <v>5100004439</v>
          </cell>
          <cell r="H688">
            <v>38234</v>
          </cell>
        </row>
        <row r="689">
          <cell r="G689" t="str">
            <v>5100004439</v>
          </cell>
          <cell r="H689">
            <v>38234</v>
          </cell>
        </row>
        <row r="690">
          <cell r="G690" t="str">
            <v>5100004439</v>
          </cell>
          <cell r="H690">
            <v>38234</v>
          </cell>
        </row>
        <row r="691">
          <cell r="G691" t="str">
            <v>5100004439</v>
          </cell>
          <cell r="H691">
            <v>38234</v>
          </cell>
        </row>
        <row r="692">
          <cell r="G692" t="str">
            <v>5100004439</v>
          </cell>
          <cell r="H692">
            <v>38234</v>
          </cell>
        </row>
        <row r="693">
          <cell r="G693" t="str">
            <v>5100004439</v>
          </cell>
          <cell r="H693">
            <v>38234</v>
          </cell>
        </row>
        <row r="694">
          <cell r="G694" t="str">
            <v>5100004439</v>
          </cell>
          <cell r="H694">
            <v>38234</v>
          </cell>
        </row>
        <row r="695">
          <cell r="G695" t="str">
            <v>5100004439</v>
          </cell>
          <cell r="H695">
            <v>38234</v>
          </cell>
        </row>
        <row r="696">
          <cell r="G696" t="str">
            <v>5100004439</v>
          </cell>
          <cell r="H696">
            <v>38234</v>
          </cell>
        </row>
        <row r="697">
          <cell r="G697" t="str">
            <v>5100004439</v>
          </cell>
          <cell r="H697">
            <v>38255</v>
          </cell>
        </row>
        <row r="698">
          <cell r="G698" t="str">
            <v>5100004439</v>
          </cell>
          <cell r="H698">
            <v>38255</v>
          </cell>
        </row>
        <row r="699">
          <cell r="G699" t="str">
            <v>5100004439</v>
          </cell>
          <cell r="H699">
            <v>38255</v>
          </cell>
        </row>
        <row r="700">
          <cell r="G700" t="str">
            <v>5100004439</v>
          </cell>
          <cell r="H700">
            <v>38255</v>
          </cell>
        </row>
        <row r="701">
          <cell r="G701" t="str">
            <v>5100004439</v>
          </cell>
          <cell r="H701">
            <v>38255</v>
          </cell>
        </row>
        <row r="702">
          <cell r="G702" t="str">
            <v>5100004439</v>
          </cell>
          <cell r="H702">
            <v>38255</v>
          </cell>
        </row>
        <row r="703">
          <cell r="G703" t="str">
            <v>5100004439</v>
          </cell>
          <cell r="H703">
            <v>38255</v>
          </cell>
        </row>
        <row r="704">
          <cell r="G704" t="str">
            <v>5100004439</v>
          </cell>
          <cell r="H704">
            <v>38255</v>
          </cell>
        </row>
        <row r="705">
          <cell r="G705" t="str">
            <v>5100004439</v>
          </cell>
          <cell r="H705">
            <v>38255</v>
          </cell>
        </row>
        <row r="706">
          <cell r="G706" t="str">
            <v>5100004439</v>
          </cell>
          <cell r="H706">
            <v>38255</v>
          </cell>
        </row>
        <row r="707">
          <cell r="G707" t="str">
            <v>5100004439</v>
          </cell>
          <cell r="H707">
            <v>38255</v>
          </cell>
        </row>
        <row r="708">
          <cell r="G708" t="str">
            <v>5100004439</v>
          </cell>
          <cell r="H708">
            <v>38255</v>
          </cell>
        </row>
        <row r="709">
          <cell r="G709" t="str">
            <v>5100004438</v>
          </cell>
          <cell r="H709">
            <v>38240</v>
          </cell>
        </row>
        <row r="710">
          <cell r="G710" t="str">
            <v>5100004438</v>
          </cell>
          <cell r="H710">
            <v>38240</v>
          </cell>
        </row>
        <row r="711">
          <cell r="G711" t="str">
            <v>5100004438</v>
          </cell>
          <cell r="H711">
            <v>38240</v>
          </cell>
        </row>
        <row r="712">
          <cell r="G712" t="str">
            <v>5100004438</v>
          </cell>
          <cell r="H712">
            <v>38240</v>
          </cell>
        </row>
        <row r="713">
          <cell r="G713" t="str">
            <v>5100004438</v>
          </cell>
          <cell r="H713">
            <v>38240</v>
          </cell>
        </row>
        <row r="714">
          <cell r="G714" t="str">
            <v>5100004438</v>
          </cell>
          <cell r="H714">
            <v>38240</v>
          </cell>
        </row>
        <row r="715">
          <cell r="G715" t="str">
            <v>5100004438</v>
          </cell>
          <cell r="H715">
            <v>38240</v>
          </cell>
        </row>
        <row r="716">
          <cell r="G716" t="str">
            <v>5100004438</v>
          </cell>
          <cell r="H716">
            <v>38240</v>
          </cell>
        </row>
        <row r="717">
          <cell r="G717" t="str">
            <v>5100004438</v>
          </cell>
          <cell r="H717">
            <v>38240</v>
          </cell>
        </row>
        <row r="718">
          <cell r="G718" t="str">
            <v>5100004438</v>
          </cell>
          <cell r="H718">
            <v>38240</v>
          </cell>
        </row>
        <row r="719">
          <cell r="G719" t="str">
            <v>5100004438</v>
          </cell>
          <cell r="H719">
            <v>38240</v>
          </cell>
        </row>
        <row r="720">
          <cell r="G720" t="str">
            <v>5100004438</v>
          </cell>
          <cell r="H720">
            <v>38240</v>
          </cell>
        </row>
        <row r="721">
          <cell r="G721" t="str">
            <v>5100004438</v>
          </cell>
          <cell r="H721">
            <v>38240</v>
          </cell>
        </row>
        <row r="722">
          <cell r="G722" t="str">
            <v>5100004438</v>
          </cell>
          <cell r="H722">
            <v>38240</v>
          </cell>
        </row>
        <row r="723">
          <cell r="G723" t="str">
            <v>5100004438</v>
          </cell>
          <cell r="H723">
            <v>38240</v>
          </cell>
        </row>
        <row r="724">
          <cell r="G724" t="str">
            <v>5100004438</v>
          </cell>
          <cell r="H724">
            <v>38240</v>
          </cell>
        </row>
        <row r="725">
          <cell r="G725" t="str">
            <v>5100004438</v>
          </cell>
          <cell r="H725">
            <v>38240</v>
          </cell>
        </row>
        <row r="726">
          <cell r="G726" t="str">
            <v>5100004438</v>
          </cell>
          <cell r="H726">
            <v>38240</v>
          </cell>
        </row>
        <row r="727">
          <cell r="G727" t="str">
            <v>5100004438</v>
          </cell>
          <cell r="H727">
            <v>38240</v>
          </cell>
        </row>
        <row r="728">
          <cell r="G728" t="str">
            <v>5100004438</v>
          </cell>
          <cell r="H728">
            <v>38240</v>
          </cell>
        </row>
        <row r="729">
          <cell r="G729" t="str">
            <v>5100004438</v>
          </cell>
          <cell r="H729">
            <v>38240</v>
          </cell>
        </row>
        <row r="730">
          <cell r="G730" t="str">
            <v>5100004438</v>
          </cell>
          <cell r="H730">
            <v>38240</v>
          </cell>
        </row>
        <row r="731">
          <cell r="G731" t="str">
            <v>5100004438</v>
          </cell>
          <cell r="H731">
            <v>38240</v>
          </cell>
        </row>
        <row r="732">
          <cell r="G732" t="str">
            <v>5100004438</v>
          </cell>
          <cell r="H732">
            <v>38240</v>
          </cell>
        </row>
        <row r="733">
          <cell r="G733" t="str">
            <v>5100004438</v>
          </cell>
          <cell r="H733">
            <v>38255</v>
          </cell>
        </row>
        <row r="734">
          <cell r="G734" t="str">
            <v>5100004438</v>
          </cell>
          <cell r="H734">
            <v>38255</v>
          </cell>
        </row>
        <row r="735">
          <cell r="G735" t="str">
            <v>5100004438</v>
          </cell>
          <cell r="H735">
            <v>38255</v>
          </cell>
        </row>
        <row r="736">
          <cell r="G736" t="str">
            <v>5100004438</v>
          </cell>
          <cell r="H736">
            <v>38255</v>
          </cell>
        </row>
        <row r="737">
          <cell r="G737" t="str">
            <v>5100004438</v>
          </cell>
          <cell r="H737">
            <v>38255</v>
          </cell>
        </row>
        <row r="738">
          <cell r="G738" t="str">
            <v>5100004438</v>
          </cell>
          <cell r="H738">
            <v>38255</v>
          </cell>
        </row>
        <row r="739">
          <cell r="G739" t="str">
            <v>5100004438</v>
          </cell>
          <cell r="H739">
            <v>38255</v>
          </cell>
        </row>
        <row r="740">
          <cell r="G740" t="str">
            <v>5100004438</v>
          </cell>
          <cell r="H740">
            <v>38255</v>
          </cell>
        </row>
        <row r="741">
          <cell r="G741" t="str">
            <v>5100004436</v>
          </cell>
          <cell r="H741">
            <v>38232</v>
          </cell>
        </row>
        <row r="742">
          <cell r="G742" t="str">
            <v>5100004436</v>
          </cell>
          <cell r="H742">
            <v>38232</v>
          </cell>
        </row>
        <row r="743">
          <cell r="G743" t="str">
            <v>5100004436</v>
          </cell>
          <cell r="H743">
            <v>38236</v>
          </cell>
        </row>
        <row r="744">
          <cell r="G744" t="str">
            <v>5100004436</v>
          </cell>
          <cell r="H744">
            <v>38232</v>
          </cell>
        </row>
        <row r="745">
          <cell r="G745" t="str">
            <v>5100004436</v>
          </cell>
          <cell r="H745">
            <v>38232</v>
          </cell>
        </row>
        <row r="746">
          <cell r="G746" t="str">
            <v>5100004436</v>
          </cell>
          <cell r="H746">
            <v>38236</v>
          </cell>
        </row>
        <row r="747">
          <cell r="G747" t="str">
            <v>5100004426</v>
          </cell>
          <cell r="H747">
            <v>38236</v>
          </cell>
        </row>
        <row r="748">
          <cell r="G748" t="str">
            <v>5100004426</v>
          </cell>
          <cell r="H748">
            <v>38236</v>
          </cell>
        </row>
        <row r="749">
          <cell r="G749" t="str">
            <v>5100004426</v>
          </cell>
          <cell r="H749">
            <v>38236</v>
          </cell>
        </row>
        <row r="750">
          <cell r="G750" t="str">
            <v>5100004426</v>
          </cell>
          <cell r="H750">
            <v>38236</v>
          </cell>
        </row>
        <row r="751">
          <cell r="G751" t="str">
            <v>5100004426</v>
          </cell>
          <cell r="H751">
            <v>38259</v>
          </cell>
        </row>
        <row r="752">
          <cell r="G752" t="str">
            <v>5100004426</v>
          </cell>
          <cell r="H752">
            <v>38259</v>
          </cell>
        </row>
        <row r="753">
          <cell r="G753" t="str">
            <v>5100004425</v>
          </cell>
          <cell r="H753">
            <v>38237</v>
          </cell>
        </row>
        <row r="754">
          <cell r="G754" t="str">
            <v>5100004425</v>
          </cell>
          <cell r="H754">
            <v>38237</v>
          </cell>
        </row>
        <row r="755">
          <cell r="G755" t="str">
            <v>5100004425</v>
          </cell>
          <cell r="H755">
            <v>38241</v>
          </cell>
        </row>
        <row r="756">
          <cell r="G756" t="str">
            <v>5100004424</v>
          </cell>
          <cell r="H756">
            <v>38237</v>
          </cell>
        </row>
        <row r="757">
          <cell r="G757" t="str">
            <v>5100004424</v>
          </cell>
          <cell r="H757">
            <v>38237</v>
          </cell>
        </row>
        <row r="758">
          <cell r="G758" t="str">
            <v>5100004424</v>
          </cell>
          <cell r="H758">
            <v>38244</v>
          </cell>
        </row>
        <row r="759">
          <cell r="G759" t="str">
            <v>5100004423</v>
          </cell>
          <cell r="H759">
            <v>38232</v>
          </cell>
        </row>
        <row r="760">
          <cell r="G760" t="str">
            <v>5100004423</v>
          </cell>
          <cell r="H760">
            <v>38232</v>
          </cell>
        </row>
        <row r="761">
          <cell r="G761" t="str">
            <v>5100004423</v>
          </cell>
          <cell r="H761">
            <v>38232</v>
          </cell>
        </row>
        <row r="762">
          <cell r="G762" t="str">
            <v>5100004423</v>
          </cell>
          <cell r="H762">
            <v>38232</v>
          </cell>
        </row>
        <row r="763">
          <cell r="G763" t="str">
            <v>5100004423</v>
          </cell>
          <cell r="H763">
            <v>38240</v>
          </cell>
        </row>
        <row r="764">
          <cell r="G764" t="str">
            <v>5100004423</v>
          </cell>
          <cell r="H764">
            <v>38240</v>
          </cell>
        </row>
        <row r="765">
          <cell r="G765" t="str">
            <v>5100004410</v>
          </cell>
          <cell r="H765">
            <v>38231</v>
          </cell>
        </row>
        <row r="766">
          <cell r="G766" t="str">
            <v>5100004410</v>
          </cell>
          <cell r="H766">
            <v>38231</v>
          </cell>
        </row>
        <row r="767">
          <cell r="G767" t="str">
            <v>5100004410</v>
          </cell>
          <cell r="H767">
            <v>38231</v>
          </cell>
        </row>
        <row r="768">
          <cell r="G768" t="str">
            <v>5100004410</v>
          </cell>
          <cell r="H768">
            <v>38231</v>
          </cell>
        </row>
        <row r="769">
          <cell r="G769" t="str">
            <v>5100004410</v>
          </cell>
          <cell r="H769">
            <v>38231</v>
          </cell>
        </row>
        <row r="770">
          <cell r="G770" t="str">
            <v>5100004410</v>
          </cell>
          <cell r="H770">
            <v>38231</v>
          </cell>
        </row>
        <row r="771">
          <cell r="G771" t="str">
            <v>5100004410</v>
          </cell>
          <cell r="H771">
            <v>38231</v>
          </cell>
        </row>
        <row r="772">
          <cell r="G772" t="str">
            <v>5100004410</v>
          </cell>
          <cell r="H772">
            <v>38231</v>
          </cell>
        </row>
        <row r="773">
          <cell r="G773" t="str">
            <v>5100004410</v>
          </cell>
          <cell r="H773">
            <v>38231</v>
          </cell>
        </row>
        <row r="774">
          <cell r="G774" t="str">
            <v>5100004410</v>
          </cell>
          <cell r="H774">
            <v>38231</v>
          </cell>
        </row>
        <row r="775">
          <cell r="G775" t="str">
            <v>5100004410</v>
          </cell>
          <cell r="H775">
            <v>38231</v>
          </cell>
        </row>
        <row r="776">
          <cell r="G776" t="str">
            <v>5100004410</v>
          </cell>
          <cell r="H776">
            <v>38231</v>
          </cell>
        </row>
        <row r="777">
          <cell r="G777" t="str">
            <v>5100004410</v>
          </cell>
          <cell r="H777">
            <v>38231</v>
          </cell>
        </row>
        <row r="778">
          <cell r="G778" t="str">
            <v>5100004410</v>
          </cell>
          <cell r="H778">
            <v>38231</v>
          </cell>
        </row>
        <row r="779">
          <cell r="G779" t="str">
            <v>5100004410</v>
          </cell>
          <cell r="H779">
            <v>38231</v>
          </cell>
        </row>
        <row r="780">
          <cell r="G780" t="str">
            <v>5100004410</v>
          </cell>
          <cell r="H780">
            <v>38231</v>
          </cell>
        </row>
        <row r="781">
          <cell r="G781" t="str">
            <v>5100004410</v>
          </cell>
          <cell r="H781">
            <v>38231</v>
          </cell>
        </row>
        <row r="782">
          <cell r="G782" t="str">
            <v>5100004410</v>
          </cell>
          <cell r="H782">
            <v>38231</v>
          </cell>
        </row>
        <row r="783">
          <cell r="G783" t="str">
            <v>5100004410</v>
          </cell>
          <cell r="H783">
            <v>38231</v>
          </cell>
        </row>
        <row r="784">
          <cell r="G784" t="str">
            <v>5100004410</v>
          </cell>
          <cell r="H784">
            <v>38231</v>
          </cell>
        </row>
        <row r="785">
          <cell r="G785" t="str">
            <v>5100004410</v>
          </cell>
          <cell r="H785">
            <v>38231</v>
          </cell>
        </row>
        <row r="786">
          <cell r="G786" t="str">
            <v>5100004410</v>
          </cell>
          <cell r="H786">
            <v>38231</v>
          </cell>
        </row>
        <row r="787">
          <cell r="G787" t="str">
            <v>5100004410</v>
          </cell>
          <cell r="H787">
            <v>38240</v>
          </cell>
        </row>
        <row r="788">
          <cell r="G788" t="str">
            <v>5100004410</v>
          </cell>
          <cell r="H788">
            <v>38240</v>
          </cell>
        </row>
        <row r="789">
          <cell r="G789" t="str">
            <v>5100004410</v>
          </cell>
          <cell r="H789">
            <v>38240</v>
          </cell>
        </row>
        <row r="790">
          <cell r="G790" t="str">
            <v>5100004410</v>
          </cell>
          <cell r="H790">
            <v>38240</v>
          </cell>
        </row>
        <row r="791">
          <cell r="G791" t="str">
            <v>5100004410</v>
          </cell>
          <cell r="H791">
            <v>38240</v>
          </cell>
        </row>
        <row r="792">
          <cell r="G792" t="str">
            <v>5100004410</v>
          </cell>
          <cell r="H792">
            <v>38240</v>
          </cell>
        </row>
        <row r="793">
          <cell r="G793" t="str">
            <v>5100004410</v>
          </cell>
          <cell r="H793">
            <v>38240</v>
          </cell>
        </row>
        <row r="794">
          <cell r="G794" t="str">
            <v>5100004410</v>
          </cell>
          <cell r="H794">
            <v>38240</v>
          </cell>
        </row>
        <row r="795">
          <cell r="G795" t="str">
            <v>5100004410</v>
          </cell>
          <cell r="H795">
            <v>38240</v>
          </cell>
        </row>
        <row r="796">
          <cell r="G796" t="str">
            <v>5100004410</v>
          </cell>
          <cell r="H796">
            <v>38240</v>
          </cell>
        </row>
        <row r="797">
          <cell r="G797" t="str">
            <v>5100004410</v>
          </cell>
          <cell r="H797">
            <v>38240</v>
          </cell>
        </row>
        <row r="798">
          <cell r="G798" t="str">
            <v>5100004410</v>
          </cell>
          <cell r="H798">
            <v>38240</v>
          </cell>
        </row>
        <row r="799">
          <cell r="G799" t="str">
            <v>5100004410</v>
          </cell>
          <cell r="H799">
            <v>38240</v>
          </cell>
        </row>
        <row r="800">
          <cell r="G800" t="str">
            <v>5100004410</v>
          </cell>
          <cell r="H800">
            <v>38240</v>
          </cell>
        </row>
        <row r="801">
          <cell r="G801" t="str">
            <v>5100004410</v>
          </cell>
          <cell r="H801">
            <v>38240</v>
          </cell>
        </row>
        <row r="802">
          <cell r="G802" t="str">
            <v>5100004410</v>
          </cell>
          <cell r="H802">
            <v>38240</v>
          </cell>
        </row>
        <row r="803">
          <cell r="G803" t="str">
            <v>5100004410</v>
          </cell>
          <cell r="H803">
            <v>38240</v>
          </cell>
        </row>
        <row r="804">
          <cell r="G804" t="str">
            <v>5100004410</v>
          </cell>
          <cell r="H804">
            <v>38240</v>
          </cell>
        </row>
        <row r="805">
          <cell r="G805" t="str">
            <v>5100004410</v>
          </cell>
          <cell r="H805">
            <v>38240</v>
          </cell>
        </row>
        <row r="806">
          <cell r="G806" t="str">
            <v>5100004410</v>
          </cell>
          <cell r="H806">
            <v>38240</v>
          </cell>
        </row>
        <row r="807">
          <cell r="G807" t="str">
            <v>5100004410</v>
          </cell>
          <cell r="H807">
            <v>38240</v>
          </cell>
        </row>
        <row r="808">
          <cell r="G808" t="str">
            <v>5100004409</v>
          </cell>
          <cell r="H808">
            <v>38232</v>
          </cell>
        </row>
        <row r="809">
          <cell r="G809" t="str">
            <v>5100004409</v>
          </cell>
          <cell r="H809">
            <v>38232</v>
          </cell>
        </row>
        <row r="810">
          <cell r="G810" t="str">
            <v>5100004409</v>
          </cell>
          <cell r="H810">
            <v>38232</v>
          </cell>
        </row>
        <row r="811">
          <cell r="G811" t="str">
            <v>5100004409</v>
          </cell>
          <cell r="H811">
            <v>38232</v>
          </cell>
        </row>
        <row r="812">
          <cell r="G812" t="str">
            <v>5100004409</v>
          </cell>
          <cell r="H812">
            <v>38232</v>
          </cell>
        </row>
        <row r="813">
          <cell r="G813" t="str">
            <v>5100004409</v>
          </cell>
          <cell r="H813">
            <v>38232</v>
          </cell>
        </row>
        <row r="814">
          <cell r="G814" t="str">
            <v>5100004409</v>
          </cell>
          <cell r="H814">
            <v>38234</v>
          </cell>
        </row>
        <row r="815">
          <cell r="G815" t="str">
            <v>5100004409</v>
          </cell>
          <cell r="H815">
            <v>38234</v>
          </cell>
        </row>
        <row r="816">
          <cell r="G816" t="str">
            <v>5100004409</v>
          </cell>
          <cell r="H816">
            <v>38234</v>
          </cell>
        </row>
        <row r="817">
          <cell r="G817" t="str">
            <v>5100004405</v>
          </cell>
          <cell r="H817">
            <v>38232</v>
          </cell>
        </row>
        <row r="818">
          <cell r="G818" t="str">
            <v>5100004405</v>
          </cell>
          <cell r="H818">
            <v>38232</v>
          </cell>
        </row>
        <row r="819">
          <cell r="G819" t="str">
            <v>5100004405</v>
          </cell>
          <cell r="H819">
            <v>38232</v>
          </cell>
        </row>
        <row r="820">
          <cell r="G820" t="str">
            <v>5100004405</v>
          </cell>
          <cell r="H820">
            <v>38232</v>
          </cell>
        </row>
        <row r="821">
          <cell r="G821" t="str">
            <v>5100004405</v>
          </cell>
          <cell r="H821">
            <v>38232</v>
          </cell>
        </row>
        <row r="822">
          <cell r="G822" t="str">
            <v>5100004405</v>
          </cell>
          <cell r="H822">
            <v>38232</v>
          </cell>
        </row>
        <row r="823">
          <cell r="G823" t="str">
            <v>5100004405</v>
          </cell>
          <cell r="H823">
            <v>38239</v>
          </cell>
        </row>
        <row r="824">
          <cell r="G824" t="str">
            <v>5100004405</v>
          </cell>
          <cell r="H824">
            <v>38239</v>
          </cell>
        </row>
        <row r="825">
          <cell r="G825" t="str">
            <v>5100004405</v>
          </cell>
          <cell r="H825">
            <v>38239</v>
          </cell>
        </row>
        <row r="826">
          <cell r="G826" t="str">
            <v>5100004405</v>
          </cell>
          <cell r="H826">
            <v>38239</v>
          </cell>
        </row>
        <row r="827">
          <cell r="G827" t="str">
            <v>5100004405</v>
          </cell>
          <cell r="H827">
            <v>38239</v>
          </cell>
        </row>
        <row r="828">
          <cell r="G828" t="str">
            <v>5100004405</v>
          </cell>
          <cell r="H828">
            <v>38239</v>
          </cell>
        </row>
        <row r="829">
          <cell r="G829" t="str">
            <v>5100004405</v>
          </cell>
          <cell r="H829">
            <v>38239</v>
          </cell>
        </row>
        <row r="830">
          <cell r="G830" t="str">
            <v>5100004405</v>
          </cell>
          <cell r="H830">
            <v>38239</v>
          </cell>
        </row>
        <row r="831">
          <cell r="G831" t="str">
            <v>5100004271</v>
          </cell>
          <cell r="H831">
            <v>38232</v>
          </cell>
        </row>
        <row r="832">
          <cell r="G832" t="str">
            <v>5100004271</v>
          </cell>
          <cell r="H832">
            <v>38232</v>
          </cell>
        </row>
        <row r="833">
          <cell r="G833" t="str">
            <v>5100004271</v>
          </cell>
          <cell r="H833">
            <v>38230</v>
          </cell>
        </row>
        <row r="834">
          <cell r="G834" t="str">
            <v>5100004271</v>
          </cell>
          <cell r="H834">
            <v>38230</v>
          </cell>
        </row>
        <row r="835">
          <cell r="G835" t="str">
            <v>5100004271</v>
          </cell>
          <cell r="H835">
            <v>38229</v>
          </cell>
        </row>
        <row r="836">
          <cell r="G836" t="str">
            <v>5100004271</v>
          </cell>
          <cell r="H836">
            <v>38232</v>
          </cell>
        </row>
        <row r="837">
          <cell r="G837" t="str">
            <v>5100004271</v>
          </cell>
          <cell r="H837">
            <v>38232</v>
          </cell>
        </row>
        <row r="838">
          <cell r="G838" t="str">
            <v>5100004271</v>
          </cell>
          <cell r="H838">
            <v>38230</v>
          </cell>
        </row>
        <row r="839">
          <cell r="G839" t="str">
            <v>5100004271</v>
          </cell>
          <cell r="H839">
            <v>38230</v>
          </cell>
        </row>
        <row r="840">
          <cell r="G840" t="str">
            <v>5100004271</v>
          </cell>
          <cell r="H840">
            <v>38229</v>
          </cell>
        </row>
        <row r="841">
          <cell r="G841" t="str">
            <v>5100004271</v>
          </cell>
          <cell r="H841">
            <v>38233</v>
          </cell>
        </row>
        <row r="842">
          <cell r="G842" t="str">
            <v>5100004271</v>
          </cell>
          <cell r="H842">
            <v>38233</v>
          </cell>
        </row>
        <row r="843">
          <cell r="G843" t="str">
            <v>5100004271</v>
          </cell>
          <cell r="H843">
            <v>38232</v>
          </cell>
        </row>
        <row r="844">
          <cell r="G844" t="str">
            <v>5100004271</v>
          </cell>
          <cell r="H844">
            <v>38232</v>
          </cell>
        </row>
        <row r="845">
          <cell r="G845" t="str">
            <v>5100004271</v>
          </cell>
          <cell r="H845">
            <v>38230</v>
          </cell>
        </row>
        <row r="846">
          <cell r="G846" t="str">
            <v>5100004267</v>
          </cell>
          <cell r="H846">
            <v>38233</v>
          </cell>
        </row>
        <row r="847">
          <cell r="G847" t="str">
            <v>5100004267</v>
          </cell>
          <cell r="H847">
            <v>38233</v>
          </cell>
        </row>
        <row r="848">
          <cell r="G848" t="str">
            <v>5100004267</v>
          </cell>
          <cell r="H848">
            <v>38233</v>
          </cell>
        </row>
        <row r="849">
          <cell r="G849" t="str">
            <v>5100004267</v>
          </cell>
          <cell r="H849">
            <v>38233</v>
          </cell>
        </row>
        <row r="850">
          <cell r="G850" t="str">
            <v>5100004267</v>
          </cell>
          <cell r="H850">
            <v>38238</v>
          </cell>
        </row>
        <row r="851">
          <cell r="G851" t="str">
            <v>5100004267</v>
          </cell>
          <cell r="H851">
            <v>38238</v>
          </cell>
        </row>
        <row r="852">
          <cell r="G852" t="str">
            <v>5100004266</v>
          </cell>
          <cell r="H852">
            <v>38233</v>
          </cell>
        </row>
        <row r="853">
          <cell r="G853" t="str">
            <v>5100004266</v>
          </cell>
          <cell r="H853">
            <v>38233</v>
          </cell>
        </row>
        <row r="854">
          <cell r="G854" t="str">
            <v>5100004266</v>
          </cell>
          <cell r="H854">
            <v>38243</v>
          </cell>
        </row>
        <row r="855">
          <cell r="G855" t="str">
            <v>5100004259</v>
          </cell>
          <cell r="H855">
            <v>38229</v>
          </cell>
        </row>
        <row r="856">
          <cell r="G856" t="str">
            <v>5100004259</v>
          </cell>
          <cell r="H856">
            <v>38229</v>
          </cell>
        </row>
        <row r="857">
          <cell r="G857" t="str">
            <v>5100004259</v>
          </cell>
          <cell r="H857">
            <v>38230</v>
          </cell>
        </row>
        <row r="858">
          <cell r="G858" t="str">
            <v>5100004258</v>
          </cell>
          <cell r="H858">
            <v>38233</v>
          </cell>
        </row>
        <row r="859">
          <cell r="G859" t="str">
            <v>5100004258</v>
          </cell>
          <cell r="H859">
            <v>38233</v>
          </cell>
        </row>
        <row r="860">
          <cell r="G860" t="str">
            <v>5100004258</v>
          </cell>
          <cell r="H860">
            <v>38238</v>
          </cell>
        </row>
        <row r="861">
          <cell r="G861" t="str">
            <v>5100004255</v>
          </cell>
          <cell r="H861">
            <v>38240</v>
          </cell>
        </row>
        <row r="862">
          <cell r="G862" t="str">
            <v>5100004255</v>
          </cell>
          <cell r="H862">
            <v>38240</v>
          </cell>
        </row>
        <row r="863">
          <cell r="G863" t="str">
            <v>5100004255</v>
          </cell>
          <cell r="H863">
            <v>38240</v>
          </cell>
        </row>
        <row r="864">
          <cell r="G864" t="str">
            <v>5100004255</v>
          </cell>
          <cell r="H864">
            <v>38240</v>
          </cell>
        </row>
        <row r="865">
          <cell r="G865" t="str">
            <v>5100004255</v>
          </cell>
          <cell r="H865">
            <v>38240</v>
          </cell>
        </row>
        <row r="866">
          <cell r="G866" t="str">
            <v>5100004255</v>
          </cell>
          <cell r="H866">
            <v>38232</v>
          </cell>
        </row>
        <row r="867">
          <cell r="G867" t="str">
            <v>5100004255</v>
          </cell>
          <cell r="H867">
            <v>38232</v>
          </cell>
        </row>
        <row r="868">
          <cell r="G868" t="str">
            <v>5100004255</v>
          </cell>
          <cell r="H868">
            <v>38232</v>
          </cell>
        </row>
        <row r="869">
          <cell r="G869" t="str">
            <v>5100004255</v>
          </cell>
          <cell r="H869">
            <v>38232</v>
          </cell>
        </row>
        <row r="870">
          <cell r="G870" t="str">
            <v>5100004255</v>
          </cell>
          <cell r="H870">
            <v>38240</v>
          </cell>
        </row>
        <row r="871">
          <cell r="G871" t="str">
            <v>5100004255</v>
          </cell>
          <cell r="H871">
            <v>38240</v>
          </cell>
        </row>
        <row r="872">
          <cell r="G872" t="str">
            <v>5100004255</v>
          </cell>
          <cell r="H872">
            <v>38240</v>
          </cell>
        </row>
        <row r="873">
          <cell r="G873" t="str">
            <v>5100004255</v>
          </cell>
          <cell r="H873">
            <v>38240</v>
          </cell>
        </row>
        <row r="874">
          <cell r="G874" t="str">
            <v>5100004255</v>
          </cell>
          <cell r="H874">
            <v>38240</v>
          </cell>
        </row>
        <row r="875">
          <cell r="G875" t="str">
            <v>5100004255</v>
          </cell>
          <cell r="H875">
            <v>38232</v>
          </cell>
        </row>
        <row r="876">
          <cell r="G876" t="str">
            <v>5100004255</v>
          </cell>
          <cell r="H876">
            <v>38232</v>
          </cell>
        </row>
        <row r="877">
          <cell r="G877" t="str">
            <v>5100004255</v>
          </cell>
          <cell r="H877">
            <v>38232</v>
          </cell>
        </row>
        <row r="878">
          <cell r="G878" t="str">
            <v>5100004255</v>
          </cell>
          <cell r="H878">
            <v>38232</v>
          </cell>
        </row>
        <row r="879">
          <cell r="G879" t="str">
            <v>5100004255</v>
          </cell>
          <cell r="H879">
            <v>38241</v>
          </cell>
        </row>
        <row r="880">
          <cell r="G880" t="str">
            <v>5100004255</v>
          </cell>
          <cell r="H880">
            <v>38241</v>
          </cell>
        </row>
        <row r="881">
          <cell r="G881" t="str">
            <v>5100004255</v>
          </cell>
          <cell r="H881">
            <v>38241</v>
          </cell>
        </row>
        <row r="882">
          <cell r="G882" t="str">
            <v>5100004255</v>
          </cell>
          <cell r="H882">
            <v>38241</v>
          </cell>
        </row>
        <row r="883">
          <cell r="G883" t="str">
            <v>5100004255</v>
          </cell>
          <cell r="H883">
            <v>38241</v>
          </cell>
        </row>
        <row r="884">
          <cell r="G884" t="str">
            <v>5100004255</v>
          </cell>
          <cell r="H884">
            <v>38233</v>
          </cell>
        </row>
        <row r="885">
          <cell r="G885" t="str">
            <v>5100004255</v>
          </cell>
          <cell r="H885">
            <v>38233</v>
          </cell>
        </row>
        <row r="886">
          <cell r="G886" t="str">
            <v>5100004255</v>
          </cell>
          <cell r="H886">
            <v>38233</v>
          </cell>
        </row>
        <row r="887">
          <cell r="G887" t="str">
            <v>5100004255</v>
          </cell>
          <cell r="H887">
            <v>38233</v>
          </cell>
        </row>
        <row r="888">
          <cell r="G888" t="str">
            <v>5100004254</v>
          </cell>
          <cell r="H888">
            <v>38238</v>
          </cell>
        </row>
        <row r="889">
          <cell r="G889" t="str">
            <v>5100004254</v>
          </cell>
          <cell r="H889">
            <v>38238</v>
          </cell>
        </row>
        <row r="890">
          <cell r="G890" t="str">
            <v>5100004254</v>
          </cell>
          <cell r="H890">
            <v>38238</v>
          </cell>
        </row>
        <row r="891">
          <cell r="G891" t="str">
            <v>5100004254</v>
          </cell>
          <cell r="H891">
            <v>38238</v>
          </cell>
        </row>
        <row r="892">
          <cell r="G892" t="str">
            <v>5100004254</v>
          </cell>
          <cell r="H892">
            <v>38238</v>
          </cell>
        </row>
        <row r="893">
          <cell r="G893" t="str">
            <v>5100004254</v>
          </cell>
          <cell r="H893">
            <v>38238</v>
          </cell>
        </row>
        <row r="894">
          <cell r="G894" t="str">
            <v>5100004254</v>
          </cell>
          <cell r="H894">
            <v>38240</v>
          </cell>
        </row>
        <row r="895">
          <cell r="G895" t="str">
            <v>5100004254</v>
          </cell>
          <cell r="H895">
            <v>38240</v>
          </cell>
        </row>
        <row r="896">
          <cell r="G896" t="str">
            <v>5100004254</v>
          </cell>
          <cell r="H896">
            <v>38240</v>
          </cell>
        </row>
        <row r="897">
          <cell r="G897" t="str">
            <v>5100004253</v>
          </cell>
          <cell r="H897">
            <v>38240</v>
          </cell>
        </row>
        <row r="898">
          <cell r="G898" t="str">
            <v>5100004253</v>
          </cell>
          <cell r="H898">
            <v>38239</v>
          </cell>
        </row>
        <row r="899">
          <cell r="G899" t="str">
            <v>5100004253</v>
          </cell>
          <cell r="H899">
            <v>38239</v>
          </cell>
        </row>
        <row r="900">
          <cell r="G900" t="str">
            <v>5100004253</v>
          </cell>
          <cell r="H900">
            <v>38239</v>
          </cell>
        </row>
        <row r="901">
          <cell r="G901" t="str">
            <v>5100004253</v>
          </cell>
          <cell r="H901">
            <v>38238</v>
          </cell>
        </row>
        <row r="902">
          <cell r="G902" t="str">
            <v>5100004253</v>
          </cell>
          <cell r="H902">
            <v>38238</v>
          </cell>
        </row>
        <row r="903">
          <cell r="G903" t="str">
            <v>5100004253</v>
          </cell>
          <cell r="H903">
            <v>38238</v>
          </cell>
        </row>
        <row r="904">
          <cell r="G904" t="str">
            <v>5100004253</v>
          </cell>
          <cell r="H904">
            <v>38234</v>
          </cell>
        </row>
        <row r="905">
          <cell r="G905" t="str">
            <v>5100004253</v>
          </cell>
          <cell r="H905">
            <v>38234</v>
          </cell>
        </row>
        <row r="906">
          <cell r="G906" t="str">
            <v>5100004253</v>
          </cell>
          <cell r="H906">
            <v>38234</v>
          </cell>
        </row>
        <row r="907">
          <cell r="G907" t="str">
            <v>5100004253</v>
          </cell>
          <cell r="H907">
            <v>38232</v>
          </cell>
        </row>
        <row r="908">
          <cell r="G908" t="str">
            <v>5100004253</v>
          </cell>
          <cell r="H908">
            <v>38232</v>
          </cell>
        </row>
        <row r="909">
          <cell r="G909" t="str">
            <v>5100004253</v>
          </cell>
          <cell r="H909">
            <v>38232</v>
          </cell>
        </row>
        <row r="910">
          <cell r="G910" t="str">
            <v>5100004253</v>
          </cell>
          <cell r="H910">
            <v>38232</v>
          </cell>
        </row>
        <row r="911">
          <cell r="G911" t="str">
            <v>5100004253</v>
          </cell>
          <cell r="H911">
            <v>38232</v>
          </cell>
        </row>
        <row r="912">
          <cell r="G912" t="str">
            <v>5100004253</v>
          </cell>
          <cell r="H912">
            <v>38230</v>
          </cell>
        </row>
        <row r="913">
          <cell r="G913" t="str">
            <v>5100004253</v>
          </cell>
          <cell r="H913">
            <v>38230</v>
          </cell>
        </row>
        <row r="914">
          <cell r="G914" t="str">
            <v>5100004253</v>
          </cell>
          <cell r="H914">
            <v>38228</v>
          </cell>
        </row>
        <row r="915">
          <cell r="G915" t="str">
            <v>5100004253</v>
          </cell>
          <cell r="H915">
            <v>38240</v>
          </cell>
        </row>
        <row r="916">
          <cell r="G916" t="str">
            <v>5100004253</v>
          </cell>
          <cell r="H916">
            <v>38239</v>
          </cell>
        </row>
        <row r="917">
          <cell r="G917" t="str">
            <v>5100004253</v>
          </cell>
          <cell r="H917">
            <v>38239</v>
          </cell>
        </row>
        <row r="918">
          <cell r="G918" t="str">
            <v>5100004253</v>
          </cell>
          <cell r="H918">
            <v>38239</v>
          </cell>
        </row>
        <row r="919">
          <cell r="G919" t="str">
            <v>5100004253</v>
          </cell>
          <cell r="H919">
            <v>38238</v>
          </cell>
        </row>
        <row r="920">
          <cell r="G920" t="str">
            <v>5100004253</v>
          </cell>
          <cell r="H920">
            <v>38238</v>
          </cell>
        </row>
        <row r="921">
          <cell r="G921" t="str">
            <v>5100004253</v>
          </cell>
          <cell r="H921">
            <v>38238</v>
          </cell>
        </row>
        <row r="922">
          <cell r="G922" t="str">
            <v>5100004253</v>
          </cell>
          <cell r="H922">
            <v>38234</v>
          </cell>
        </row>
        <row r="923">
          <cell r="G923" t="str">
            <v>5100004253</v>
          </cell>
          <cell r="H923">
            <v>38234</v>
          </cell>
        </row>
        <row r="924">
          <cell r="G924" t="str">
            <v>5100004253</v>
          </cell>
          <cell r="H924">
            <v>38234</v>
          </cell>
        </row>
        <row r="925">
          <cell r="G925" t="str">
            <v>5100004253</v>
          </cell>
          <cell r="H925">
            <v>38232</v>
          </cell>
        </row>
        <row r="926">
          <cell r="G926" t="str">
            <v>5100004253</v>
          </cell>
          <cell r="H926">
            <v>38232</v>
          </cell>
        </row>
        <row r="927">
          <cell r="G927" t="str">
            <v>5100004253</v>
          </cell>
          <cell r="H927">
            <v>38232</v>
          </cell>
        </row>
        <row r="928">
          <cell r="G928" t="str">
            <v>5100004253</v>
          </cell>
          <cell r="H928">
            <v>38232</v>
          </cell>
        </row>
        <row r="929">
          <cell r="G929" t="str">
            <v>5100004253</v>
          </cell>
          <cell r="H929">
            <v>38232</v>
          </cell>
        </row>
        <row r="930">
          <cell r="G930" t="str">
            <v>5100004253</v>
          </cell>
          <cell r="H930">
            <v>38230</v>
          </cell>
        </row>
        <row r="931">
          <cell r="G931" t="str">
            <v>5100004253</v>
          </cell>
          <cell r="H931">
            <v>38230</v>
          </cell>
        </row>
        <row r="932">
          <cell r="G932" t="str">
            <v>5100004253</v>
          </cell>
          <cell r="H932">
            <v>38228</v>
          </cell>
        </row>
        <row r="933">
          <cell r="G933" t="str">
            <v>5100004253</v>
          </cell>
          <cell r="H933">
            <v>38240</v>
          </cell>
        </row>
        <row r="934">
          <cell r="G934" t="str">
            <v>5100004253</v>
          </cell>
          <cell r="H934">
            <v>38239</v>
          </cell>
        </row>
        <row r="935">
          <cell r="G935" t="str">
            <v>5100004253</v>
          </cell>
          <cell r="H935">
            <v>38239</v>
          </cell>
        </row>
        <row r="936">
          <cell r="G936" t="str">
            <v>5100004253</v>
          </cell>
          <cell r="H936">
            <v>38239</v>
          </cell>
        </row>
        <row r="937">
          <cell r="G937" t="str">
            <v>5100004253</v>
          </cell>
          <cell r="H937">
            <v>38238</v>
          </cell>
        </row>
        <row r="938">
          <cell r="G938" t="str">
            <v>5100004253</v>
          </cell>
          <cell r="H938">
            <v>38238</v>
          </cell>
        </row>
        <row r="939">
          <cell r="G939" t="str">
            <v>5100004253</v>
          </cell>
          <cell r="H939">
            <v>38238</v>
          </cell>
        </row>
        <row r="940">
          <cell r="G940" t="str">
            <v>5100004253</v>
          </cell>
          <cell r="H940">
            <v>38236</v>
          </cell>
        </row>
        <row r="941">
          <cell r="G941" t="str">
            <v>5100004253</v>
          </cell>
          <cell r="H941">
            <v>38236</v>
          </cell>
        </row>
        <row r="942">
          <cell r="G942" t="str">
            <v>5100004253</v>
          </cell>
          <cell r="H942">
            <v>38236</v>
          </cell>
        </row>
        <row r="943">
          <cell r="G943" t="str">
            <v>5100004253</v>
          </cell>
          <cell r="H943">
            <v>38233</v>
          </cell>
        </row>
        <row r="944">
          <cell r="G944" t="str">
            <v>5100004253</v>
          </cell>
          <cell r="H944">
            <v>38232</v>
          </cell>
        </row>
        <row r="945">
          <cell r="G945" t="str">
            <v>5100004253</v>
          </cell>
          <cell r="H945">
            <v>38232</v>
          </cell>
        </row>
        <row r="946">
          <cell r="G946" t="str">
            <v>5100004253</v>
          </cell>
          <cell r="H946">
            <v>38232</v>
          </cell>
        </row>
        <row r="947">
          <cell r="G947" t="str">
            <v>5100004253</v>
          </cell>
          <cell r="H947">
            <v>38232</v>
          </cell>
        </row>
        <row r="948">
          <cell r="G948" t="str">
            <v>5100004253</v>
          </cell>
          <cell r="H948">
            <v>38230</v>
          </cell>
        </row>
        <row r="949">
          <cell r="G949" t="str">
            <v>5100004253</v>
          </cell>
          <cell r="H949">
            <v>38230</v>
          </cell>
        </row>
        <row r="950">
          <cell r="G950" t="str">
            <v>5100004253</v>
          </cell>
          <cell r="H950">
            <v>38230</v>
          </cell>
        </row>
        <row r="951">
          <cell r="G951" t="str">
            <v>5100004244</v>
          </cell>
          <cell r="H951">
            <v>38230</v>
          </cell>
        </row>
        <row r="952">
          <cell r="G952" t="str">
            <v>5100004244</v>
          </cell>
          <cell r="H952">
            <v>38230</v>
          </cell>
        </row>
        <row r="953">
          <cell r="G953" t="str">
            <v>5100004244</v>
          </cell>
          <cell r="H953">
            <v>38230</v>
          </cell>
        </row>
        <row r="954">
          <cell r="G954" t="str">
            <v>5100004244</v>
          </cell>
          <cell r="H954">
            <v>38230</v>
          </cell>
        </row>
        <row r="955">
          <cell r="G955" t="str">
            <v>5100004244</v>
          </cell>
          <cell r="H955">
            <v>38230</v>
          </cell>
        </row>
        <row r="956">
          <cell r="G956" t="str">
            <v>5100004244</v>
          </cell>
          <cell r="H956">
            <v>38230</v>
          </cell>
        </row>
        <row r="957">
          <cell r="G957" t="str">
            <v>5100004244</v>
          </cell>
          <cell r="H957">
            <v>38230</v>
          </cell>
        </row>
        <row r="958">
          <cell r="G958" t="str">
            <v>5100004244</v>
          </cell>
          <cell r="H958">
            <v>38230</v>
          </cell>
        </row>
        <row r="959">
          <cell r="G959" t="str">
            <v>5100004242</v>
          </cell>
          <cell r="H959">
            <v>38227</v>
          </cell>
        </row>
        <row r="960">
          <cell r="G960" t="str">
            <v>5100004242</v>
          </cell>
          <cell r="H960">
            <v>38227</v>
          </cell>
        </row>
        <row r="961">
          <cell r="G961" t="str">
            <v>5100004242</v>
          </cell>
          <cell r="H961">
            <v>38227</v>
          </cell>
        </row>
        <row r="962">
          <cell r="G962" t="str">
            <v>5100004242</v>
          </cell>
          <cell r="H962">
            <v>38227</v>
          </cell>
        </row>
        <row r="963">
          <cell r="G963" t="str">
            <v>5100004242</v>
          </cell>
          <cell r="H963">
            <v>38243</v>
          </cell>
        </row>
        <row r="964">
          <cell r="G964" t="str">
            <v>5100004242</v>
          </cell>
          <cell r="H964">
            <v>38243</v>
          </cell>
        </row>
        <row r="965">
          <cell r="G965" t="str">
            <v>5100004242</v>
          </cell>
          <cell r="H965">
            <v>38227</v>
          </cell>
        </row>
        <row r="966">
          <cell r="G966" t="str">
            <v>5100004242</v>
          </cell>
          <cell r="H966">
            <v>38227</v>
          </cell>
        </row>
        <row r="967">
          <cell r="G967" t="str">
            <v>5100004242</v>
          </cell>
          <cell r="H967">
            <v>38227</v>
          </cell>
        </row>
        <row r="968">
          <cell r="G968" t="str">
            <v>5100004242</v>
          </cell>
          <cell r="H968">
            <v>38227</v>
          </cell>
        </row>
        <row r="969">
          <cell r="G969" t="str">
            <v>5100004242</v>
          </cell>
          <cell r="H969">
            <v>38227</v>
          </cell>
        </row>
        <row r="970">
          <cell r="G970" t="str">
            <v>5100004242</v>
          </cell>
          <cell r="H970">
            <v>38227</v>
          </cell>
        </row>
        <row r="971">
          <cell r="G971" t="str">
            <v>5100004242</v>
          </cell>
          <cell r="H971">
            <v>38243</v>
          </cell>
        </row>
        <row r="972">
          <cell r="G972" t="str">
            <v>5100004242</v>
          </cell>
          <cell r="H972">
            <v>38243</v>
          </cell>
        </row>
        <row r="973">
          <cell r="G973" t="str">
            <v>5100004242</v>
          </cell>
          <cell r="H973">
            <v>38243</v>
          </cell>
        </row>
        <row r="974">
          <cell r="G974" t="str">
            <v>5100004242</v>
          </cell>
          <cell r="H974">
            <v>38227</v>
          </cell>
        </row>
        <row r="975">
          <cell r="G975" t="str">
            <v>5100004242</v>
          </cell>
          <cell r="H975">
            <v>38227</v>
          </cell>
        </row>
        <row r="976">
          <cell r="G976" t="str">
            <v>5100004242</v>
          </cell>
          <cell r="H976">
            <v>38227</v>
          </cell>
        </row>
        <row r="977">
          <cell r="G977" t="str">
            <v>5100004242</v>
          </cell>
          <cell r="H977">
            <v>38227</v>
          </cell>
        </row>
        <row r="978">
          <cell r="G978" t="str">
            <v>5100004242</v>
          </cell>
          <cell r="H978">
            <v>38227</v>
          </cell>
        </row>
        <row r="979">
          <cell r="G979" t="str">
            <v>5100004242</v>
          </cell>
          <cell r="H979">
            <v>38227</v>
          </cell>
        </row>
        <row r="980">
          <cell r="G980" t="str">
            <v>5100004242</v>
          </cell>
          <cell r="H980">
            <v>38227</v>
          </cell>
        </row>
        <row r="981">
          <cell r="G981" t="str">
            <v>5100004242</v>
          </cell>
          <cell r="H981">
            <v>38227</v>
          </cell>
        </row>
        <row r="982">
          <cell r="G982" t="str">
            <v>5100004242</v>
          </cell>
          <cell r="H982">
            <v>38227</v>
          </cell>
        </row>
        <row r="983">
          <cell r="G983" t="str">
            <v>5100004242</v>
          </cell>
          <cell r="H983">
            <v>38227</v>
          </cell>
        </row>
        <row r="984">
          <cell r="G984" t="str">
            <v>5100004242</v>
          </cell>
          <cell r="H984">
            <v>38243</v>
          </cell>
        </row>
        <row r="985">
          <cell r="G985" t="str">
            <v>5100004242</v>
          </cell>
          <cell r="H985">
            <v>38243</v>
          </cell>
        </row>
        <row r="986">
          <cell r="G986" t="str">
            <v>5100004242</v>
          </cell>
          <cell r="H986">
            <v>38243</v>
          </cell>
        </row>
        <row r="987">
          <cell r="G987" t="str">
            <v>5100004242</v>
          </cell>
          <cell r="H987">
            <v>38243</v>
          </cell>
        </row>
        <row r="988">
          <cell r="G988" t="str">
            <v>5100004242</v>
          </cell>
          <cell r="H988">
            <v>38243</v>
          </cell>
        </row>
        <row r="989">
          <cell r="G989" t="str">
            <v>5100004119</v>
          </cell>
          <cell r="H989">
            <v>38216</v>
          </cell>
        </row>
        <row r="990">
          <cell r="G990" t="str">
            <v>5100004119</v>
          </cell>
          <cell r="H990">
            <v>38216</v>
          </cell>
        </row>
        <row r="991">
          <cell r="G991" t="str">
            <v>5100004119</v>
          </cell>
          <cell r="H991">
            <v>38216</v>
          </cell>
        </row>
        <row r="992">
          <cell r="G992" t="str">
            <v>5100004119</v>
          </cell>
          <cell r="H992">
            <v>38216</v>
          </cell>
        </row>
        <row r="993">
          <cell r="G993" t="str">
            <v>5100004119</v>
          </cell>
          <cell r="H993">
            <v>38216</v>
          </cell>
        </row>
        <row r="994">
          <cell r="G994" t="str">
            <v>5100004119</v>
          </cell>
          <cell r="H994">
            <v>38216</v>
          </cell>
        </row>
        <row r="995">
          <cell r="G995" t="str">
            <v>5100004119</v>
          </cell>
          <cell r="H995">
            <v>38216</v>
          </cell>
        </row>
        <row r="996">
          <cell r="G996" t="str">
            <v>5100004119</v>
          </cell>
          <cell r="H996">
            <v>38216</v>
          </cell>
        </row>
        <row r="997">
          <cell r="G997" t="str">
            <v>5100004119</v>
          </cell>
          <cell r="H997">
            <v>38216</v>
          </cell>
        </row>
        <row r="998">
          <cell r="G998" t="str">
            <v>5100004119</v>
          </cell>
          <cell r="H998">
            <v>38216</v>
          </cell>
        </row>
        <row r="999">
          <cell r="G999" t="str">
            <v>5100004119</v>
          </cell>
          <cell r="H999">
            <v>38222</v>
          </cell>
        </row>
        <row r="1000">
          <cell r="G1000" t="str">
            <v>5100004119</v>
          </cell>
          <cell r="H1000">
            <v>38222</v>
          </cell>
        </row>
        <row r="1001">
          <cell r="G1001" t="str">
            <v>5100004119</v>
          </cell>
          <cell r="H1001">
            <v>38222</v>
          </cell>
        </row>
        <row r="1002">
          <cell r="G1002" t="str">
            <v>5100004119</v>
          </cell>
          <cell r="H1002">
            <v>38222</v>
          </cell>
        </row>
        <row r="1003">
          <cell r="G1003" t="str">
            <v>5100004119</v>
          </cell>
          <cell r="H1003">
            <v>38222</v>
          </cell>
        </row>
        <row r="1004">
          <cell r="G1004" t="str">
            <v>5100004119</v>
          </cell>
          <cell r="H1004">
            <v>38222</v>
          </cell>
        </row>
        <row r="1005">
          <cell r="G1005" t="str">
            <v>5100004062</v>
          </cell>
          <cell r="H1005">
            <v>38215</v>
          </cell>
        </row>
        <row r="1006">
          <cell r="G1006" t="str">
            <v>5100004062</v>
          </cell>
          <cell r="H1006">
            <v>38215</v>
          </cell>
        </row>
        <row r="1007">
          <cell r="G1007" t="str">
            <v>5100004062</v>
          </cell>
          <cell r="H1007">
            <v>38215</v>
          </cell>
        </row>
        <row r="1008">
          <cell r="G1008" t="str">
            <v>5100004062</v>
          </cell>
          <cell r="H1008">
            <v>38215</v>
          </cell>
        </row>
        <row r="1009">
          <cell r="G1009" t="str">
            <v>5100004062</v>
          </cell>
          <cell r="H1009">
            <v>38215</v>
          </cell>
        </row>
        <row r="1010">
          <cell r="G1010" t="str">
            <v>5100004062</v>
          </cell>
          <cell r="H1010">
            <v>38215</v>
          </cell>
        </row>
        <row r="1011">
          <cell r="G1011" t="str">
            <v>5100004062</v>
          </cell>
          <cell r="H1011">
            <v>38215</v>
          </cell>
        </row>
        <row r="1012">
          <cell r="G1012" t="str">
            <v>5100004062</v>
          </cell>
          <cell r="H1012">
            <v>38215</v>
          </cell>
        </row>
        <row r="1013">
          <cell r="G1013" t="str">
            <v>5100004062</v>
          </cell>
          <cell r="H1013">
            <v>38215</v>
          </cell>
        </row>
        <row r="1014">
          <cell r="G1014" t="str">
            <v>5100004062</v>
          </cell>
          <cell r="H1014">
            <v>38215</v>
          </cell>
        </row>
        <row r="1015">
          <cell r="G1015" t="str">
            <v>5100004062</v>
          </cell>
          <cell r="H1015">
            <v>38215</v>
          </cell>
        </row>
        <row r="1016">
          <cell r="G1016" t="str">
            <v>5100004062</v>
          </cell>
          <cell r="H1016">
            <v>38215</v>
          </cell>
        </row>
        <row r="1017">
          <cell r="G1017" t="str">
            <v>5100004062</v>
          </cell>
          <cell r="H1017">
            <v>38215</v>
          </cell>
        </row>
        <row r="1018">
          <cell r="G1018" t="str">
            <v>5100004062</v>
          </cell>
          <cell r="H1018">
            <v>38215</v>
          </cell>
        </row>
        <row r="1019">
          <cell r="G1019" t="str">
            <v>5100004062</v>
          </cell>
          <cell r="H1019">
            <v>38215</v>
          </cell>
        </row>
        <row r="1020">
          <cell r="G1020" t="str">
            <v>5100004062</v>
          </cell>
          <cell r="H1020">
            <v>38215</v>
          </cell>
        </row>
        <row r="1021">
          <cell r="G1021" t="str">
            <v>5100004062</v>
          </cell>
          <cell r="H1021">
            <v>38215</v>
          </cell>
        </row>
        <row r="1022">
          <cell r="G1022" t="str">
            <v>5100004062</v>
          </cell>
          <cell r="H1022">
            <v>38215</v>
          </cell>
        </row>
        <row r="1023">
          <cell r="G1023" t="str">
            <v>5100004062</v>
          </cell>
          <cell r="H1023">
            <v>38215</v>
          </cell>
        </row>
        <row r="1024">
          <cell r="G1024" t="str">
            <v>5100004062</v>
          </cell>
          <cell r="H1024">
            <v>38215</v>
          </cell>
        </row>
        <row r="1025">
          <cell r="G1025" t="str">
            <v>5100004062</v>
          </cell>
          <cell r="H1025">
            <v>38243</v>
          </cell>
        </row>
        <row r="1026">
          <cell r="G1026" t="str">
            <v>5100004062</v>
          </cell>
          <cell r="H1026">
            <v>38243</v>
          </cell>
        </row>
        <row r="1027">
          <cell r="G1027" t="str">
            <v>5100004062</v>
          </cell>
          <cell r="H1027">
            <v>38243</v>
          </cell>
        </row>
        <row r="1028">
          <cell r="G1028" t="str">
            <v>5100004062</v>
          </cell>
          <cell r="H1028">
            <v>38243</v>
          </cell>
        </row>
        <row r="1029">
          <cell r="G1029" t="str">
            <v>5100004062</v>
          </cell>
          <cell r="H1029">
            <v>38243</v>
          </cell>
        </row>
        <row r="1030">
          <cell r="G1030" t="str">
            <v>5100004062</v>
          </cell>
          <cell r="H1030">
            <v>38243</v>
          </cell>
        </row>
        <row r="1031">
          <cell r="G1031" t="str">
            <v>5100004062</v>
          </cell>
          <cell r="H1031">
            <v>38243</v>
          </cell>
        </row>
        <row r="1032">
          <cell r="G1032" t="str">
            <v>5100004062</v>
          </cell>
          <cell r="H1032">
            <v>38243</v>
          </cell>
        </row>
        <row r="1033">
          <cell r="G1033" t="str">
            <v>5100004062</v>
          </cell>
          <cell r="H1033">
            <v>38243</v>
          </cell>
        </row>
        <row r="1034">
          <cell r="G1034" t="str">
            <v>5100004061</v>
          </cell>
          <cell r="H1034">
            <v>38215</v>
          </cell>
        </row>
        <row r="1035">
          <cell r="G1035" t="str">
            <v>5100004061</v>
          </cell>
          <cell r="H1035">
            <v>38215</v>
          </cell>
        </row>
        <row r="1036">
          <cell r="G1036" t="str">
            <v>5100004061</v>
          </cell>
          <cell r="H1036">
            <v>38215</v>
          </cell>
        </row>
        <row r="1037">
          <cell r="G1037" t="str">
            <v>5100004061</v>
          </cell>
          <cell r="H1037">
            <v>38215</v>
          </cell>
        </row>
        <row r="1038">
          <cell r="G1038" t="str">
            <v>5100004061</v>
          </cell>
          <cell r="H1038">
            <v>38215</v>
          </cell>
        </row>
        <row r="1039">
          <cell r="G1039" t="str">
            <v>5100004061</v>
          </cell>
          <cell r="H1039">
            <v>38215</v>
          </cell>
        </row>
        <row r="1040">
          <cell r="G1040" t="str">
            <v>5100004061</v>
          </cell>
          <cell r="H1040">
            <v>38215</v>
          </cell>
        </row>
        <row r="1041">
          <cell r="G1041" t="str">
            <v>5100004061</v>
          </cell>
          <cell r="H1041">
            <v>38215</v>
          </cell>
        </row>
        <row r="1042">
          <cell r="G1042" t="str">
            <v>5100004061</v>
          </cell>
          <cell r="H1042">
            <v>38215</v>
          </cell>
        </row>
        <row r="1043">
          <cell r="G1043" t="str">
            <v>5100004061</v>
          </cell>
          <cell r="H1043">
            <v>38215</v>
          </cell>
        </row>
        <row r="1044">
          <cell r="G1044" t="str">
            <v>5100004061</v>
          </cell>
          <cell r="H1044">
            <v>38215</v>
          </cell>
        </row>
        <row r="1045">
          <cell r="G1045" t="str">
            <v>5100004061</v>
          </cell>
          <cell r="H1045">
            <v>38215</v>
          </cell>
        </row>
        <row r="1046">
          <cell r="G1046" t="str">
            <v>5100004061</v>
          </cell>
          <cell r="H1046">
            <v>38215</v>
          </cell>
        </row>
        <row r="1047">
          <cell r="G1047" t="str">
            <v>5100004061</v>
          </cell>
          <cell r="H1047">
            <v>38215</v>
          </cell>
        </row>
        <row r="1048">
          <cell r="G1048" t="str">
            <v>5100004061</v>
          </cell>
          <cell r="H1048">
            <v>38215</v>
          </cell>
        </row>
        <row r="1049">
          <cell r="G1049" t="str">
            <v>5100004061</v>
          </cell>
          <cell r="H1049">
            <v>38215</v>
          </cell>
        </row>
        <row r="1050">
          <cell r="G1050" t="str">
            <v>5100004061</v>
          </cell>
          <cell r="H1050">
            <v>38215</v>
          </cell>
        </row>
        <row r="1051">
          <cell r="G1051" t="str">
            <v>5100004061</v>
          </cell>
          <cell r="H1051">
            <v>38215</v>
          </cell>
        </row>
        <row r="1052">
          <cell r="G1052" t="str">
            <v>5100004061</v>
          </cell>
          <cell r="H1052">
            <v>38215</v>
          </cell>
        </row>
        <row r="1053">
          <cell r="G1053" t="str">
            <v>5100004061</v>
          </cell>
          <cell r="H1053">
            <v>38215</v>
          </cell>
        </row>
        <row r="1054">
          <cell r="G1054" t="str">
            <v>5100004061</v>
          </cell>
          <cell r="H1054">
            <v>38215</v>
          </cell>
        </row>
        <row r="1055">
          <cell r="G1055" t="str">
            <v>5100004061</v>
          </cell>
          <cell r="H1055">
            <v>38215</v>
          </cell>
        </row>
        <row r="1056">
          <cell r="G1056" t="str">
            <v>5100004061</v>
          </cell>
          <cell r="H1056">
            <v>38215</v>
          </cell>
        </row>
        <row r="1057">
          <cell r="G1057" t="str">
            <v>5100004061</v>
          </cell>
          <cell r="H1057">
            <v>38215</v>
          </cell>
        </row>
        <row r="1058">
          <cell r="G1058" t="str">
            <v>5100004061</v>
          </cell>
          <cell r="H1058">
            <v>38215</v>
          </cell>
        </row>
        <row r="1059">
          <cell r="G1059" t="str">
            <v>5100004061</v>
          </cell>
          <cell r="H1059">
            <v>38215</v>
          </cell>
        </row>
        <row r="1060">
          <cell r="G1060" t="str">
            <v>5100004061</v>
          </cell>
          <cell r="H1060">
            <v>38215</v>
          </cell>
        </row>
        <row r="1061">
          <cell r="G1061" t="str">
            <v>5100004061</v>
          </cell>
          <cell r="H1061">
            <v>38215</v>
          </cell>
        </row>
        <row r="1062">
          <cell r="G1062" t="str">
            <v>5100004061</v>
          </cell>
          <cell r="H1062">
            <v>38215</v>
          </cell>
        </row>
        <row r="1063">
          <cell r="G1063" t="str">
            <v>5100004061</v>
          </cell>
          <cell r="H1063">
            <v>38215</v>
          </cell>
        </row>
        <row r="1064">
          <cell r="G1064" t="str">
            <v>5100004061</v>
          </cell>
          <cell r="H1064">
            <v>38215</v>
          </cell>
        </row>
        <row r="1065">
          <cell r="G1065" t="str">
            <v>5100004061</v>
          </cell>
          <cell r="H1065">
            <v>38215</v>
          </cell>
        </row>
        <row r="1066">
          <cell r="G1066" t="str">
            <v>5100004061</v>
          </cell>
          <cell r="H1066">
            <v>38215</v>
          </cell>
        </row>
        <row r="1067">
          <cell r="G1067" t="str">
            <v>5100004061</v>
          </cell>
          <cell r="H1067">
            <v>38215</v>
          </cell>
        </row>
        <row r="1068">
          <cell r="G1068" t="str">
            <v>5100004061</v>
          </cell>
          <cell r="H1068">
            <v>38215</v>
          </cell>
        </row>
        <row r="1069">
          <cell r="G1069" t="str">
            <v>5100004061</v>
          </cell>
          <cell r="H1069">
            <v>38215</v>
          </cell>
        </row>
        <row r="1070">
          <cell r="G1070" t="str">
            <v>5100004061</v>
          </cell>
          <cell r="H1070">
            <v>38215</v>
          </cell>
        </row>
        <row r="1071">
          <cell r="G1071" t="str">
            <v>5100004061</v>
          </cell>
          <cell r="H1071">
            <v>38215</v>
          </cell>
        </row>
        <row r="1072">
          <cell r="G1072" t="str">
            <v>5100004061</v>
          </cell>
          <cell r="H1072">
            <v>38215</v>
          </cell>
        </row>
        <row r="1073">
          <cell r="G1073" t="str">
            <v>5100004061</v>
          </cell>
          <cell r="H1073">
            <v>38215</v>
          </cell>
        </row>
        <row r="1074">
          <cell r="G1074" t="str">
            <v>5100004061</v>
          </cell>
          <cell r="H1074">
            <v>38215</v>
          </cell>
        </row>
        <row r="1075">
          <cell r="G1075" t="str">
            <v>5100004061</v>
          </cell>
          <cell r="H1075">
            <v>38215</v>
          </cell>
        </row>
        <row r="1076">
          <cell r="G1076" t="str">
            <v>5100004061</v>
          </cell>
          <cell r="H1076">
            <v>38222</v>
          </cell>
        </row>
        <row r="1077">
          <cell r="G1077" t="str">
            <v>5100004061</v>
          </cell>
          <cell r="H1077">
            <v>38222</v>
          </cell>
        </row>
        <row r="1078">
          <cell r="G1078" t="str">
            <v>5100004061</v>
          </cell>
          <cell r="H1078">
            <v>38222</v>
          </cell>
        </row>
        <row r="1079">
          <cell r="G1079" t="str">
            <v>5100004061</v>
          </cell>
          <cell r="H1079">
            <v>38222</v>
          </cell>
        </row>
        <row r="1080">
          <cell r="G1080" t="str">
            <v>5100004061</v>
          </cell>
          <cell r="H1080">
            <v>38222</v>
          </cell>
        </row>
        <row r="1081">
          <cell r="G1081" t="str">
            <v>5100004061</v>
          </cell>
          <cell r="H1081">
            <v>38222</v>
          </cell>
        </row>
        <row r="1082">
          <cell r="G1082" t="str">
            <v>5100004061</v>
          </cell>
          <cell r="H1082">
            <v>38222</v>
          </cell>
        </row>
        <row r="1083">
          <cell r="G1083" t="str">
            <v>5100004061</v>
          </cell>
          <cell r="H1083">
            <v>38222</v>
          </cell>
        </row>
        <row r="1084">
          <cell r="G1084" t="str">
            <v>5100004061</v>
          </cell>
          <cell r="H1084">
            <v>38222</v>
          </cell>
        </row>
        <row r="1085">
          <cell r="G1085" t="str">
            <v>5100004061</v>
          </cell>
          <cell r="H1085">
            <v>38222</v>
          </cell>
        </row>
        <row r="1086">
          <cell r="G1086" t="str">
            <v>5100004061</v>
          </cell>
          <cell r="H1086">
            <v>38222</v>
          </cell>
        </row>
        <row r="1087">
          <cell r="G1087" t="str">
            <v>5100004061</v>
          </cell>
          <cell r="H1087">
            <v>38222</v>
          </cell>
        </row>
        <row r="1088">
          <cell r="G1088" t="str">
            <v>5100004061</v>
          </cell>
          <cell r="H1088">
            <v>38222</v>
          </cell>
        </row>
        <row r="1089">
          <cell r="G1089" t="str">
            <v>5100004061</v>
          </cell>
          <cell r="H1089">
            <v>38222</v>
          </cell>
        </row>
        <row r="1090">
          <cell r="G1090" t="str">
            <v>5100004061</v>
          </cell>
          <cell r="H1090">
            <v>38222</v>
          </cell>
        </row>
        <row r="1091">
          <cell r="G1091" t="str">
            <v>5100004061</v>
          </cell>
          <cell r="H1091">
            <v>38222</v>
          </cell>
        </row>
        <row r="1092">
          <cell r="G1092" t="str">
            <v>5100004061</v>
          </cell>
          <cell r="H1092">
            <v>38222</v>
          </cell>
        </row>
        <row r="1093">
          <cell r="G1093" t="str">
            <v>5100004061</v>
          </cell>
          <cell r="H1093">
            <v>38222</v>
          </cell>
        </row>
        <row r="1094">
          <cell r="G1094" t="str">
            <v>5100004061</v>
          </cell>
          <cell r="H1094">
            <v>38222</v>
          </cell>
        </row>
        <row r="1095">
          <cell r="G1095" t="str">
            <v>5100004061</v>
          </cell>
          <cell r="H1095">
            <v>38222</v>
          </cell>
        </row>
        <row r="1096">
          <cell r="G1096" t="str">
            <v>5100004061</v>
          </cell>
          <cell r="H1096">
            <v>38222</v>
          </cell>
        </row>
        <row r="1097">
          <cell r="G1097" t="str">
            <v>5100004060</v>
          </cell>
          <cell r="H1097">
            <v>38215</v>
          </cell>
        </row>
        <row r="1098">
          <cell r="G1098" t="str">
            <v>5100004060</v>
          </cell>
          <cell r="H1098">
            <v>38215</v>
          </cell>
        </row>
        <row r="1099">
          <cell r="G1099" t="str">
            <v>5100004060</v>
          </cell>
          <cell r="H1099">
            <v>38215</v>
          </cell>
        </row>
        <row r="1100">
          <cell r="G1100" t="str">
            <v>5100004060</v>
          </cell>
          <cell r="H1100">
            <v>38215</v>
          </cell>
        </row>
        <row r="1101">
          <cell r="G1101" t="str">
            <v>5100004060</v>
          </cell>
          <cell r="H1101">
            <v>38215</v>
          </cell>
        </row>
        <row r="1102">
          <cell r="G1102" t="str">
            <v>5100004060</v>
          </cell>
          <cell r="H1102">
            <v>38215</v>
          </cell>
        </row>
        <row r="1103">
          <cell r="G1103" t="str">
            <v>5100004060</v>
          </cell>
          <cell r="H1103">
            <v>38215</v>
          </cell>
        </row>
        <row r="1104">
          <cell r="G1104" t="str">
            <v>5100004060</v>
          </cell>
          <cell r="H1104">
            <v>38215</v>
          </cell>
        </row>
        <row r="1105">
          <cell r="G1105" t="str">
            <v>5100004060</v>
          </cell>
          <cell r="H1105">
            <v>38215</v>
          </cell>
        </row>
        <row r="1106">
          <cell r="G1106" t="str">
            <v>5100004060</v>
          </cell>
          <cell r="H1106">
            <v>38215</v>
          </cell>
        </row>
        <row r="1107">
          <cell r="G1107" t="str">
            <v>5100004060</v>
          </cell>
          <cell r="H1107">
            <v>38215</v>
          </cell>
        </row>
        <row r="1108">
          <cell r="G1108" t="str">
            <v>5100004060</v>
          </cell>
          <cell r="H1108">
            <v>38215</v>
          </cell>
        </row>
        <row r="1109">
          <cell r="G1109" t="str">
            <v>5100004060</v>
          </cell>
          <cell r="H1109">
            <v>38215</v>
          </cell>
        </row>
        <row r="1110">
          <cell r="G1110" t="str">
            <v>5100004060</v>
          </cell>
          <cell r="H1110">
            <v>38215</v>
          </cell>
        </row>
        <row r="1111">
          <cell r="G1111" t="str">
            <v>5100004060</v>
          </cell>
          <cell r="H1111">
            <v>38215</v>
          </cell>
        </row>
        <row r="1112">
          <cell r="G1112" t="str">
            <v>5100004060</v>
          </cell>
          <cell r="H1112">
            <v>38215</v>
          </cell>
        </row>
        <row r="1113">
          <cell r="G1113" t="str">
            <v>5100004060</v>
          </cell>
          <cell r="H1113">
            <v>38215</v>
          </cell>
        </row>
        <row r="1114">
          <cell r="G1114" t="str">
            <v>5100004060</v>
          </cell>
          <cell r="H1114">
            <v>38215</v>
          </cell>
        </row>
        <row r="1115">
          <cell r="G1115" t="str">
            <v>5100004060</v>
          </cell>
          <cell r="H1115">
            <v>38215</v>
          </cell>
        </row>
        <row r="1116">
          <cell r="G1116" t="str">
            <v>5100004060</v>
          </cell>
          <cell r="H1116">
            <v>38215</v>
          </cell>
        </row>
        <row r="1117">
          <cell r="G1117" t="str">
            <v>5100004060</v>
          </cell>
          <cell r="H1117">
            <v>38215</v>
          </cell>
        </row>
        <row r="1118">
          <cell r="G1118" t="str">
            <v>5100004060</v>
          </cell>
          <cell r="H1118">
            <v>38215</v>
          </cell>
        </row>
        <row r="1119">
          <cell r="G1119" t="str">
            <v>5100004060</v>
          </cell>
          <cell r="H1119">
            <v>38222</v>
          </cell>
        </row>
        <row r="1120">
          <cell r="G1120" t="str">
            <v>5100004060</v>
          </cell>
          <cell r="H1120">
            <v>38222</v>
          </cell>
        </row>
        <row r="1121">
          <cell r="G1121" t="str">
            <v>5100004060</v>
          </cell>
          <cell r="H1121">
            <v>38222</v>
          </cell>
        </row>
        <row r="1122">
          <cell r="G1122" t="str">
            <v>5100004060</v>
          </cell>
          <cell r="H1122">
            <v>38222</v>
          </cell>
        </row>
        <row r="1123">
          <cell r="G1123" t="str">
            <v>5100004060</v>
          </cell>
          <cell r="H1123">
            <v>38222</v>
          </cell>
        </row>
        <row r="1124">
          <cell r="G1124" t="str">
            <v>5100004060</v>
          </cell>
          <cell r="H1124">
            <v>38222</v>
          </cell>
        </row>
        <row r="1125">
          <cell r="G1125" t="str">
            <v>5100004060</v>
          </cell>
          <cell r="H1125">
            <v>38222</v>
          </cell>
        </row>
        <row r="1126">
          <cell r="G1126" t="str">
            <v>5100004060</v>
          </cell>
          <cell r="H1126">
            <v>38222</v>
          </cell>
        </row>
        <row r="1127">
          <cell r="G1127" t="str">
            <v>5100004060</v>
          </cell>
          <cell r="H1127">
            <v>38222</v>
          </cell>
        </row>
        <row r="1128">
          <cell r="G1128" t="str">
            <v>5100004060</v>
          </cell>
          <cell r="H1128">
            <v>38222</v>
          </cell>
        </row>
        <row r="1129">
          <cell r="G1129" t="str">
            <v>5100004060</v>
          </cell>
          <cell r="H1129">
            <v>38222</v>
          </cell>
        </row>
        <row r="1130">
          <cell r="G1130" t="str">
            <v>5100004059</v>
          </cell>
          <cell r="H1130">
            <v>38215</v>
          </cell>
        </row>
        <row r="1131">
          <cell r="G1131" t="str">
            <v>5100004059</v>
          </cell>
          <cell r="H1131">
            <v>38215</v>
          </cell>
        </row>
        <row r="1132">
          <cell r="G1132" t="str">
            <v>5100004059</v>
          </cell>
          <cell r="H1132">
            <v>38215</v>
          </cell>
        </row>
        <row r="1133">
          <cell r="G1133" t="str">
            <v>5100004059</v>
          </cell>
          <cell r="H1133">
            <v>38215</v>
          </cell>
        </row>
        <row r="1134">
          <cell r="G1134" t="str">
            <v>5100004059</v>
          </cell>
          <cell r="H1134">
            <v>38215</v>
          </cell>
        </row>
        <row r="1135">
          <cell r="G1135" t="str">
            <v>5100004059</v>
          </cell>
          <cell r="H1135">
            <v>38215</v>
          </cell>
        </row>
        <row r="1136">
          <cell r="G1136" t="str">
            <v>5100004059</v>
          </cell>
          <cell r="H1136">
            <v>38215</v>
          </cell>
        </row>
        <row r="1137">
          <cell r="G1137" t="str">
            <v>5100004059</v>
          </cell>
          <cell r="H1137">
            <v>38215</v>
          </cell>
        </row>
        <row r="1138">
          <cell r="G1138" t="str">
            <v>5100004059</v>
          </cell>
          <cell r="H1138">
            <v>38215</v>
          </cell>
        </row>
        <row r="1139">
          <cell r="G1139" t="str">
            <v>5100004059</v>
          </cell>
          <cell r="H1139">
            <v>38215</v>
          </cell>
        </row>
        <row r="1140">
          <cell r="G1140" t="str">
            <v>5100004059</v>
          </cell>
          <cell r="H1140">
            <v>38215</v>
          </cell>
        </row>
        <row r="1141">
          <cell r="G1141" t="str">
            <v>5100004059</v>
          </cell>
          <cell r="H1141">
            <v>38215</v>
          </cell>
        </row>
        <row r="1142">
          <cell r="G1142" t="str">
            <v>5100004059</v>
          </cell>
          <cell r="H1142">
            <v>38215</v>
          </cell>
        </row>
        <row r="1143">
          <cell r="G1143" t="str">
            <v>5100004059</v>
          </cell>
          <cell r="H1143">
            <v>38215</v>
          </cell>
        </row>
        <row r="1144">
          <cell r="G1144" t="str">
            <v>5100004059</v>
          </cell>
          <cell r="H1144">
            <v>38215</v>
          </cell>
        </row>
        <row r="1145">
          <cell r="G1145" t="str">
            <v>5100004059</v>
          </cell>
          <cell r="H1145">
            <v>38215</v>
          </cell>
        </row>
        <row r="1146">
          <cell r="G1146" t="str">
            <v>5100004059</v>
          </cell>
          <cell r="H1146">
            <v>38215</v>
          </cell>
        </row>
        <row r="1147">
          <cell r="G1147" t="str">
            <v>5100004059</v>
          </cell>
          <cell r="H1147">
            <v>38215</v>
          </cell>
        </row>
        <row r="1148">
          <cell r="G1148" t="str">
            <v>5100004059</v>
          </cell>
          <cell r="H1148">
            <v>38215</v>
          </cell>
        </row>
        <row r="1149">
          <cell r="G1149" t="str">
            <v>5100004059</v>
          </cell>
          <cell r="H1149">
            <v>38215</v>
          </cell>
        </row>
        <row r="1150">
          <cell r="G1150" t="str">
            <v>5100004059</v>
          </cell>
          <cell r="H1150">
            <v>38215</v>
          </cell>
        </row>
        <row r="1151">
          <cell r="G1151" t="str">
            <v>5100004059</v>
          </cell>
          <cell r="H1151">
            <v>38215</v>
          </cell>
        </row>
        <row r="1152">
          <cell r="G1152" t="str">
            <v>5100004059</v>
          </cell>
          <cell r="H1152">
            <v>38225</v>
          </cell>
        </row>
        <row r="1153">
          <cell r="G1153" t="str">
            <v>5100004059</v>
          </cell>
          <cell r="H1153">
            <v>38225</v>
          </cell>
        </row>
        <row r="1154">
          <cell r="G1154" t="str">
            <v>5100004059</v>
          </cell>
          <cell r="H1154">
            <v>38225</v>
          </cell>
        </row>
        <row r="1155">
          <cell r="G1155" t="str">
            <v>5100004059</v>
          </cell>
          <cell r="H1155">
            <v>38225</v>
          </cell>
        </row>
        <row r="1156">
          <cell r="G1156" t="str">
            <v>5100004059</v>
          </cell>
          <cell r="H1156">
            <v>38225</v>
          </cell>
        </row>
        <row r="1157">
          <cell r="G1157" t="str">
            <v>5100004059</v>
          </cell>
          <cell r="H1157">
            <v>38225</v>
          </cell>
        </row>
        <row r="1158">
          <cell r="G1158" t="str">
            <v>5100004059</v>
          </cell>
          <cell r="H1158">
            <v>38225</v>
          </cell>
        </row>
        <row r="1159">
          <cell r="G1159" t="str">
            <v>5100004059</v>
          </cell>
          <cell r="H1159">
            <v>38225</v>
          </cell>
        </row>
        <row r="1160">
          <cell r="G1160" t="str">
            <v>5100004059</v>
          </cell>
          <cell r="H1160">
            <v>38225</v>
          </cell>
        </row>
        <row r="1161">
          <cell r="G1161" t="str">
            <v>5100004059</v>
          </cell>
          <cell r="H1161">
            <v>38225</v>
          </cell>
        </row>
        <row r="1162">
          <cell r="G1162" t="str">
            <v>5100004059</v>
          </cell>
          <cell r="H1162">
            <v>38225</v>
          </cell>
        </row>
        <row r="1163">
          <cell r="G1163" t="str">
            <v>5100004058</v>
          </cell>
          <cell r="H1163">
            <v>38215</v>
          </cell>
        </row>
        <row r="1164">
          <cell r="G1164" t="str">
            <v>5100004058</v>
          </cell>
          <cell r="H1164">
            <v>38215</v>
          </cell>
        </row>
        <row r="1165">
          <cell r="G1165" t="str">
            <v>5100004058</v>
          </cell>
          <cell r="H1165">
            <v>38215</v>
          </cell>
        </row>
        <row r="1166">
          <cell r="G1166" t="str">
            <v>5100004058</v>
          </cell>
          <cell r="H1166">
            <v>38215</v>
          </cell>
        </row>
        <row r="1167">
          <cell r="G1167" t="str">
            <v>5100004058</v>
          </cell>
          <cell r="H1167">
            <v>38215</v>
          </cell>
        </row>
        <row r="1168">
          <cell r="G1168" t="str">
            <v>5100004058</v>
          </cell>
          <cell r="H1168">
            <v>38215</v>
          </cell>
        </row>
        <row r="1169">
          <cell r="G1169" t="str">
            <v>5100004058</v>
          </cell>
          <cell r="H1169">
            <v>38215</v>
          </cell>
        </row>
        <row r="1170">
          <cell r="G1170" t="str">
            <v>5100004058</v>
          </cell>
          <cell r="H1170">
            <v>38215</v>
          </cell>
        </row>
        <row r="1171">
          <cell r="G1171" t="str">
            <v>5100004058</v>
          </cell>
          <cell r="H1171">
            <v>38215</v>
          </cell>
        </row>
        <row r="1172">
          <cell r="G1172" t="str">
            <v>5100004058</v>
          </cell>
          <cell r="H1172">
            <v>38215</v>
          </cell>
        </row>
        <row r="1173">
          <cell r="G1173" t="str">
            <v>5100004058</v>
          </cell>
          <cell r="H1173">
            <v>38215</v>
          </cell>
        </row>
        <row r="1174">
          <cell r="G1174" t="str">
            <v>5100004058</v>
          </cell>
          <cell r="H1174">
            <v>38215</v>
          </cell>
        </row>
        <row r="1175">
          <cell r="G1175" t="str">
            <v>5100004058</v>
          </cell>
          <cell r="H1175">
            <v>38215</v>
          </cell>
        </row>
        <row r="1176">
          <cell r="G1176" t="str">
            <v>5100004058</v>
          </cell>
          <cell r="H1176">
            <v>38215</v>
          </cell>
        </row>
        <row r="1177">
          <cell r="G1177" t="str">
            <v>5100004058</v>
          </cell>
          <cell r="H1177">
            <v>38215</v>
          </cell>
        </row>
        <row r="1178">
          <cell r="G1178" t="str">
            <v>5100004058</v>
          </cell>
          <cell r="H1178">
            <v>38215</v>
          </cell>
        </row>
        <row r="1179">
          <cell r="G1179" t="str">
            <v>5100004058</v>
          </cell>
          <cell r="H1179">
            <v>38215</v>
          </cell>
        </row>
        <row r="1180">
          <cell r="G1180" t="str">
            <v>5100004058</v>
          </cell>
          <cell r="H1180">
            <v>38215</v>
          </cell>
        </row>
        <row r="1181">
          <cell r="G1181" t="str">
            <v>5100004058</v>
          </cell>
          <cell r="H1181">
            <v>38225</v>
          </cell>
        </row>
        <row r="1182">
          <cell r="G1182" t="str">
            <v>5100004058</v>
          </cell>
          <cell r="H1182">
            <v>38225</v>
          </cell>
        </row>
        <row r="1183">
          <cell r="G1183" t="str">
            <v>5100004058</v>
          </cell>
          <cell r="H1183">
            <v>38225</v>
          </cell>
        </row>
        <row r="1184">
          <cell r="G1184" t="str">
            <v>5100004058</v>
          </cell>
          <cell r="H1184">
            <v>38225</v>
          </cell>
        </row>
        <row r="1185">
          <cell r="G1185" t="str">
            <v>5100004058</v>
          </cell>
          <cell r="H1185">
            <v>38225</v>
          </cell>
        </row>
        <row r="1186">
          <cell r="G1186" t="str">
            <v>5100004058</v>
          </cell>
          <cell r="H1186">
            <v>38225</v>
          </cell>
        </row>
        <row r="1187">
          <cell r="G1187" t="str">
            <v>5100004058</v>
          </cell>
          <cell r="H1187">
            <v>38225</v>
          </cell>
        </row>
        <row r="1188">
          <cell r="G1188" t="str">
            <v>5100004058</v>
          </cell>
          <cell r="H1188">
            <v>38225</v>
          </cell>
        </row>
        <row r="1189">
          <cell r="G1189" t="str">
            <v>5100004058</v>
          </cell>
          <cell r="H1189">
            <v>38225</v>
          </cell>
        </row>
        <row r="1190">
          <cell r="G1190" t="str">
            <v>5100004057</v>
          </cell>
          <cell r="H1190">
            <v>38215</v>
          </cell>
        </row>
        <row r="1191">
          <cell r="G1191" t="str">
            <v>5100004057</v>
          </cell>
          <cell r="H1191">
            <v>38215</v>
          </cell>
        </row>
        <row r="1192">
          <cell r="G1192" t="str">
            <v>5100004057</v>
          </cell>
          <cell r="H1192">
            <v>38215</v>
          </cell>
        </row>
        <row r="1193">
          <cell r="G1193" t="str">
            <v>5100004057</v>
          </cell>
          <cell r="H1193">
            <v>38215</v>
          </cell>
        </row>
        <row r="1194">
          <cell r="G1194" t="str">
            <v>5100004057</v>
          </cell>
          <cell r="H1194">
            <v>38215</v>
          </cell>
        </row>
        <row r="1195">
          <cell r="G1195" t="str">
            <v>5100004057</v>
          </cell>
          <cell r="H1195">
            <v>38215</v>
          </cell>
        </row>
        <row r="1196">
          <cell r="G1196" t="str">
            <v>5100004057</v>
          </cell>
          <cell r="H1196">
            <v>38225</v>
          </cell>
        </row>
        <row r="1197">
          <cell r="G1197" t="str">
            <v>5100004057</v>
          </cell>
          <cell r="H1197">
            <v>38225</v>
          </cell>
        </row>
        <row r="1198">
          <cell r="G1198" t="str">
            <v>5100004057</v>
          </cell>
          <cell r="H1198">
            <v>38225</v>
          </cell>
        </row>
        <row r="1199">
          <cell r="G1199" t="str">
            <v>5100004038</v>
          </cell>
          <cell r="H1199">
            <v>38252</v>
          </cell>
        </row>
        <row r="1200">
          <cell r="G1200" t="str">
            <v>5100004038</v>
          </cell>
          <cell r="H1200">
            <v>38251</v>
          </cell>
        </row>
        <row r="1201">
          <cell r="G1201" t="str">
            <v>5100004038</v>
          </cell>
          <cell r="H1201">
            <v>38251</v>
          </cell>
        </row>
        <row r="1202">
          <cell r="G1202" t="str">
            <v>5100004038</v>
          </cell>
          <cell r="H1202">
            <v>38251</v>
          </cell>
        </row>
        <row r="1203">
          <cell r="G1203" t="str">
            <v>5100004038</v>
          </cell>
          <cell r="H1203">
            <v>38251</v>
          </cell>
        </row>
        <row r="1204">
          <cell r="G1204" t="str">
            <v>5100004038</v>
          </cell>
          <cell r="H1204">
            <v>38251</v>
          </cell>
        </row>
        <row r="1205">
          <cell r="G1205" t="str">
            <v>5100004038</v>
          </cell>
          <cell r="H1205">
            <v>38215</v>
          </cell>
        </row>
        <row r="1206">
          <cell r="G1206" t="str">
            <v>5100004038</v>
          </cell>
          <cell r="H1206">
            <v>38215</v>
          </cell>
        </row>
        <row r="1207">
          <cell r="G1207" t="str">
            <v>5100004038</v>
          </cell>
          <cell r="H1207">
            <v>38215</v>
          </cell>
        </row>
        <row r="1208">
          <cell r="G1208" t="str">
            <v>5100004038</v>
          </cell>
          <cell r="H1208">
            <v>38215</v>
          </cell>
        </row>
        <row r="1209">
          <cell r="G1209" t="str">
            <v>5100004038</v>
          </cell>
          <cell r="H1209">
            <v>38215</v>
          </cell>
        </row>
        <row r="1210">
          <cell r="G1210" t="str">
            <v>5100004038</v>
          </cell>
          <cell r="H1210">
            <v>38252</v>
          </cell>
        </row>
        <row r="1211">
          <cell r="G1211" t="str">
            <v>5100004038</v>
          </cell>
          <cell r="H1211">
            <v>38251</v>
          </cell>
        </row>
        <row r="1212">
          <cell r="G1212" t="str">
            <v>5100004038</v>
          </cell>
          <cell r="H1212">
            <v>38251</v>
          </cell>
        </row>
        <row r="1213">
          <cell r="G1213" t="str">
            <v>5100004038</v>
          </cell>
          <cell r="H1213">
            <v>38251</v>
          </cell>
        </row>
        <row r="1214">
          <cell r="G1214" t="str">
            <v>5100004038</v>
          </cell>
          <cell r="H1214">
            <v>38251</v>
          </cell>
        </row>
        <row r="1215">
          <cell r="G1215" t="str">
            <v>5100004038</v>
          </cell>
          <cell r="H1215">
            <v>38251</v>
          </cell>
        </row>
        <row r="1216">
          <cell r="G1216" t="str">
            <v>5100004038</v>
          </cell>
          <cell r="H1216">
            <v>38215</v>
          </cell>
        </row>
        <row r="1217">
          <cell r="G1217" t="str">
            <v>5100004038</v>
          </cell>
          <cell r="H1217">
            <v>38215</v>
          </cell>
        </row>
        <row r="1218">
          <cell r="G1218" t="str">
            <v>5100004038</v>
          </cell>
          <cell r="H1218">
            <v>38215</v>
          </cell>
        </row>
        <row r="1219">
          <cell r="G1219" t="str">
            <v>5100004038</v>
          </cell>
          <cell r="H1219">
            <v>38215</v>
          </cell>
        </row>
        <row r="1220">
          <cell r="G1220" t="str">
            <v>5100004038</v>
          </cell>
          <cell r="H1220">
            <v>38215</v>
          </cell>
        </row>
        <row r="1221">
          <cell r="G1221" t="str">
            <v>5100004038</v>
          </cell>
          <cell r="H1221">
            <v>38222</v>
          </cell>
        </row>
        <row r="1222">
          <cell r="G1222" t="str">
            <v>5100004038</v>
          </cell>
          <cell r="H1222">
            <v>38222</v>
          </cell>
        </row>
        <row r="1223">
          <cell r="G1223" t="str">
            <v>5100004038</v>
          </cell>
          <cell r="H1223">
            <v>38222</v>
          </cell>
        </row>
        <row r="1224">
          <cell r="G1224" t="str">
            <v>5100004038</v>
          </cell>
          <cell r="H1224">
            <v>38222</v>
          </cell>
        </row>
        <row r="1225">
          <cell r="G1225" t="str">
            <v>5100004038</v>
          </cell>
          <cell r="H1225">
            <v>38222</v>
          </cell>
        </row>
        <row r="1226">
          <cell r="G1226" t="str">
            <v>5100004007</v>
          </cell>
          <cell r="H1226">
            <v>38212</v>
          </cell>
        </row>
        <row r="1227">
          <cell r="G1227" t="str">
            <v>5100004007</v>
          </cell>
          <cell r="H1227">
            <v>38212</v>
          </cell>
        </row>
        <row r="1228">
          <cell r="G1228" t="str">
            <v>5100004007</v>
          </cell>
          <cell r="H1228">
            <v>38212</v>
          </cell>
        </row>
        <row r="1229">
          <cell r="G1229" t="str">
            <v>5100004007</v>
          </cell>
          <cell r="H1229">
            <v>38212</v>
          </cell>
        </row>
        <row r="1230">
          <cell r="G1230" t="str">
            <v>5100004007</v>
          </cell>
          <cell r="H1230">
            <v>38260</v>
          </cell>
        </row>
        <row r="1231">
          <cell r="G1231" t="str">
            <v>5100004007</v>
          </cell>
          <cell r="H1231">
            <v>38216</v>
          </cell>
        </row>
        <row r="1232">
          <cell r="G1232" t="str">
            <v>5100004007</v>
          </cell>
          <cell r="H1232">
            <v>38216</v>
          </cell>
        </row>
        <row r="1233">
          <cell r="G1233" t="str">
            <v>5100004007</v>
          </cell>
          <cell r="H1233">
            <v>38212</v>
          </cell>
        </row>
        <row r="1234">
          <cell r="G1234" t="str">
            <v>5100004007</v>
          </cell>
          <cell r="H1234">
            <v>38212</v>
          </cell>
        </row>
        <row r="1235">
          <cell r="G1235" t="str">
            <v>5100004007</v>
          </cell>
          <cell r="H1235">
            <v>38212</v>
          </cell>
        </row>
        <row r="1236">
          <cell r="G1236" t="str">
            <v>5100004007</v>
          </cell>
          <cell r="H1236">
            <v>38212</v>
          </cell>
        </row>
        <row r="1237">
          <cell r="G1237" t="str">
            <v>5100004007</v>
          </cell>
          <cell r="H1237">
            <v>38216</v>
          </cell>
        </row>
        <row r="1238">
          <cell r="G1238" t="str">
            <v>5100004007</v>
          </cell>
          <cell r="H1238">
            <v>38216</v>
          </cell>
        </row>
        <row r="1239">
          <cell r="G1239" t="str">
            <v>5100003994</v>
          </cell>
          <cell r="H1239">
            <v>38215</v>
          </cell>
        </row>
        <row r="1240">
          <cell r="G1240" t="str">
            <v>5100003994</v>
          </cell>
          <cell r="H1240">
            <v>38215</v>
          </cell>
        </row>
        <row r="1241">
          <cell r="G1241" t="str">
            <v>5100003994</v>
          </cell>
          <cell r="H1241">
            <v>38215</v>
          </cell>
        </row>
        <row r="1242">
          <cell r="G1242" t="str">
            <v>5100003994</v>
          </cell>
          <cell r="H1242">
            <v>38215</v>
          </cell>
        </row>
        <row r="1243">
          <cell r="G1243" t="str">
            <v>5100003994</v>
          </cell>
          <cell r="H1243">
            <v>38215</v>
          </cell>
        </row>
        <row r="1244">
          <cell r="G1244" t="str">
            <v>5100003994</v>
          </cell>
          <cell r="H1244">
            <v>38215</v>
          </cell>
        </row>
        <row r="1245">
          <cell r="G1245" t="str">
            <v>5100003994</v>
          </cell>
          <cell r="H1245">
            <v>38215</v>
          </cell>
        </row>
        <row r="1246">
          <cell r="G1246" t="str">
            <v>5100003994</v>
          </cell>
          <cell r="H1246">
            <v>38215</v>
          </cell>
        </row>
        <row r="1247">
          <cell r="G1247" t="str">
            <v>5100003994</v>
          </cell>
          <cell r="H1247">
            <v>38215</v>
          </cell>
        </row>
        <row r="1248">
          <cell r="G1248" t="str">
            <v>5100003994</v>
          </cell>
          <cell r="H1248">
            <v>38215</v>
          </cell>
        </row>
        <row r="1249">
          <cell r="G1249" t="str">
            <v>5100003994</v>
          </cell>
          <cell r="H1249">
            <v>38215</v>
          </cell>
        </row>
        <row r="1250">
          <cell r="G1250" t="str">
            <v>5100003994</v>
          </cell>
          <cell r="H1250">
            <v>38215</v>
          </cell>
        </row>
        <row r="1251">
          <cell r="G1251" t="str">
            <v>5100003994</v>
          </cell>
          <cell r="H1251">
            <v>38215</v>
          </cell>
        </row>
        <row r="1252">
          <cell r="G1252" t="str">
            <v>5100003994</v>
          </cell>
          <cell r="H1252">
            <v>38215</v>
          </cell>
        </row>
        <row r="1253">
          <cell r="G1253" t="str">
            <v>5100003994</v>
          </cell>
          <cell r="H1253">
            <v>38215</v>
          </cell>
        </row>
        <row r="1254">
          <cell r="G1254" t="str">
            <v>5100003994</v>
          </cell>
          <cell r="H1254">
            <v>38215</v>
          </cell>
        </row>
        <row r="1255">
          <cell r="G1255" t="str">
            <v>5100003994</v>
          </cell>
          <cell r="H1255">
            <v>38215</v>
          </cell>
        </row>
        <row r="1256">
          <cell r="G1256" t="str">
            <v>5100003994</v>
          </cell>
          <cell r="H1256">
            <v>38215</v>
          </cell>
        </row>
        <row r="1257">
          <cell r="G1257" t="str">
            <v>5100003994</v>
          </cell>
          <cell r="H1257">
            <v>38215</v>
          </cell>
        </row>
        <row r="1258">
          <cell r="G1258" t="str">
            <v>5100003994</v>
          </cell>
          <cell r="H1258">
            <v>38215</v>
          </cell>
        </row>
        <row r="1259">
          <cell r="G1259" t="str">
            <v>5100003994</v>
          </cell>
          <cell r="H1259">
            <v>38215</v>
          </cell>
        </row>
        <row r="1260">
          <cell r="G1260" t="str">
            <v>5100003994</v>
          </cell>
          <cell r="H1260">
            <v>38215</v>
          </cell>
        </row>
        <row r="1261">
          <cell r="G1261" t="str">
            <v>5100003994</v>
          </cell>
          <cell r="H1261">
            <v>38215</v>
          </cell>
        </row>
        <row r="1262">
          <cell r="G1262" t="str">
            <v>5100003994</v>
          </cell>
          <cell r="H1262">
            <v>38215</v>
          </cell>
        </row>
        <row r="1263">
          <cell r="G1263" t="str">
            <v>5100003994</v>
          </cell>
          <cell r="H1263">
            <v>38215</v>
          </cell>
        </row>
        <row r="1264">
          <cell r="G1264" t="str">
            <v>5100003994</v>
          </cell>
          <cell r="H1264">
            <v>38215</v>
          </cell>
        </row>
        <row r="1265">
          <cell r="G1265" t="str">
            <v>5100003994</v>
          </cell>
          <cell r="H1265">
            <v>38215</v>
          </cell>
        </row>
        <row r="1266">
          <cell r="G1266" t="str">
            <v>5100003994</v>
          </cell>
          <cell r="H1266">
            <v>38215</v>
          </cell>
        </row>
        <row r="1267">
          <cell r="G1267" t="str">
            <v>5100003994</v>
          </cell>
          <cell r="H1267">
            <v>38243</v>
          </cell>
        </row>
        <row r="1268">
          <cell r="G1268" t="str">
            <v>5100003994</v>
          </cell>
          <cell r="H1268">
            <v>38243</v>
          </cell>
        </row>
        <row r="1269">
          <cell r="G1269" t="str">
            <v>5100003994</v>
          </cell>
          <cell r="H1269">
            <v>38243</v>
          </cell>
        </row>
        <row r="1270">
          <cell r="G1270" t="str">
            <v>5100003994</v>
          </cell>
          <cell r="H1270">
            <v>38243</v>
          </cell>
        </row>
        <row r="1271">
          <cell r="G1271" t="str">
            <v>5100003994</v>
          </cell>
          <cell r="H1271">
            <v>38243</v>
          </cell>
        </row>
        <row r="1272">
          <cell r="G1272" t="str">
            <v>5100003994</v>
          </cell>
          <cell r="H1272">
            <v>38243</v>
          </cell>
        </row>
        <row r="1273">
          <cell r="G1273" t="str">
            <v>5100003994</v>
          </cell>
          <cell r="H1273">
            <v>38243</v>
          </cell>
        </row>
        <row r="1274">
          <cell r="G1274" t="str">
            <v>5100003994</v>
          </cell>
          <cell r="H1274">
            <v>38243</v>
          </cell>
        </row>
        <row r="1275">
          <cell r="G1275" t="str">
            <v>5100003994</v>
          </cell>
          <cell r="H1275">
            <v>38243</v>
          </cell>
        </row>
        <row r="1276">
          <cell r="G1276" t="str">
            <v>5100003994</v>
          </cell>
          <cell r="H1276">
            <v>38243</v>
          </cell>
        </row>
        <row r="1277">
          <cell r="G1277" t="str">
            <v>5100003994</v>
          </cell>
          <cell r="H1277">
            <v>38243</v>
          </cell>
        </row>
        <row r="1278">
          <cell r="G1278" t="str">
            <v>5100003994</v>
          </cell>
          <cell r="H1278">
            <v>38243</v>
          </cell>
        </row>
        <row r="1279">
          <cell r="G1279" t="str">
            <v>5100003994</v>
          </cell>
          <cell r="H1279">
            <v>38243</v>
          </cell>
        </row>
        <row r="1280">
          <cell r="G1280" t="str">
            <v>5100003994</v>
          </cell>
          <cell r="H1280">
            <v>38243</v>
          </cell>
        </row>
        <row r="1281">
          <cell r="G1281" t="str">
            <v>5100003994</v>
          </cell>
          <cell r="H1281">
            <v>38215</v>
          </cell>
        </row>
        <row r="1282">
          <cell r="G1282" t="str">
            <v>5100003994</v>
          </cell>
          <cell r="H1282">
            <v>38215</v>
          </cell>
        </row>
        <row r="1283">
          <cell r="G1283" t="str">
            <v>5100003994</v>
          </cell>
          <cell r="H1283">
            <v>38215</v>
          </cell>
        </row>
        <row r="1284">
          <cell r="G1284" t="str">
            <v>5100003994</v>
          </cell>
          <cell r="H1284">
            <v>38215</v>
          </cell>
        </row>
        <row r="1285">
          <cell r="G1285" t="str">
            <v>5100003994</v>
          </cell>
          <cell r="H1285">
            <v>38243</v>
          </cell>
        </row>
        <row r="1286">
          <cell r="G1286" t="str">
            <v>5100003994</v>
          </cell>
          <cell r="H1286">
            <v>38243</v>
          </cell>
        </row>
        <row r="1287">
          <cell r="G1287" t="str">
            <v>5100003965</v>
          </cell>
          <cell r="H1287">
            <v>38211</v>
          </cell>
        </row>
        <row r="1288">
          <cell r="G1288" t="str">
            <v>5100003965</v>
          </cell>
          <cell r="H1288">
            <v>38210</v>
          </cell>
        </row>
        <row r="1289">
          <cell r="G1289" t="str">
            <v>5100003965</v>
          </cell>
          <cell r="H1289">
            <v>38210</v>
          </cell>
        </row>
        <row r="1290">
          <cell r="G1290" t="str">
            <v>5100003965</v>
          </cell>
          <cell r="H1290">
            <v>38210</v>
          </cell>
        </row>
        <row r="1291">
          <cell r="G1291" t="str">
            <v>5100003965</v>
          </cell>
          <cell r="H1291">
            <v>38210</v>
          </cell>
        </row>
        <row r="1292">
          <cell r="G1292" t="str">
            <v>5100003965</v>
          </cell>
          <cell r="H1292">
            <v>38211</v>
          </cell>
        </row>
        <row r="1293">
          <cell r="G1293" t="str">
            <v>5100003965</v>
          </cell>
          <cell r="H1293">
            <v>38210</v>
          </cell>
        </row>
        <row r="1294">
          <cell r="G1294" t="str">
            <v>5100003965</v>
          </cell>
          <cell r="H1294">
            <v>38210</v>
          </cell>
        </row>
        <row r="1295">
          <cell r="G1295" t="str">
            <v>5100003965</v>
          </cell>
          <cell r="H1295">
            <v>38210</v>
          </cell>
        </row>
        <row r="1296">
          <cell r="G1296" t="str">
            <v>5100003965</v>
          </cell>
          <cell r="H1296">
            <v>38210</v>
          </cell>
        </row>
        <row r="1297">
          <cell r="G1297" t="str">
            <v>5100003965</v>
          </cell>
          <cell r="H1297">
            <v>38219</v>
          </cell>
        </row>
        <row r="1298">
          <cell r="G1298" t="str">
            <v>5100003965</v>
          </cell>
          <cell r="H1298">
            <v>38219</v>
          </cell>
        </row>
        <row r="1299">
          <cell r="G1299" t="str">
            <v>5100003965</v>
          </cell>
          <cell r="H1299">
            <v>38216</v>
          </cell>
        </row>
        <row r="1300">
          <cell r="G1300" t="str">
            <v>5100003965</v>
          </cell>
          <cell r="H1300">
            <v>38216</v>
          </cell>
        </row>
        <row r="1301">
          <cell r="G1301" t="str">
            <v>5100003965</v>
          </cell>
          <cell r="H1301">
            <v>38216</v>
          </cell>
        </row>
        <row r="1302">
          <cell r="G1302" t="str">
            <v>5100003965</v>
          </cell>
          <cell r="H1302">
            <v>38216</v>
          </cell>
        </row>
        <row r="1303">
          <cell r="G1303" t="str">
            <v>5100003881</v>
          </cell>
          <cell r="H1303">
            <v>38209</v>
          </cell>
        </row>
        <row r="1304">
          <cell r="G1304" t="str">
            <v>5100003881</v>
          </cell>
          <cell r="H1304">
            <v>38209</v>
          </cell>
        </row>
        <row r="1305">
          <cell r="G1305" t="str">
            <v>5100003881</v>
          </cell>
          <cell r="H1305">
            <v>38209</v>
          </cell>
        </row>
        <row r="1306">
          <cell r="G1306" t="str">
            <v>5100003881</v>
          </cell>
          <cell r="H1306">
            <v>38209</v>
          </cell>
        </row>
        <row r="1307">
          <cell r="G1307" t="str">
            <v>5100003881</v>
          </cell>
          <cell r="H1307">
            <v>38209</v>
          </cell>
        </row>
        <row r="1308">
          <cell r="G1308" t="str">
            <v>5100003881</v>
          </cell>
          <cell r="H1308">
            <v>38209</v>
          </cell>
        </row>
        <row r="1309">
          <cell r="G1309" t="str">
            <v>5100003881</v>
          </cell>
          <cell r="H1309">
            <v>38209</v>
          </cell>
        </row>
        <row r="1310">
          <cell r="G1310" t="str">
            <v>5100003881</v>
          </cell>
          <cell r="H1310">
            <v>38209</v>
          </cell>
        </row>
        <row r="1311">
          <cell r="G1311" t="str">
            <v>5100003881</v>
          </cell>
          <cell r="H1311">
            <v>38209</v>
          </cell>
        </row>
        <row r="1312">
          <cell r="G1312" t="str">
            <v>5100003881</v>
          </cell>
          <cell r="H1312">
            <v>38209</v>
          </cell>
        </row>
        <row r="1313">
          <cell r="G1313" t="str">
            <v>5100003881</v>
          </cell>
          <cell r="H1313">
            <v>38209</v>
          </cell>
        </row>
        <row r="1314">
          <cell r="G1314" t="str">
            <v>5100003881</v>
          </cell>
          <cell r="H1314">
            <v>38209</v>
          </cell>
        </row>
        <row r="1315">
          <cell r="G1315" t="str">
            <v>5100003881</v>
          </cell>
          <cell r="H1315">
            <v>38216</v>
          </cell>
        </row>
        <row r="1316">
          <cell r="G1316" t="str">
            <v>5100003881</v>
          </cell>
          <cell r="H1316">
            <v>38216</v>
          </cell>
        </row>
        <row r="1317">
          <cell r="G1317" t="str">
            <v>5100003881</v>
          </cell>
          <cell r="H1317">
            <v>38216</v>
          </cell>
        </row>
        <row r="1318">
          <cell r="G1318" t="str">
            <v>5100003881</v>
          </cell>
          <cell r="H1318">
            <v>38216</v>
          </cell>
        </row>
        <row r="1319">
          <cell r="G1319" t="str">
            <v>5100003881</v>
          </cell>
          <cell r="H1319">
            <v>38216</v>
          </cell>
        </row>
        <row r="1320">
          <cell r="G1320" t="str">
            <v>5100003881</v>
          </cell>
          <cell r="H1320">
            <v>38216</v>
          </cell>
        </row>
        <row r="1321">
          <cell r="G1321" t="str">
            <v>5100003881</v>
          </cell>
          <cell r="H1321">
            <v>38216</v>
          </cell>
        </row>
        <row r="1322">
          <cell r="G1322" t="str">
            <v>5100003723</v>
          </cell>
          <cell r="H1322">
            <v>38199</v>
          </cell>
        </row>
        <row r="1323">
          <cell r="G1323" t="str">
            <v>5100003723</v>
          </cell>
          <cell r="H1323">
            <v>38199</v>
          </cell>
        </row>
        <row r="1324">
          <cell r="G1324" t="str">
            <v>5100003723</v>
          </cell>
          <cell r="H1324">
            <v>38199</v>
          </cell>
        </row>
        <row r="1325">
          <cell r="G1325" t="str">
            <v>5100003723</v>
          </cell>
          <cell r="H1325">
            <v>38199</v>
          </cell>
        </row>
        <row r="1326">
          <cell r="G1326" t="str">
            <v>5100003723</v>
          </cell>
          <cell r="H1326">
            <v>38199</v>
          </cell>
        </row>
        <row r="1327">
          <cell r="G1327" t="str">
            <v>5100003723</v>
          </cell>
          <cell r="H1327">
            <v>38199</v>
          </cell>
        </row>
        <row r="1328">
          <cell r="G1328" t="str">
            <v>5100003723</v>
          </cell>
          <cell r="H1328">
            <v>38199</v>
          </cell>
        </row>
        <row r="1329">
          <cell r="G1329" t="str">
            <v>5100003723</v>
          </cell>
          <cell r="H1329">
            <v>38199</v>
          </cell>
        </row>
        <row r="1330">
          <cell r="G1330" t="str">
            <v>5100003723</v>
          </cell>
          <cell r="H1330">
            <v>38199</v>
          </cell>
        </row>
        <row r="1331">
          <cell r="G1331" t="str">
            <v>5100003723</v>
          </cell>
          <cell r="H1331">
            <v>38199</v>
          </cell>
        </row>
        <row r="1332">
          <cell r="G1332" t="str">
            <v>5100003723</v>
          </cell>
          <cell r="H1332">
            <v>38199</v>
          </cell>
        </row>
        <row r="1333">
          <cell r="G1333" t="str">
            <v>5100003723</v>
          </cell>
          <cell r="H1333">
            <v>38199</v>
          </cell>
        </row>
        <row r="1334">
          <cell r="G1334" t="str">
            <v>5100003723</v>
          </cell>
          <cell r="H1334">
            <v>38199</v>
          </cell>
        </row>
        <row r="1335">
          <cell r="G1335" t="str">
            <v>5100003723</v>
          </cell>
          <cell r="H1335">
            <v>38199</v>
          </cell>
        </row>
        <row r="1336">
          <cell r="G1336" t="str">
            <v>5100003723</v>
          </cell>
          <cell r="H1336">
            <v>38199</v>
          </cell>
        </row>
        <row r="1337">
          <cell r="G1337" t="str">
            <v>5100003723</v>
          </cell>
          <cell r="H1337">
            <v>38199</v>
          </cell>
        </row>
        <row r="1338">
          <cell r="G1338" t="str">
            <v>5100003723</v>
          </cell>
          <cell r="H1338">
            <v>38199</v>
          </cell>
        </row>
        <row r="1339">
          <cell r="G1339" t="str">
            <v>5100003723</v>
          </cell>
          <cell r="H1339">
            <v>38199</v>
          </cell>
        </row>
        <row r="1340">
          <cell r="G1340" t="str">
            <v>5100003723</v>
          </cell>
          <cell r="H1340">
            <v>38199</v>
          </cell>
        </row>
        <row r="1341">
          <cell r="G1341" t="str">
            <v>5100003723</v>
          </cell>
          <cell r="H1341">
            <v>38199</v>
          </cell>
        </row>
        <row r="1342">
          <cell r="G1342" t="str">
            <v>5100003723</v>
          </cell>
          <cell r="H1342">
            <v>38199</v>
          </cell>
        </row>
        <row r="1343">
          <cell r="G1343" t="str">
            <v>5100003723</v>
          </cell>
          <cell r="H1343">
            <v>38199</v>
          </cell>
        </row>
        <row r="1344">
          <cell r="G1344" t="str">
            <v>5100003723</v>
          </cell>
          <cell r="H1344">
            <v>38199</v>
          </cell>
        </row>
        <row r="1345">
          <cell r="G1345" t="str">
            <v>5100003723</v>
          </cell>
          <cell r="H1345">
            <v>38199</v>
          </cell>
        </row>
        <row r="1346">
          <cell r="G1346" t="str">
            <v>5100003723</v>
          </cell>
          <cell r="H1346">
            <v>38199</v>
          </cell>
        </row>
        <row r="1347">
          <cell r="G1347" t="str">
            <v>5100003723</v>
          </cell>
          <cell r="H1347">
            <v>38199</v>
          </cell>
        </row>
        <row r="1348">
          <cell r="G1348" t="str">
            <v>5100003723</v>
          </cell>
          <cell r="H1348">
            <v>38199</v>
          </cell>
        </row>
        <row r="1349">
          <cell r="G1349" t="str">
            <v>5100003723</v>
          </cell>
          <cell r="H1349">
            <v>38199</v>
          </cell>
        </row>
        <row r="1350">
          <cell r="G1350" t="str">
            <v>5100003723</v>
          </cell>
          <cell r="H1350">
            <v>38199</v>
          </cell>
        </row>
        <row r="1351">
          <cell r="G1351" t="str">
            <v>5100003723</v>
          </cell>
          <cell r="H1351">
            <v>38199</v>
          </cell>
        </row>
        <row r="1352">
          <cell r="G1352" t="str">
            <v>5100003723</v>
          </cell>
          <cell r="H1352">
            <v>38208</v>
          </cell>
        </row>
        <row r="1353">
          <cell r="G1353" t="str">
            <v>5100003723</v>
          </cell>
          <cell r="H1353">
            <v>38208</v>
          </cell>
        </row>
        <row r="1354">
          <cell r="G1354" t="str">
            <v>5100003723</v>
          </cell>
          <cell r="H1354">
            <v>38208</v>
          </cell>
        </row>
        <row r="1355">
          <cell r="G1355" t="str">
            <v>5100003723</v>
          </cell>
          <cell r="H1355">
            <v>38208</v>
          </cell>
        </row>
        <row r="1356">
          <cell r="G1356" t="str">
            <v>5100003723</v>
          </cell>
          <cell r="H1356">
            <v>38208</v>
          </cell>
        </row>
        <row r="1357">
          <cell r="G1357" t="str">
            <v>5100003723</v>
          </cell>
          <cell r="H1357">
            <v>38208</v>
          </cell>
        </row>
        <row r="1358">
          <cell r="G1358" t="str">
            <v>5100003723</v>
          </cell>
          <cell r="H1358">
            <v>38208</v>
          </cell>
        </row>
        <row r="1359">
          <cell r="G1359" t="str">
            <v>5100003723</v>
          </cell>
          <cell r="H1359">
            <v>38208</v>
          </cell>
        </row>
        <row r="1360">
          <cell r="G1360" t="str">
            <v>5100003723</v>
          </cell>
          <cell r="H1360">
            <v>38208</v>
          </cell>
        </row>
        <row r="1361">
          <cell r="G1361" t="str">
            <v>5100003723</v>
          </cell>
          <cell r="H1361">
            <v>38208</v>
          </cell>
        </row>
        <row r="1362">
          <cell r="G1362" t="str">
            <v>5100003723</v>
          </cell>
          <cell r="H1362">
            <v>38208</v>
          </cell>
        </row>
        <row r="1363">
          <cell r="G1363" t="str">
            <v>5100003723</v>
          </cell>
          <cell r="H1363">
            <v>38208</v>
          </cell>
        </row>
        <row r="1364">
          <cell r="G1364" t="str">
            <v>5100003723</v>
          </cell>
          <cell r="H1364">
            <v>38208</v>
          </cell>
        </row>
        <row r="1365">
          <cell r="G1365" t="str">
            <v>5100003723</v>
          </cell>
          <cell r="H1365">
            <v>38208</v>
          </cell>
        </row>
        <row r="1366">
          <cell r="G1366" t="str">
            <v>5100003723</v>
          </cell>
          <cell r="H1366">
            <v>38208</v>
          </cell>
        </row>
        <row r="1367">
          <cell r="G1367" t="str">
            <v>5100003710</v>
          </cell>
          <cell r="H1367">
            <v>38204</v>
          </cell>
        </row>
        <row r="1368">
          <cell r="G1368" t="str">
            <v>5100003710</v>
          </cell>
          <cell r="H1368">
            <v>38204</v>
          </cell>
        </row>
        <row r="1369">
          <cell r="G1369" t="str">
            <v>5100003710</v>
          </cell>
          <cell r="H1369">
            <v>38209</v>
          </cell>
        </row>
        <row r="1370">
          <cell r="G1370" t="str">
            <v>5100003709</v>
          </cell>
          <cell r="H1370">
            <v>38198</v>
          </cell>
        </row>
        <row r="1371">
          <cell r="G1371" t="str">
            <v>5100003709</v>
          </cell>
          <cell r="H1371">
            <v>38198</v>
          </cell>
        </row>
        <row r="1372">
          <cell r="G1372" t="str">
            <v>5100003709</v>
          </cell>
          <cell r="H1372">
            <v>38255</v>
          </cell>
        </row>
        <row r="1373">
          <cell r="G1373" t="str">
            <v>5100003704</v>
          </cell>
          <cell r="H1373">
            <v>38198</v>
          </cell>
        </row>
        <row r="1374">
          <cell r="G1374" t="str">
            <v>5100003704</v>
          </cell>
          <cell r="H1374">
            <v>38198</v>
          </cell>
        </row>
        <row r="1375">
          <cell r="G1375" t="str">
            <v>5100003704</v>
          </cell>
          <cell r="H1375">
            <v>38198</v>
          </cell>
        </row>
        <row r="1376">
          <cell r="G1376" t="str">
            <v>5100003704</v>
          </cell>
          <cell r="H1376">
            <v>38198</v>
          </cell>
        </row>
        <row r="1377">
          <cell r="G1377" t="str">
            <v>5100003704</v>
          </cell>
          <cell r="H1377">
            <v>38208</v>
          </cell>
        </row>
        <row r="1378">
          <cell r="G1378" t="str">
            <v>5100003704</v>
          </cell>
          <cell r="H1378">
            <v>38208</v>
          </cell>
        </row>
        <row r="1379">
          <cell r="G1379" t="str">
            <v>5100003655</v>
          </cell>
          <cell r="H1379">
            <v>38198</v>
          </cell>
        </row>
        <row r="1380">
          <cell r="G1380" t="str">
            <v>5100003655</v>
          </cell>
          <cell r="H1380">
            <v>38198</v>
          </cell>
        </row>
        <row r="1381">
          <cell r="G1381" t="str">
            <v>5100003655</v>
          </cell>
          <cell r="H1381">
            <v>38198</v>
          </cell>
        </row>
        <row r="1382">
          <cell r="G1382" t="str">
            <v>5100003655</v>
          </cell>
          <cell r="H1382">
            <v>38198</v>
          </cell>
        </row>
        <row r="1383">
          <cell r="G1383" t="str">
            <v>5100003655</v>
          </cell>
          <cell r="H1383">
            <v>38198</v>
          </cell>
        </row>
        <row r="1384">
          <cell r="G1384" t="str">
            <v>5100003655</v>
          </cell>
          <cell r="H1384">
            <v>38198</v>
          </cell>
        </row>
        <row r="1385">
          <cell r="G1385" t="str">
            <v>5100003655</v>
          </cell>
          <cell r="H1385">
            <v>38198</v>
          </cell>
        </row>
        <row r="1386">
          <cell r="G1386" t="str">
            <v>5100003655</v>
          </cell>
          <cell r="H1386">
            <v>38198</v>
          </cell>
        </row>
        <row r="1387">
          <cell r="G1387" t="str">
            <v>5100003655</v>
          </cell>
          <cell r="H1387">
            <v>38198</v>
          </cell>
        </row>
        <row r="1388">
          <cell r="G1388" t="str">
            <v>5100003655</v>
          </cell>
          <cell r="H1388">
            <v>38198</v>
          </cell>
        </row>
        <row r="1389">
          <cell r="G1389" t="str">
            <v>5100003655</v>
          </cell>
          <cell r="H1389">
            <v>38208</v>
          </cell>
        </row>
        <row r="1390">
          <cell r="G1390" t="str">
            <v>5100003655</v>
          </cell>
          <cell r="H1390">
            <v>38208</v>
          </cell>
        </row>
        <row r="1391">
          <cell r="G1391" t="str">
            <v>5100003655</v>
          </cell>
          <cell r="H1391">
            <v>38208</v>
          </cell>
        </row>
        <row r="1392">
          <cell r="G1392" t="str">
            <v>5100003655</v>
          </cell>
          <cell r="H1392">
            <v>38208</v>
          </cell>
        </row>
        <row r="1393">
          <cell r="G1393" t="str">
            <v>5100003655</v>
          </cell>
          <cell r="H1393">
            <v>38208</v>
          </cell>
        </row>
        <row r="1394">
          <cell r="G1394" t="str">
            <v>5100003636</v>
          </cell>
          <cell r="H1394">
            <v>38197</v>
          </cell>
        </row>
        <row r="1395">
          <cell r="G1395" t="str">
            <v>5100003636</v>
          </cell>
          <cell r="H1395">
            <v>38197</v>
          </cell>
        </row>
        <row r="1396">
          <cell r="G1396" t="str">
            <v>5100003636</v>
          </cell>
          <cell r="H1396">
            <v>38197</v>
          </cell>
        </row>
        <row r="1397">
          <cell r="G1397" t="str">
            <v>5100003636</v>
          </cell>
          <cell r="H1397">
            <v>38197</v>
          </cell>
        </row>
        <row r="1398">
          <cell r="G1398" t="str">
            <v>5100003636</v>
          </cell>
          <cell r="H1398">
            <v>38197</v>
          </cell>
        </row>
        <row r="1399">
          <cell r="G1399" t="str">
            <v>5100003636</v>
          </cell>
          <cell r="H1399">
            <v>38197</v>
          </cell>
        </row>
        <row r="1400">
          <cell r="G1400" t="str">
            <v>5100003636</v>
          </cell>
          <cell r="H1400">
            <v>38197</v>
          </cell>
        </row>
        <row r="1401">
          <cell r="G1401" t="str">
            <v>5100003636</v>
          </cell>
          <cell r="H1401">
            <v>38197</v>
          </cell>
        </row>
        <row r="1402">
          <cell r="G1402" t="str">
            <v>5100003636</v>
          </cell>
          <cell r="H1402">
            <v>38197</v>
          </cell>
        </row>
        <row r="1403">
          <cell r="G1403" t="str">
            <v>5100003636</v>
          </cell>
          <cell r="H1403">
            <v>38197</v>
          </cell>
        </row>
        <row r="1404">
          <cell r="G1404" t="str">
            <v>5100003636</v>
          </cell>
          <cell r="H1404">
            <v>38209</v>
          </cell>
        </row>
        <row r="1405">
          <cell r="G1405" t="str">
            <v>5100003636</v>
          </cell>
          <cell r="H1405">
            <v>38209</v>
          </cell>
        </row>
        <row r="1406">
          <cell r="G1406" t="str">
            <v>5100003636</v>
          </cell>
          <cell r="H1406">
            <v>38209</v>
          </cell>
        </row>
        <row r="1407">
          <cell r="G1407" t="str">
            <v>5100003636</v>
          </cell>
          <cell r="H1407">
            <v>38197</v>
          </cell>
        </row>
        <row r="1408">
          <cell r="G1408" t="str">
            <v>5100003636</v>
          </cell>
          <cell r="H1408">
            <v>38197</v>
          </cell>
        </row>
        <row r="1409">
          <cell r="G1409" t="str">
            <v>5100003636</v>
          </cell>
          <cell r="H1409">
            <v>38197</v>
          </cell>
        </row>
        <row r="1410">
          <cell r="G1410" t="str">
            <v>5100003636</v>
          </cell>
          <cell r="H1410">
            <v>38197</v>
          </cell>
        </row>
        <row r="1411">
          <cell r="G1411" t="str">
            <v>5100003636</v>
          </cell>
          <cell r="H1411">
            <v>38197</v>
          </cell>
        </row>
        <row r="1412">
          <cell r="G1412" t="str">
            <v>5100003636</v>
          </cell>
          <cell r="H1412">
            <v>38197</v>
          </cell>
        </row>
        <row r="1413">
          <cell r="G1413" t="str">
            <v>5100003636</v>
          </cell>
          <cell r="H1413">
            <v>38209</v>
          </cell>
        </row>
        <row r="1414">
          <cell r="G1414" t="str">
            <v>5100003636</v>
          </cell>
          <cell r="H1414">
            <v>38209</v>
          </cell>
        </row>
        <row r="1415">
          <cell r="G1415" t="str">
            <v>5100003636</v>
          </cell>
          <cell r="H1415">
            <v>38209</v>
          </cell>
        </row>
        <row r="1416">
          <cell r="G1416" t="str">
            <v>5100003636</v>
          </cell>
          <cell r="H1416">
            <v>38209</v>
          </cell>
        </row>
        <row r="1417">
          <cell r="G1417" t="str">
            <v>5100003636</v>
          </cell>
          <cell r="H1417">
            <v>38209</v>
          </cell>
        </row>
        <row r="1418">
          <cell r="G1418" t="str">
            <v>5100003636</v>
          </cell>
          <cell r="H1418">
            <v>38197</v>
          </cell>
        </row>
        <row r="1419">
          <cell r="G1419" t="str">
            <v>5100003636</v>
          </cell>
          <cell r="H1419">
            <v>38197</v>
          </cell>
        </row>
        <row r="1420">
          <cell r="G1420" t="str">
            <v>5100003636</v>
          </cell>
          <cell r="H1420">
            <v>38209</v>
          </cell>
        </row>
        <row r="1421">
          <cell r="G1421" t="str">
            <v>5100003566</v>
          </cell>
          <cell r="H1421">
            <v>38196</v>
          </cell>
        </row>
        <row r="1422">
          <cell r="G1422" t="str">
            <v>5100003566</v>
          </cell>
          <cell r="H1422">
            <v>38196</v>
          </cell>
        </row>
        <row r="1423">
          <cell r="G1423" t="str">
            <v>5100003566</v>
          </cell>
          <cell r="H1423">
            <v>38208</v>
          </cell>
        </row>
        <row r="1424">
          <cell r="G1424" t="str">
            <v>5100003501</v>
          </cell>
          <cell r="H1424">
            <v>38195</v>
          </cell>
        </row>
        <row r="1425">
          <cell r="G1425" t="str">
            <v>5100003501</v>
          </cell>
          <cell r="H1425">
            <v>38195</v>
          </cell>
        </row>
        <row r="1426">
          <cell r="G1426" t="str">
            <v>5100003501</v>
          </cell>
          <cell r="H1426">
            <v>38195</v>
          </cell>
        </row>
        <row r="1427">
          <cell r="G1427" t="str">
            <v>5100003501</v>
          </cell>
          <cell r="H1427">
            <v>38195</v>
          </cell>
        </row>
        <row r="1428">
          <cell r="G1428" t="str">
            <v>5100003501</v>
          </cell>
          <cell r="H1428">
            <v>38195</v>
          </cell>
        </row>
        <row r="1429">
          <cell r="G1429" t="str">
            <v>5100003501</v>
          </cell>
          <cell r="H1429">
            <v>38195</v>
          </cell>
        </row>
        <row r="1430">
          <cell r="G1430" t="str">
            <v>5100003501</v>
          </cell>
          <cell r="H1430">
            <v>38195</v>
          </cell>
        </row>
        <row r="1431">
          <cell r="G1431" t="str">
            <v>5100003501</v>
          </cell>
          <cell r="H1431">
            <v>38195</v>
          </cell>
        </row>
        <row r="1432">
          <cell r="G1432" t="str">
            <v>5100003501</v>
          </cell>
          <cell r="H1432">
            <v>38195</v>
          </cell>
        </row>
        <row r="1433">
          <cell r="G1433" t="str">
            <v>5100003501</v>
          </cell>
          <cell r="H1433">
            <v>38195</v>
          </cell>
        </row>
        <row r="1434">
          <cell r="G1434" t="str">
            <v>5100003501</v>
          </cell>
          <cell r="H1434">
            <v>38195</v>
          </cell>
        </row>
        <row r="1435">
          <cell r="G1435" t="str">
            <v>5100003501</v>
          </cell>
          <cell r="H1435">
            <v>38195</v>
          </cell>
        </row>
        <row r="1436">
          <cell r="G1436" t="str">
            <v>5100003501</v>
          </cell>
          <cell r="H1436">
            <v>38195</v>
          </cell>
        </row>
        <row r="1437">
          <cell r="G1437" t="str">
            <v>5100003501</v>
          </cell>
          <cell r="H1437">
            <v>38195</v>
          </cell>
        </row>
        <row r="1438">
          <cell r="G1438" t="str">
            <v>5100003501</v>
          </cell>
          <cell r="H1438">
            <v>38195</v>
          </cell>
        </row>
        <row r="1439">
          <cell r="G1439" t="str">
            <v>5100003501</v>
          </cell>
          <cell r="H1439">
            <v>38195</v>
          </cell>
        </row>
        <row r="1440">
          <cell r="G1440" t="str">
            <v>5100003501</v>
          </cell>
          <cell r="H1440">
            <v>38208</v>
          </cell>
        </row>
        <row r="1441">
          <cell r="G1441" t="str">
            <v>5100003501</v>
          </cell>
          <cell r="H1441">
            <v>38208</v>
          </cell>
        </row>
        <row r="1442">
          <cell r="G1442" t="str">
            <v>5100003501</v>
          </cell>
          <cell r="H1442">
            <v>38208</v>
          </cell>
        </row>
        <row r="1443">
          <cell r="G1443" t="str">
            <v>5100003501</v>
          </cell>
          <cell r="H1443">
            <v>38208</v>
          </cell>
        </row>
        <row r="1444">
          <cell r="G1444" t="str">
            <v>5100003501</v>
          </cell>
          <cell r="H1444">
            <v>38208</v>
          </cell>
        </row>
        <row r="1445">
          <cell r="G1445" t="str">
            <v>5100003501</v>
          </cell>
          <cell r="H1445">
            <v>38208</v>
          </cell>
        </row>
        <row r="1446">
          <cell r="G1446" t="str">
            <v>5100003501</v>
          </cell>
          <cell r="H1446">
            <v>38208</v>
          </cell>
        </row>
        <row r="1447">
          <cell r="G1447" t="str">
            <v>5100003501</v>
          </cell>
          <cell r="H1447">
            <v>38208</v>
          </cell>
        </row>
        <row r="1448">
          <cell r="G1448" t="str">
            <v>5100003500</v>
          </cell>
          <cell r="H1448">
            <v>38195</v>
          </cell>
        </row>
        <row r="1449">
          <cell r="G1449" t="str">
            <v>5100003500</v>
          </cell>
          <cell r="H1449">
            <v>38195</v>
          </cell>
        </row>
        <row r="1450">
          <cell r="G1450" t="str">
            <v>5100003500</v>
          </cell>
          <cell r="H1450">
            <v>38195</v>
          </cell>
        </row>
        <row r="1451">
          <cell r="G1451" t="str">
            <v>5100003500</v>
          </cell>
          <cell r="H1451">
            <v>38195</v>
          </cell>
        </row>
        <row r="1452">
          <cell r="G1452" t="str">
            <v>5100003500</v>
          </cell>
          <cell r="H1452">
            <v>38195</v>
          </cell>
        </row>
        <row r="1453">
          <cell r="G1453" t="str">
            <v>5100003500</v>
          </cell>
          <cell r="H1453">
            <v>38195</v>
          </cell>
        </row>
        <row r="1454">
          <cell r="G1454" t="str">
            <v>5100003500</v>
          </cell>
          <cell r="H1454">
            <v>38195</v>
          </cell>
        </row>
        <row r="1455">
          <cell r="G1455" t="str">
            <v>5100003500</v>
          </cell>
          <cell r="H1455">
            <v>38195</v>
          </cell>
        </row>
        <row r="1456">
          <cell r="G1456" t="str">
            <v>5100003500</v>
          </cell>
          <cell r="H1456">
            <v>38195</v>
          </cell>
        </row>
        <row r="1457">
          <cell r="G1457" t="str">
            <v>5100003500</v>
          </cell>
          <cell r="H1457">
            <v>38195</v>
          </cell>
        </row>
        <row r="1458">
          <cell r="G1458" t="str">
            <v>5100003500</v>
          </cell>
          <cell r="H1458">
            <v>38195</v>
          </cell>
        </row>
        <row r="1459">
          <cell r="G1459" t="str">
            <v>5100003500</v>
          </cell>
          <cell r="H1459">
            <v>38195</v>
          </cell>
        </row>
        <row r="1460">
          <cell r="G1460" t="str">
            <v>5100003500</v>
          </cell>
          <cell r="H1460">
            <v>38195</v>
          </cell>
        </row>
        <row r="1461">
          <cell r="G1461" t="str">
            <v>5100003500</v>
          </cell>
          <cell r="H1461">
            <v>38195</v>
          </cell>
        </row>
        <row r="1462">
          <cell r="G1462" t="str">
            <v>5100003500</v>
          </cell>
          <cell r="H1462">
            <v>38195</v>
          </cell>
        </row>
        <row r="1463">
          <cell r="G1463" t="str">
            <v>5100003500</v>
          </cell>
          <cell r="H1463">
            <v>38195</v>
          </cell>
        </row>
        <row r="1464">
          <cell r="G1464" t="str">
            <v>5100003500</v>
          </cell>
          <cell r="H1464">
            <v>38195</v>
          </cell>
        </row>
        <row r="1465">
          <cell r="G1465" t="str">
            <v>5100003500</v>
          </cell>
          <cell r="H1465">
            <v>38195</v>
          </cell>
        </row>
        <row r="1466">
          <cell r="G1466" t="str">
            <v>5100003500</v>
          </cell>
          <cell r="H1466">
            <v>38195</v>
          </cell>
        </row>
        <row r="1467">
          <cell r="G1467" t="str">
            <v>5100003500</v>
          </cell>
          <cell r="H1467">
            <v>38195</v>
          </cell>
        </row>
        <row r="1468">
          <cell r="G1468" t="str">
            <v>5100003500</v>
          </cell>
          <cell r="H1468">
            <v>38208</v>
          </cell>
        </row>
        <row r="1469">
          <cell r="G1469" t="str">
            <v>5100003500</v>
          </cell>
          <cell r="H1469">
            <v>38208</v>
          </cell>
        </row>
        <row r="1470">
          <cell r="G1470" t="str">
            <v>5100003500</v>
          </cell>
          <cell r="H1470">
            <v>38208</v>
          </cell>
        </row>
        <row r="1471">
          <cell r="G1471" t="str">
            <v>5100003500</v>
          </cell>
          <cell r="H1471">
            <v>38208</v>
          </cell>
        </row>
        <row r="1472">
          <cell r="G1472" t="str">
            <v>5100003500</v>
          </cell>
          <cell r="H1472">
            <v>38208</v>
          </cell>
        </row>
        <row r="1473">
          <cell r="G1473" t="str">
            <v>5100003500</v>
          </cell>
          <cell r="H1473">
            <v>38208</v>
          </cell>
        </row>
        <row r="1474">
          <cell r="G1474" t="str">
            <v>5100003500</v>
          </cell>
          <cell r="H1474">
            <v>38208</v>
          </cell>
        </row>
        <row r="1475">
          <cell r="G1475" t="str">
            <v>5100003500</v>
          </cell>
          <cell r="H1475">
            <v>38208</v>
          </cell>
        </row>
        <row r="1476">
          <cell r="G1476" t="str">
            <v>5100003500</v>
          </cell>
          <cell r="H1476">
            <v>38208</v>
          </cell>
        </row>
        <row r="1477">
          <cell r="G1477" t="str">
            <v>5100003500</v>
          </cell>
          <cell r="H1477">
            <v>38208</v>
          </cell>
        </row>
        <row r="1478">
          <cell r="G1478" t="str">
            <v>5100003499</v>
          </cell>
          <cell r="H1478">
            <v>38195</v>
          </cell>
        </row>
        <row r="1479">
          <cell r="G1479" t="str">
            <v>5100003499</v>
          </cell>
          <cell r="H1479">
            <v>38195</v>
          </cell>
        </row>
        <row r="1480">
          <cell r="G1480" t="str">
            <v>5100003499</v>
          </cell>
          <cell r="H1480">
            <v>38195</v>
          </cell>
        </row>
        <row r="1481">
          <cell r="G1481" t="str">
            <v>5100003499</v>
          </cell>
          <cell r="H1481">
            <v>38195</v>
          </cell>
        </row>
        <row r="1482">
          <cell r="G1482" t="str">
            <v>5100003499</v>
          </cell>
          <cell r="H1482">
            <v>38195</v>
          </cell>
        </row>
        <row r="1483">
          <cell r="G1483" t="str">
            <v>5100003499</v>
          </cell>
          <cell r="H1483">
            <v>38195</v>
          </cell>
        </row>
        <row r="1484">
          <cell r="G1484" t="str">
            <v>5100003499</v>
          </cell>
          <cell r="H1484">
            <v>38195</v>
          </cell>
        </row>
        <row r="1485">
          <cell r="G1485" t="str">
            <v>5100003499</v>
          </cell>
          <cell r="H1485">
            <v>38195</v>
          </cell>
        </row>
        <row r="1486">
          <cell r="G1486" t="str">
            <v>5100003499</v>
          </cell>
          <cell r="H1486">
            <v>38195</v>
          </cell>
        </row>
        <row r="1487">
          <cell r="G1487" t="str">
            <v>5100003499</v>
          </cell>
          <cell r="H1487">
            <v>38195</v>
          </cell>
        </row>
        <row r="1488">
          <cell r="G1488" t="str">
            <v>5100003499</v>
          </cell>
          <cell r="H1488">
            <v>38195</v>
          </cell>
        </row>
        <row r="1489">
          <cell r="G1489" t="str">
            <v>5100003499</v>
          </cell>
          <cell r="H1489">
            <v>38195</v>
          </cell>
        </row>
        <row r="1490">
          <cell r="G1490" t="str">
            <v>5100003499</v>
          </cell>
          <cell r="H1490">
            <v>38195</v>
          </cell>
        </row>
        <row r="1491">
          <cell r="G1491" t="str">
            <v>5100003499</v>
          </cell>
          <cell r="H1491">
            <v>38195</v>
          </cell>
        </row>
        <row r="1492">
          <cell r="G1492" t="str">
            <v>5100003499</v>
          </cell>
          <cell r="H1492">
            <v>38195</v>
          </cell>
        </row>
        <row r="1493">
          <cell r="G1493" t="str">
            <v>5100003499</v>
          </cell>
          <cell r="H1493">
            <v>38195</v>
          </cell>
        </row>
        <row r="1494">
          <cell r="G1494" t="str">
            <v>5100003499</v>
          </cell>
          <cell r="H1494">
            <v>38195</v>
          </cell>
        </row>
        <row r="1495">
          <cell r="G1495" t="str">
            <v>5100003499</v>
          </cell>
          <cell r="H1495">
            <v>38195</v>
          </cell>
        </row>
        <row r="1496">
          <cell r="G1496" t="str">
            <v>5100003499</v>
          </cell>
          <cell r="H1496">
            <v>38195</v>
          </cell>
        </row>
        <row r="1497">
          <cell r="G1497" t="str">
            <v>5100003499</v>
          </cell>
          <cell r="H1497">
            <v>38195</v>
          </cell>
        </row>
        <row r="1498">
          <cell r="G1498" t="str">
            <v>5100003499</v>
          </cell>
          <cell r="H1498">
            <v>38208</v>
          </cell>
        </row>
        <row r="1499">
          <cell r="G1499" t="str">
            <v>5100003499</v>
          </cell>
          <cell r="H1499">
            <v>38208</v>
          </cell>
        </row>
        <row r="1500">
          <cell r="G1500" t="str">
            <v>5100003499</v>
          </cell>
          <cell r="H1500">
            <v>38208</v>
          </cell>
        </row>
        <row r="1501">
          <cell r="G1501" t="str">
            <v>5100003499</v>
          </cell>
          <cell r="H1501">
            <v>38208</v>
          </cell>
        </row>
        <row r="1502">
          <cell r="G1502" t="str">
            <v>5100003499</v>
          </cell>
          <cell r="H1502">
            <v>38208</v>
          </cell>
        </row>
        <row r="1503">
          <cell r="G1503" t="str">
            <v>5100003499</v>
          </cell>
          <cell r="H1503">
            <v>38208</v>
          </cell>
        </row>
        <row r="1504">
          <cell r="G1504" t="str">
            <v>5100003499</v>
          </cell>
          <cell r="H1504">
            <v>38208</v>
          </cell>
        </row>
        <row r="1505">
          <cell r="G1505" t="str">
            <v>5100003499</v>
          </cell>
          <cell r="H1505">
            <v>38208</v>
          </cell>
        </row>
        <row r="1506">
          <cell r="G1506" t="str">
            <v>5100003499</v>
          </cell>
          <cell r="H1506">
            <v>38208</v>
          </cell>
        </row>
        <row r="1507">
          <cell r="G1507" t="str">
            <v>5100003499</v>
          </cell>
          <cell r="H1507">
            <v>38208</v>
          </cell>
        </row>
        <row r="1508">
          <cell r="G1508" t="str">
            <v>5100003490</v>
          </cell>
          <cell r="H1508">
            <v>38194</v>
          </cell>
        </row>
        <row r="1509">
          <cell r="G1509" t="str">
            <v>5100003490</v>
          </cell>
          <cell r="H1509">
            <v>38194</v>
          </cell>
        </row>
        <row r="1510">
          <cell r="G1510" t="str">
            <v>5100003490</v>
          </cell>
          <cell r="H1510">
            <v>38194</v>
          </cell>
        </row>
        <row r="1511">
          <cell r="G1511" t="str">
            <v>5100003490</v>
          </cell>
          <cell r="H1511">
            <v>38194</v>
          </cell>
        </row>
        <row r="1512">
          <cell r="G1512" t="str">
            <v>5100003490</v>
          </cell>
          <cell r="H1512">
            <v>38194</v>
          </cell>
        </row>
        <row r="1513">
          <cell r="G1513" t="str">
            <v>5100003490</v>
          </cell>
          <cell r="H1513">
            <v>38194</v>
          </cell>
        </row>
        <row r="1514">
          <cell r="G1514" t="str">
            <v>5100003490</v>
          </cell>
          <cell r="H1514">
            <v>38196</v>
          </cell>
        </row>
        <row r="1515">
          <cell r="G1515" t="str">
            <v>5100003490</v>
          </cell>
          <cell r="H1515">
            <v>38196</v>
          </cell>
        </row>
        <row r="1516">
          <cell r="G1516" t="str">
            <v>5100003490</v>
          </cell>
          <cell r="H1516">
            <v>38196</v>
          </cell>
        </row>
        <row r="1517">
          <cell r="G1517" t="str">
            <v>5100003490</v>
          </cell>
          <cell r="H1517">
            <v>38196</v>
          </cell>
        </row>
        <row r="1518">
          <cell r="G1518" t="str">
            <v>5100003490</v>
          </cell>
          <cell r="H1518">
            <v>38196</v>
          </cell>
        </row>
        <row r="1519">
          <cell r="G1519" t="str">
            <v>5100003490</v>
          </cell>
          <cell r="H1519">
            <v>38196</v>
          </cell>
        </row>
        <row r="1520">
          <cell r="G1520" t="str">
            <v>5100003490</v>
          </cell>
          <cell r="H1520">
            <v>38196</v>
          </cell>
        </row>
        <row r="1521">
          <cell r="G1521" t="str">
            <v>5100003460</v>
          </cell>
          <cell r="H1521">
            <v>38195</v>
          </cell>
        </row>
        <row r="1522">
          <cell r="G1522" t="str">
            <v>5100003460</v>
          </cell>
          <cell r="H1522">
            <v>38195</v>
          </cell>
        </row>
        <row r="1523">
          <cell r="G1523" t="str">
            <v>5100003460</v>
          </cell>
          <cell r="H1523">
            <v>38195</v>
          </cell>
        </row>
        <row r="1524">
          <cell r="G1524" t="str">
            <v>5100003460</v>
          </cell>
          <cell r="H1524">
            <v>38195</v>
          </cell>
        </row>
        <row r="1525">
          <cell r="G1525" t="str">
            <v>5100003460</v>
          </cell>
          <cell r="H1525">
            <v>38195</v>
          </cell>
        </row>
        <row r="1526">
          <cell r="G1526" t="str">
            <v>5100003460</v>
          </cell>
          <cell r="H1526">
            <v>38195</v>
          </cell>
        </row>
        <row r="1527">
          <cell r="G1527" t="str">
            <v>5100003460</v>
          </cell>
          <cell r="H1527">
            <v>38195</v>
          </cell>
        </row>
        <row r="1528">
          <cell r="G1528" t="str">
            <v>5100003460</v>
          </cell>
          <cell r="H1528">
            <v>38195</v>
          </cell>
        </row>
        <row r="1529">
          <cell r="G1529" t="str">
            <v>5100003460</v>
          </cell>
          <cell r="H1529">
            <v>38195</v>
          </cell>
        </row>
        <row r="1530">
          <cell r="G1530" t="str">
            <v>5100003460</v>
          </cell>
          <cell r="H1530">
            <v>38195</v>
          </cell>
        </row>
        <row r="1531">
          <cell r="G1531" t="str">
            <v>5100003460</v>
          </cell>
          <cell r="H1531">
            <v>38195</v>
          </cell>
        </row>
        <row r="1532">
          <cell r="G1532" t="str">
            <v>5100003460</v>
          </cell>
          <cell r="H1532">
            <v>38195</v>
          </cell>
        </row>
        <row r="1533">
          <cell r="G1533" t="str">
            <v>5100003460</v>
          </cell>
          <cell r="H1533">
            <v>38195</v>
          </cell>
        </row>
        <row r="1534">
          <cell r="G1534" t="str">
            <v>5100003460</v>
          </cell>
          <cell r="H1534">
            <v>38195</v>
          </cell>
        </row>
        <row r="1535">
          <cell r="G1535" t="str">
            <v>5100003460</v>
          </cell>
          <cell r="H1535">
            <v>38195</v>
          </cell>
        </row>
        <row r="1536">
          <cell r="G1536" t="str">
            <v>5100003460</v>
          </cell>
          <cell r="H1536">
            <v>38195</v>
          </cell>
        </row>
        <row r="1537">
          <cell r="G1537" t="str">
            <v>5100003460</v>
          </cell>
          <cell r="H1537">
            <v>38195</v>
          </cell>
        </row>
        <row r="1538">
          <cell r="G1538" t="str">
            <v>5100003460</v>
          </cell>
          <cell r="H1538">
            <v>38195</v>
          </cell>
        </row>
        <row r="1539">
          <cell r="G1539" t="str">
            <v>5100003460</v>
          </cell>
          <cell r="H1539">
            <v>38195</v>
          </cell>
        </row>
        <row r="1540">
          <cell r="G1540" t="str">
            <v>5100003460</v>
          </cell>
          <cell r="H1540">
            <v>38195</v>
          </cell>
        </row>
        <row r="1541">
          <cell r="G1541" t="str">
            <v>5100003460</v>
          </cell>
          <cell r="H1541">
            <v>38195</v>
          </cell>
        </row>
        <row r="1542">
          <cell r="G1542" t="str">
            <v>5100003460</v>
          </cell>
          <cell r="H1542">
            <v>38195</v>
          </cell>
        </row>
        <row r="1543">
          <cell r="G1543" t="str">
            <v>5100003460</v>
          </cell>
          <cell r="H1543">
            <v>38195</v>
          </cell>
        </row>
        <row r="1544">
          <cell r="G1544" t="str">
            <v>5100003460</v>
          </cell>
          <cell r="H1544">
            <v>38195</v>
          </cell>
        </row>
        <row r="1545">
          <cell r="G1545" t="str">
            <v>5100003460</v>
          </cell>
          <cell r="H1545">
            <v>38195</v>
          </cell>
        </row>
        <row r="1546">
          <cell r="G1546" t="str">
            <v>5100003460</v>
          </cell>
          <cell r="H1546">
            <v>38195</v>
          </cell>
        </row>
        <row r="1547">
          <cell r="G1547" t="str">
            <v>5100003460</v>
          </cell>
          <cell r="H1547">
            <v>38208</v>
          </cell>
        </row>
        <row r="1548">
          <cell r="G1548" t="str">
            <v>5100003460</v>
          </cell>
          <cell r="H1548">
            <v>38208</v>
          </cell>
        </row>
        <row r="1549">
          <cell r="G1549" t="str">
            <v>5100003460</v>
          </cell>
          <cell r="H1549">
            <v>38208</v>
          </cell>
        </row>
        <row r="1550">
          <cell r="G1550" t="str">
            <v>5100003460</v>
          </cell>
          <cell r="H1550">
            <v>38208</v>
          </cell>
        </row>
        <row r="1551">
          <cell r="G1551" t="str">
            <v>5100003460</v>
          </cell>
          <cell r="H1551">
            <v>38208</v>
          </cell>
        </row>
        <row r="1552">
          <cell r="G1552" t="str">
            <v>5100003460</v>
          </cell>
          <cell r="H1552">
            <v>38208</v>
          </cell>
        </row>
        <row r="1553">
          <cell r="G1553" t="str">
            <v>5100003460</v>
          </cell>
          <cell r="H1553">
            <v>38208</v>
          </cell>
        </row>
        <row r="1554">
          <cell r="G1554" t="str">
            <v>5100003460</v>
          </cell>
          <cell r="H1554">
            <v>38208</v>
          </cell>
        </row>
        <row r="1555">
          <cell r="G1555" t="str">
            <v>5100003460</v>
          </cell>
          <cell r="H1555">
            <v>38208</v>
          </cell>
        </row>
        <row r="1556">
          <cell r="G1556" t="str">
            <v>5100003460</v>
          </cell>
          <cell r="H1556">
            <v>38208</v>
          </cell>
        </row>
        <row r="1557">
          <cell r="G1557" t="str">
            <v>5100003460</v>
          </cell>
          <cell r="H1557">
            <v>38208</v>
          </cell>
        </row>
        <row r="1558">
          <cell r="G1558" t="str">
            <v>5100003460</v>
          </cell>
          <cell r="H1558">
            <v>38208</v>
          </cell>
        </row>
        <row r="1559">
          <cell r="G1559" t="str">
            <v>5100003460</v>
          </cell>
          <cell r="H1559">
            <v>38208</v>
          </cell>
        </row>
        <row r="1560">
          <cell r="G1560" t="str">
            <v>5100003456</v>
          </cell>
          <cell r="H1560">
            <v>38194</v>
          </cell>
        </row>
        <row r="1561">
          <cell r="G1561" t="str">
            <v>5100003456</v>
          </cell>
          <cell r="H1561">
            <v>38194</v>
          </cell>
        </row>
        <row r="1562">
          <cell r="G1562" t="str">
            <v>5100003456</v>
          </cell>
          <cell r="H1562">
            <v>38194</v>
          </cell>
        </row>
        <row r="1563">
          <cell r="G1563" t="str">
            <v>5100003456</v>
          </cell>
          <cell r="H1563">
            <v>38194</v>
          </cell>
        </row>
        <row r="1564">
          <cell r="G1564" t="str">
            <v>5100003456</v>
          </cell>
          <cell r="H1564">
            <v>38194</v>
          </cell>
        </row>
        <row r="1565">
          <cell r="G1565" t="str">
            <v>5100003456</v>
          </cell>
          <cell r="H1565">
            <v>38194</v>
          </cell>
        </row>
        <row r="1566">
          <cell r="G1566" t="str">
            <v>5100003456</v>
          </cell>
          <cell r="H1566">
            <v>38194</v>
          </cell>
        </row>
        <row r="1567">
          <cell r="G1567" t="str">
            <v>5100003456</v>
          </cell>
          <cell r="H1567">
            <v>38194</v>
          </cell>
        </row>
        <row r="1568">
          <cell r="G1568" t="str">
            <v>5100003456</v>
          </cell>
          <cell r="H1568">
            <v>38194</v>
          </cell>
        </row>
        <row r="1569">
          <cell r="G1569" t="str">
            <v>5100003456</v>
          </cell>
          <cell r="H1569">
            <v>38194</v>
          </cell>
        </row>
        <row r="1570">
          <cell r="G1570" t="str">
            <v>5100003456</v>
          </cell>
          <cell r="H1570">
            <v>38194</v>
          </cell>
        </row>
        <row r="1571">
          <cell r="G1571" t="str">
            <v>5100003456</v>
          </cell>
          <cell r="H1571">
            <v>38194</v>
          </cell>
        </row>
        <row r="1572">
          <cell r="G1572" t="str">
            <v>5100003456</v>
          </cell>
          <cell r="H1572">
            <v>38208</v>
          </cell>
        </row>
        <row r="1573">
          <cell r="G1573" t="str">
            <v>5100003456</v>
          </cell>
          <cell r="H1573">
            <v>38208</v>
          </cell>
        </row>
        <row r="1574">
          <cell r="G1574" t="str">
            <v>5100003456</v>
          </cell>
          <cell r="H1574">
            <v>38208</v>
          </cell>
        </row>
        <row r="1575">
          <cell r="G1575" t="str">
            <v>5100003456</v>
          </cell>
          <cell r="H1575">
            <v>38208</v>
          </cell>
        </row>
        <row r="1576">
          <cell r="G1576" t="str">
            <v>5100003456</v>
          </cell>
          <cell r="H1576">
            <v>38208</v>
          </cell>
        </row>
        <row r="1577">
          <cell r="G1577" t="str">
            <v>5100003456</v>
          </cell>
          <cell r="H1577">
            <v>38208</v>
          </cell>
        </row>
        <row r="1578">
          <cell r="G1578" t="str">
            <v>5100003455</v>
          </cell>
          <cell r="H1578">
            <v>38194</v>
          </cell>
        </row>
        <row r="1579">
          <cell r="G1579" t="str">
            <v>5100003455</v>
          </cell>
          <cell r="H1579">
            <v>38194</v>
          </cell>
        </row>
        <row r="1580">
          <cell r="G1580" t="str">
            <v>5100003455</v>
          </cell>
          <cell r="H1580">
            <v>38194</v>
          </cell>
        </row>
        <row r="1581">
          <cell r="G1581" t="str">
            <v>5100003455</v>
          </cell>
          <cell r="H1581">
            <v>38194</v>
          </cell>
        </row>
        <row r="1582">
          <cell r="G1582" t="str">
            <v>5100003455</v>
          </cell>
          <cell r="H1582">
            <v>38194</v>
          </cell>
        </row>
        <row r="1583">
          <cell r="G1583" t="str">
            <v>5100003455</v>
          </cell>
          <cell r="H1583">
            <v>38194</v>
          </cell>
        </row>
        <row r="1584">
          <cell r="G1584" t="str">
            <v>5100003455</v>
          </cell>
          <cell r="H1584">
            <v>38208</v>
          </cell>
        </row>
        <row r="1585">
          <cell r="G1585" t="str">
            <v>5100003455</v>
          </cell>
          <cell r="H1585">
            <v>38208</v>
          </cell>
        </row>
        <row r="1586">
          <cell r="G1586" t="str">
            <v>5100003455</v>
          </cell>
          <cell r="H1586">
            <v>38208</v>
          </cell>
        </row>
        <row r="1587">
          <cell r="G1587" t="str">
            <v>5100003454</v>
          </cell>
          <cell r="H1587">
            <v>38194</v>
          </cell>
        </row>
        <row r="1588">
          <cell r="G1588" t="str">
            <v>5100003454</v>
          </cell>
          <cell r="H1588">
            <v>38194</v>
          </cell>
        </row>
        <row r="1589">
          <cell r="G1589" t="str">
            <v>5100003454</v>
          </cell>
          <cell r="H1589">
            <v>38194</v>
          </cell>
        </row>
        <row r="1590">
          <cell r="G1590" t="str">
            <v>5100003454</v>
          </cell>
          <cell r="H1590">
            <v>38194</v>
          </cell>
        </row>
        <row r="1591">
          <cell r="G1591" t="str">
            <v>5100003454</v>
          </cell>
          <cell r="H1591">
            <v>38194</v>
          </cell>
        </row>
        <row r="1592">
          <cell r="G1592" t="str">
            <v>5100003454</v>
          </cell>
          <cell r="H1592">
            <v>38194</v>
          </cell>
        </row>
        <row r="1593">
          <cell r="G1593" t="str">
            <v>5100003454</v>
          </cell>
          <cell r="H1593">
            <v>38194</v>
          </cell>
        </row>
        <row r="1594">
          <cell r="G1594" t="str">
            <v>5100003454</v>
          </cell>
          <cell r="H1594">
            <v>38194</v>
          </cell>
        </row>
        <row r="1595">
          <cell r="G1595" t="str">
            <v>5100003454</v>
          </cell>
          <cell r="H1595">
            <v>38194</v>
          </cell>
        </row>
        <row r="1596">
          <cell r="G1596" t="str">
            <v>5100003454</v>
          </cell>
          <cell r="H1596">
            <v>38194</v>
          </cell>
        </row>
        <row r="1597">
          <cell r="G1597" t="str">
            <v>5100003454</v>
          </cell>
          <cell r="H1597">
            <v>38194</v>
          </cell>
        </row>
        <row r="1598">
          <cell r="G1598" t="str">
            <v>5100003454</v>
          </cell>
          <cell r="H1598">
            <v>38194</v>
          </cell>
        </row>
        <row r="1599">
          <cell r="G1599" t="str">
            <v>5100003454</v>
          </cell>
          <cell r="H1599">
            <v>38194</v>
          </cell>
        </row>
        <row r="1600">
          <cell r="G1600" t="str">
            <v>5100003454</v>
          </cell>
          <cell r="H1600">
            <v>38194</v>
          </cell>
        </row>
        <row r="1601">
          <cell r="G1601" t="str">
            <v>5100003454</v>
          </cell>
          <cell r="H1601">
            <v>38194</v>
          </cell>
        </row>
        <row r="1602">
          <cell r="G1602" t="str">
            <v>5100003454</v>
          </cell>
          <cell r="H1602">
            <v>38194</v>
          </cell>
        </row>
        <row r="1603">
          <cell r="G1603" t="str">
            <v>5100003454</v>
          </cell>
          <cell r="H1603">
            <v>38208</v>
          </cell>
        </row>
        <row r="1604">
          <cell r="G1604" t="str">
            <v>5100003454</v>
          </cell>
          <cell r="H1604">
            <v>38208</v>
          </cell>
        </row>
        <row r="1605">
          <cell r="G1605" t="str">
            <v>5100003454</v>
          </cell>
          <cell r="H1605">
            <v>38208</v>
          </cell>
        </row>
        <row r="1606">
          <cell r="G1606" t="str">
            <v>5100003454</v>
          </cell>
          <cell r="H1606">
            <v>38208</v>
          </cell>
        </row>
        <row r="1607">
          <cell r="G1607" t="str">
            <v>5100003454</v>
          </cell>
          <cell r="H1607">
            <v>38208</v>
          </cell>
        </row>
        <row r="1608">
          <cell r="G1608" t="str">
            <v>5100003454</v>
          </cell>
          <cell r="H1608">
            <v>38208</v>
          </cell>
        </row>
        <row r="1609">
          <cell r="G1609" t="str">
            <v>5100003454</v>
          </cell>
          <cell r="H1609">
            <v>38208</v>
          </cell>
        </row>
        <row r="1610">
          <cell r="G1610" t="str">
            <v>5100003454</v>
          </cell>
          <cell r="H1610">
            <v>38208</v>
          </cell>
        </row>
        <row r="1611">
          <cell r="G1611" t="str">
            <v>5100003450</v>
          </cell>
          <cell r="H1611">
            <v>38215</v>
          </cell>
        </row>
        <row r="1612">
          <cell r="G1612" t="str">
            <v>5100003450</v>
          </cell>
          <cell r="H1612">
            <v>38215</v>
          </cell>
        </row>
        <row r="1613">
          <cell r="G1613" t="str">
            <v>5100003439</v>
          </cell>
          <cell r="H1613">
            <v>38210</v>
          </cell>
        </row>
        <row r="1614">
          <cell r="G1614" t="str">
            <v>5100003439</v>
          </cell>
          <cell r="H1614">
            <v>38210</v>
          </cell>
        </row>
        <row r="1615">
          <cell r="G1615" t="str">
            <v>5100003439</v>
          </cell>
          <cell r="H1615">
            <v>38210</v>
          </cell>
        </row>
        <row r="1616">
          <cell r="G1616" t="str">
            <v>5100003439</v>
          </cell>
          <cell r="H1616">
            <v>38210</v>
          </cell>
        </row>
        <row r="1617">
          <cell r="G1617" t="str">
            <v>5100003439</v>
          </cell>
          <cell r="H1617">
            <v>38210</v>
          </cell>
        </row>
        <row r="1618">
          <cell r="G1618" t="str">
            <v>5100003439</v>
          </cell>
          <cell r="H1618">
            <v>38210</v>
          </cell>
        </row>
        <row r="1619">
          <cell r="G1619" t="str">
            <v>5100003439</v>
          </cell>
          <cell r="H1619">
            <v>38210</v>
          </cell>
        </row>
        <row r="1620">
          <cell r="G1620" t="str">
            <v>5100003439</v>
          </cell>
          <cell r="H1620">
            <v>38191</v>
          </cell>
        </row>
        <row r="1621">
          <cell r="G1621" t="str">
            <v>5100003439</v>
          </cell>
          <cell r="H1621">
            <v>38191</v>
          </cell>
        </row>
        <row r="1622">
          <cell r="G1622" t="str">
            <v>5100003439</v>
          </cell>
          <cell r="H1622">
            <v>38191</v>
          </cell>
        </row>
        <row r="1623">
          <cell r="G1623" t="str">
            <v>5100003439</v>
          </cell>
          <cell r="H1623">
            <v>38191</v>
          </cell>
        </row>
        <row r="1624">
          <cell r="G1624" t="str">
            <v>5100003439</v>
          </cell>
          <cell r="H1624">
            <v>38191</v>
          </cell>
        </row>
        <row r="1625">
          <cell r="G1625" t="str">
            <v>5100003439</v>
          </cell>
          <cell r="H1625">
            <v>38191</v>
          </cell>
        </row>
        <row r="1626">
          <cell r="G1626" t="str">
            <v>5100003439</v>
          </cell>
          <cell r="H1626">
            <v>38191</v>
          </cell>
        </row>
        <row r="1627">
          <cell r="G1627" t="str">
            <v>5100003439</v>
          </cell>
          <cell r="H1627">
            <v>38191</v>
          </cell>
        </row>
        <row r="1628">
          <cell r="G1628" t="str">
            <v>5100003439</v>
          </cell>
          <cell r="H1628">
            <v>38210</v>
          </cell>
        </row>
        <row r="1629">
          <cell r="G1629" t="str">
            <v>5100003439</v>
          </cell>
          <cell r="H1629">
            <v>38210</v>
          </cell>
        </row>
        <row r="1630">
          <cell r="G1630" t="str">
            <v>5100003439</v>
          </cell>
          <cell r="H1630">
            <v>38210</v>
          </cell>
        </row>
        <row r="1631">
          <cell r="G1631" t="str">
            <v>5100003439</v>
          </cell>
          <cell r="H1631">
            <v>38210</v>
          </cell>
        </row>
        <row r="1632">
          <cell r="G1632" t="str">
            <v>5100003439</v>
          </cell>
          <cell r="H1632">
            <v>38210</v>
          </cell>
        </row>
        <row r="1633">
          <cell r="G1633" t="str">
            <v>5100003439</v>
          </cell>
          <cell r="H1633">
            <v>38210</v>
          </cell>
        </row>
        <row r="1634">
          <cell r="G1634" t="str">
            <v>5100003439</v>
          </cell>
          <cell r="H1634">
            <v>38210</v>
          </cell>
        </row>
        <row r="1635">
          <cell r="G1635" t="str">
            <v>5100003439</v>
          </cell>
          <cell r="H1635">
            <v>38191</v>
          </cell>
        </row>
        <row r="1636">
          <cell r="G1636" t="str">
            <v>5100003439</v>
          </cell>
          <cell r="H1636">
            <v>38191</v>
          </cell>
        </row>
        <row r="1637">
          <cell r="G1637" t="str">
            <v>5100003439</v>
          </cell>
          <cell r="H1637">
            <v>38191</v>
          </cell>
        </row>
        <row r="1638">
          <cell r="G1638" t="str">
            <v>5100003439</v>
          </cell>
          <cell r="H1638">
            <v>38191</v>
          </cell>
        </row>
        <row r="1639">
          <cell r="G1639" t="str">
            <v>5100003439</v>
          </cell>
          <cell r="H1639">
            <v>38191</v>
          </cell>
        </row>
        <row r="1640">
          <cell r="G1640" t="str">
            <v>5100003439</v>
          </cell>
          <cell r="H1640">
            <v>38191</v>
          </cell>
        </row>
        <row r="1641">
          <cell r="G1641" t="str">
            <v>5100003439</v>
          </cell>
          <cell r="H1641">
            <v>38191</v>
          </cell>
        </row>
        <row r="1642">
          <cell r="G1642" t="str">
            <v>5100003439</v>
          </cell>
          <cell r="H1642">
            <v>38191</v>
          </cell>
        </row>
        <row r="1643">
          <cell r="G1643" t="str">
            <v>5100003439</v>
          </cell>
          <cell r="H1643">
            <v>38215</v>
          </cell>
        </row>
        <row r="1644">
          <cell r="G1644" t="str">
            <v>5100003439</v>
          </cell>
          <cell r="H1644">
            <v>38215</v>
          </cell>
        </row>
        <row r="1645">
          <cell r="G1645" t="str">
            <v>5100003439</v>
          </cell>
          <cell r="H1645">
            <v>38215</v>
          </cell>
        </row>
        <row r="1646">
          <cell r="G1646" t="str">
            <v>5100003439</v>
          </cell>
          <cell r="H1646">
            <v>38215</v>
          </cell>
        </row>
        <row r="1647">
          <cell r="G1647" t="str">
            <v>5100003439</v>
          </cell>
          <cell r="H1647">
            <v>38215</v>
          </cell>
        </row>
        <row r="1648">
          <cell r="G1648" t="str">
            <v>5100003439</v>
          </cell>
          <cell r="H1648">
            <v>38215</v>
          </cell>
        </row>
        <row r="1649">
          <cell r="G1649" t="str">
            <v>5100003439</v>
          </cell>
          <cell r="H1649">
            <v>38215</v>
          </cell>
        </row>
        <row r="1650">
          <cell r="G1650" t="str">
            <v>5100003439</v>
          </cell>
          <cell r="H1650">
            <v>38215</v>
          </cell>
        </row>
        <row r="1651">
          <cell r="G1651" t="str">
            <v>5100003439</v>
          </cell>
          <cell r="H1651">
            <v>38215</v>
          </cell>
        </row>
        <row r="1652">
          <cell r="G1652" t="str">
            <v>5100003439</v>
          </cell>
          <cell r="H1652">
            <v>38215</v>
          </cell>
        </row>
        <row r="1653">
          <cell r="G1653" t="str">
            <v>5100003439</v>
          </cell>
          <cell r="H1653">
            <v>38215</v>
          </cell>
        </row>
        <row r="1654">
          <cell r="G1654" t="str">
            <v>5100003439</v>
          </cell>
          <cell r="H1654">
            <v>38195</v>
          </cell>
        </row>
        <row r="1655">
          <cell r="G1655" t="str">
            <v>5100003439</v>
          </cell>
          <cell r="H1655">
            <v>38195</v>
          </cell>
        </row>
        <row r="1656">
          <cell r="G1656" t="str">
            <v>5100003439</v>
          </cell>
          <cell r="H1656">
            <v>38195</v>
          </cell>
        </row>
        <row r="1657">
          <cell r="G1657" t="str">
            <v>5100003439</v>
          </cell>
          <cell r="H1657">
            <v>38195</v>
          </cell>
        </row>
        <row r="1658">
          <cell r="G1658" t="str">
            <v>5100003439</v>
          </cell>
          <cell r="H1658">
            <v>38195</v>
          </cell>
        </row>
        <row r="1659">
          <cell r="G1659" t="str">
            <v>5100003439</v>
          </cell>
          <cell r="H1659">
            <v>38195</v>
          </cell>
        </row>
        <row r="1660">
          <cell r="G1660" t="str">
            <v>5100003416</v>
          </cell>
          <cell r="H1660">
            <v>38190</v>
          </cell>
        </row>
        <row r="1661">
          <cell r="G1661" t="str">
            <v>5100003416</v>
          </cell>
          <cell r="H1661">
            <v>38190</v>
          </cell>
        </row>
        <row r="1662">
          <cell r="G1662" t="str">
            <v>5100003416</v>
          </cell>
          <cell r="H1662">
            <v>38196</v>
          </cell>
        </row>
        <row r="1663">
          <cell r="G1663" t="str">
            <v>5100003415</v>
          </cell>
          <cell r="H1663">
            <v>38190</v>
          </cell>
        </row>
        <row r="1664">
          <cell r="G1664" t="str">
            <v>5100003415</v>
          </cell>
          <cell r="H1664">
            <v>38190</v>
          </cell>
        </row>
        <row r="1665">
          <cell r="G1665" t="str">
            <v>5100003415</v>
          </cell>
          <cell r="H1665">
            <v>38196</v>
          </cell>
        </row>
        <row r="1666">
          <cell r="G1666" t="str">
            <v>5100003388</v>
          </cell>
          <cell r="H1666">
            <v>38198</v>
          </cell>
        </row>
        <row r="1667">
          <cell r="G1667" t="str">
            <v>5100003388</v>
          </cell>
          <cell r="H1667">
            <v>38198</v>
          </cell>
        </row>
        <row r="1668">
          <cell r="G1668" t="str">
            <v>5100003388</v>
          </cell>
          <cell r="H1668">
            <v>38198</v>
          </cell>
        </row>
        <row r="1669">
          <cell r="G1669" t="str">
            <v>5100003388</v>
          </cell>
          <cell r="H1669">
            <v>38198</v>
          </cell>
        </row>
        <row r="1670">
          <cell r="G1670" t="str">
            <v>5100003388</v>
          </cell>
          <cell r="H1670">
            <v>38198</v>
          </cell>
        </row>
        <row r="1671">
          <cell r="G1671" t="str">
            <v>5100003388</v>
          </cell>
          <cell r="H1671">
            <v>38198</v>
          </cell>
        </row>
        <row r="1672">
          <cell r="G1672" t="str">
            <v>5100003388</v>
          </cell>
          <cell r="H1672">
            <v>38198</v>
          </cell>
        </row>
        <row r="1673">
          <cell r="G1673" t="str">
            <v>5100003388</v>
          </cell>
          <cell r="H1673">
            <v>38198</v>
          </cell>
        </row>
        <row r="1674">
          <cell r="G1674" t="str">
            <v>5100003388</v>
          </cell>
          <cell r="H1674">
            <v>38201</v>
          </cell>
        </row>
        <row r="1675">
          <cell r="G1675" t="str">
            <v>5100003388</v>
          </cell>
          <cell r="H1675">
            <v>38201</v>
          </cell>
        </row>
        <row r="1676">
          <cell r="G1676" t="str">
            <v>5100003388</v>
          </cell>
          <cell r="H1676">
            <v>38201</v>
          </cell>
        </row>
        <row r="1677">
          <cell r="G1677" t="str">
            <v>5100003388</v>
          </cell>
          <cell r="H1677">
            <v>38201</v>
          </cell>
        </row>
        <row r="1678">
          <cell r="G1678" t="str">
            <v>5100003342</v>
          </cell>
          <cell r="H1678">
            <v>38188</v>
          </cell>
        </row>
        <row r="1679">
          <cell r="G1679" t="str">
            <v>5100003342</v>
          </cell>
          <cell r="H1679">
            <v>38188</v>
          </cell>
        </row>
        <row r="1680">
          <cell r="G1680" t="str">
            <v>5100003342</v>
          </cell>
          <cell r="H1680">
            <v>38188</v>
          </cell>
        </row>
        <row r="1681">
          <cell r="G1681" t="str">
            <v>5100003342</v>
          </cell>
          <cell r="H1681">
            <v>38188</v>
          </cell>
        </row>
        <row r="1682">
          <cell r="G1682" t="str">
            <v>5100003342</v>
          </cell>
          <cell r="H1682">
            <v>38188</v>
          </cell>
        </row>
        <row r="1683">
          <cell r="G1683" t="str">
            <v>5100003342</v>
          </cell>
          <cell r="H1683">
            <v>38188</v>
          </cell>
        </row>
        <row r="1684">
          <cell r="G1684" t="str">
            <v>5100003342</v>
          </cell>
          <cell r="H1684">
            <v>38188</v>
          </cell>
        </row>
        <row r="1685">
          <cell r="G1685" t="str">
            <v>5100003342</v>
          </cell>
          <cell r="H1685">
            <v>38188</v>
          </cell>
        </row>
        <row r="1686">
          <cell r="G1686" t="str">
            <v>5100003342</v>
          </cell>
          <cell r="H1686">
            <v>38190</v>
          </cell>
        </row>
        <row r="1687">
          <cell r="G1687" t="str">
            <v>5100003342</v>
          </cell>
          <cell r="H1687">
            <v>38190</v>
          </cell>
        </row>
        <row r="1688">
          <cell r="G1688" t="str">
            <v>5100003342</v>
          </cell>
          <cell r="H1688">
            <v>38190</v>
          </cell>
        </row>
        <row r="1689">
          <cell r="G1689" t="str">
            <v>5100003342</v>
          </cell>
          <cell r="H1689">
            <v>38190</v>
          </cell>
        </row>
        <row r="1690">
          <cell r="G1690" t="str">
            <v>5100003342</v>
          </cell>
          <cell r="H1690">
            <v>38190</v>
          </cell>
        </row>
        <row r="1691">
          <cell r="G1691" t="str">
            <v>5100003256</v>
          </cell>
          <cell r="H1691">
            <v>38211</v>
          </cell>
        </row>
        <row r="1692">
          <cell r="G1692" t="str">
            <v>5100003256</v>
          </cell>
          <cell r="H1692">
            <v>38211</v>
          </cell>
        </row>
        <row r="1693">
          <cell r="G1693" t="str">
            <v>5100003256</v>
          </cell>
          <cell r="H1693">
            <v>38206</v>
          </cell>
        </row>
        <row r="1694">
          <cell r="G1694" t="str">
            <v>5100003256</v>
          </cell>
          <cell r="H1694">
            <v>38205</v>
          </cell>
        </row>
        <row r="1695">
          <cell r="G1695" t="str">
            <v>5100003256</v>
          </cell>
          <cell r="H1695">
            <v>38205</v>
          </cell>
        </row>
        <row r="1696">
          <cell r="G1696" t="str">
            <v>5100003256</v>
          </cell>
          <cell r="H1696">
            <v>38205</v>
          </cell>
        </row>
        <row r="1697">
          <cell r="G1697" t="str">
            <v>5100003256</v>
          </cell>
          <cell r="H1697">
            <v>38190</v>
          </cell>
        </row>
        <row r="1698">
          <cell r="G1698" t="str">
            <v>5100003256</v>
          </cell>
          <cell r="H1698">
            <v>38190</v>
          </cell>
        </row>
        <row r="1699">
          <cell r="G1699" t="str">
            <v>5100003256</v>
          </cell>
          <cell r="H1699">
            <v>38190</v>
          </cell>
        </row>
        <row r="1700">
          <cell r="G1700" t="str">
            <v>5100003256</v>
          </cell>
          <cell r="H1700">
            <v>38190</v>
          </cell>
        </row>
        <row r="1701">
          <cell r="G1701" t="str">
            <v>5100003256</v>
          </cell>
          <cell r="H1701">
            <v>38188</v>
          </cell>
        </row>
        <row r="1702">
          <cell r="G1702" t="str">
            <v>5100003256</v>
          </cell>
          <cell r="H1702">
            <v>38188</v>
          </cell>
        </row>
        <row r="1703">
          <cell r="G1703" t="str">
            <v>5100003256</v>
          </cell>
          <cell r="H1703">
            <v>38188</v>
          </cell>
        </row>
        <row r="1704">
          <cell r="G1704" t="str">
            <v>5100003256</v>
          </cell>
          <cell r="H1704">
            <v>38188</v>
          </cell>
        </row>
        <row r="1705">
          <cell r="G1705" t="str">
            <v>5100003256</v>
          </cell>
          <cell r="H1705">
            <v>38188</v>
          </cell>
        </row>
        <row r="1706">
          <cell r="G1706" t="str">
            <v>5100003256</v>
          </cell>
          <cell r="H1706">
            <v>38188</v>
          </cell>
        </row>
        <row r="1707">
          <cell r="G1707" t="str">
            <v>5100003256</v>
          </cell>
          <cell r="H1707">
            <v>38211</v>
          </cell>
        </row>
        <row r="1708">
          <cell r="G1708" t="str">
            <v>5100003256</v>
          </cell>
          <cell r="H1708">
            <v>38211</v>
          </cell>
        </row>
        <row r="1709">
          <cell r="G1709" t="str">
            <v>5100003256</v>
          </cell>
          <cell r="H1709">
            <v>38206</v>
          </cell>
        </row>
        <row r="1710">
          <cell r="G1710" t="str">
            <v>5100003256</v>
          </cell>
          <cell r="H1710">
            <v>38205</v>
          </cell>
        </row>
        <row r="1711">
          <cell r="G1711" t="str">
            <v>5100003256</v>
          </cell>
          <cell r="H1711">
            <v>38205</v>
          </cell>
        </row>
        <row r="1712">
          <cell r="G1712" t="str">
            <v>5100003256</v>
          </cell>
          <cell r="H1712">
            <v>38205</v>
          </cell>
        </row>
        <row r="1713">
          <cell r="G1713" t="str">
            <v>5100003256</v>
          </cell>
          <cell r="H1713">
            <v>38190</v>
          </cell>
        </row>
        <row r="1714">
          <cell r="G1714" t="str">
            <v>5100003256</v>
          </cell>
          <cell r="H1714">
            <v>38190</v>
          </cell>
        </row>
        <row r="1715">
          <cell r="G1715" t="str">
            <v>5100003256</v>
          </cell>
          <cell r="H1715">
            <v>38190</v>
          </cell>
        </row>
        <row r="1716">
          <cell r="G1716" t="str">
            <v>5100003256</v>
          </cell>
          <cell r="H1716">
            <v>38190</v>
          </cell>
        </row>
        <row r="1717">
          <cell r="G1717" t="str">
            <v>5100003256</v>
          </cell>
          <cell r="H1717">
            <v>38188</v>
          </cell>
        </row>
        <row r="1718">
          <cell r="G1718" t="str">
            <v>5100003256</v>
          </cell>
          <cell r="H1718">
            <v>38188</v>
          </cell>
        </row>
        <row r="1719">
          <cell r="G1719" t="str">
            <v>5100003256</v>
          </cell>
          <cell r="H1719">
            <v>38188</v>
          </cell>
        </row>
        <row r="1720">
          <cell r="G1720" t="str">
            <v>5100003256</v>
          </cell>
          <cell r="H1720">
            <v>38188</v>
          </cell>
        </row>
        <row r="1721">
          <cell r="G1721" t="str">
            <v>5100003256</v>
          </cell>
          <cell r="H1721">
            <v>38188</v>
          </cell>
        </row>
        <row r="1722">
          <cell r="G1722" t="str">
            <v>5100003256</v>
          </cell>
          <cell r="H1722">
            <v>38188</v>
          </cell>
        </row>
        <row r="1723">
          <cell r="G1723" t="str">
            <v>5100003256</v>
          </cell>
          <cell r="H1723">
            <v>38219</v>
          </cell>
        </row>
        <row r="1724">
          <cell r="G1724" t="str">
            <v>5100003256</v>
          </cell>
          <cell r="H1724">
            <v>38212</v>
          </cell>
        </row>
        <row r="1725">
          <cell r="G1725" t="str">
            <v>5100003256</v>
          </cell>
          <cell r="H1725">
            <v>38212</v>
          </cell>
        </row>
        <row r="1726">
          <cell r="G1726" t="str">
            <v>5100003256</v>
          </cell>
          <cell r="H1726">
            <v>38209</v>
          </cell>
        </row>
        <row r="1727">
          <cell r="G1727" t="str">
            <v>5100003256</v>
          </cell>
          <cell r="H1727">
            <v>38209</v>
          </cell>
        </row>
        <row r="1728">
          <cell r="G1728" t="str">
            <v>5100003256</v>
          </cell>
          <cell r="H1728">
            <v>38209</v>
          </cell>
        </row>
        <row r="1729">
          <cell r="G1729" t="str">
            <v>5100003256</v>
          </cell>
          <cell r="H1729">
            <v>38208</v>
          </cell>
        </row>
        <row r="1730">
          <cell r="G1730" t="str">
            <v>5100003256</v>
          </cell>
          <cell r="H1730">
            <v>38208</v>
          </cell>
        </row>
        <row r="1731">
          <cell r="G1731" t="str">
            <v>5100003256</v>
          </cell>
          <cell r="H1731">
            <v>38208</v>
          </cell>
        </row>
        <row r="1732">
          <cell r="G1732" t="str">
            <v>5100003256</v>
          </cell>
          <cell r="H1732">
            <v>38191</v>
          </cell>
        </row>
        <row r="1733">
          <cell r="G1733" t="str">
            <v>5100003256</v>
          </cell>
          <cell r="H1733">
            <v>38191</v>
          </cell>
        </row>
        <row r="1734">
          <cell r="G1734" t="str">
            <v>5100003256</v>
          </cell>
          <cell r="H1734">
            <v>38191</v>
          </cell>
        </row>
        <row r="1735">
          <cell r="G1735" t="str">
            <v>5100003256</v>
          </cell>
          <cell r="H1735">
            <v>38191</v>
          </cell>
        </row>
        <row r="1736">
          <cell r="G1736" t="str">
            <v>5100003256</v>
          </cell>
          <cell r="H1736">
            <v>38189</v>
          </cell>
        </row>
        <row r="1737">
          <cell r="G1737" t="str">
            <v>5100003256</v>
          </cell>
          <cell r="H1737">
            <v>38189</v>
          </cell>
        </row>
        <row r="1738">
          <cell r="G1738" t="str">
            <v>5100003256</v>
          </cell>
          <cell r="H1738">
            <v>38189</v>
          </cell>
        </row>
        <row r="1739">
          <cell r="G1739" t="str">
            <v>5100003256</v>
          </cell>
          <cell r="H1739">
            <v>38189</v>
          </cell>
        </row>
        <row r="1740">
          <cell r="G1740" t="str">
            <v>5100003256</v>
          </cell>
          <cell r="H1740">
            <v>38189</v>
          </cell>
        </row>
        <row r="1741">
          <cell r="G1741" t="str">
            <v>5100003256</v>
          </cell>
          <cell r="H1741">
            <v>38189</v>
          </cell>
        </row>
        <row r="1742">
          <cell r="G1742" t="str">
            <v>5100003150</v>
          </cell>
          <cell r="H1742">
            <v>38182</v>
          </cell>
        </row>
        <row r="1743">
          <cell r="G1743" t="str">
            <v>5100003150</v>
          </cell>
          <cell r="H1743">
            <v>38182</v>
          </cell>
        </row>
        <row r="1744">
          <cell r="G1744" t="str">
            <v>5100003150</v>
          </cell>
          <cell r="H1744">
            <v>38183</v>
          </cell>
        </row>
        <row r="1745">
          <cell r="G1745" t="str">
            <v>5100003112</v>
          </cell>
          <cell r="H1745">
            <v>38178</v>
          </cell>
        </row>
        <row r="1746">
          <cell r="G1746" t="str">
            <v>5100003112</v>
          </cell>
          <cell r="H1746">
            <v>38178</v>
          </cell>
        </row>
        <row r="1747">
          <cell r="G1747" t="str">
            <v>5100003112</v>
          </cell>
          <cell r="H1747">
            <v>38178</v>
          </cell>
        </row>
        <row r="1748">
          <cell r="G1748" t="str">
            <v>5100003112</v>
          </cell>
          <cell r="H1748">
            <v>38178</v>
          </cell>
        </row>
        <row r="1749">
          <cell r="G1749" t="str">
            <v>5100003112</v>
          </cell>
          <cell r="H1749">
            <v>38180</v>
          </cell>
        </row>
        <row r="1750">
          <cell r="G1750" t="str">
            <v>5100003112</v>
          </cell>
          <cell r="H1750">
            <v>38180</v>
          </cell>
        </row>
        <row r="1751">
          <cell r="G1751" t="str">
            <v>5100003112</v>
          </cell>
          <cell r="H1751">
            <v>38180</v>
          </cell>
        </row>
        <row r="1752">
          <cell r="G1752" t="str">
            <v>5100003112</v>
          </cell>
          <cell r="H1752">
            <v>38180</v>
          </cell>
        </row>
        <row r="1753">
          <cell r="G1753" t="str">
            <v>5100003112</v>
          </cell>
          <cell r="H1753">
            <v>38180</v>
          </cell>
        </row>
        <row r="1754">
          <cell r="G1754" t="str">
            <v>5100003112</v>
          </cell>
          <cell r="H1754">
            <v>38180</v>
          </cell>
        </row>
        <row r="1755">
          <cell r="G1755" t="str">
            <v>5100003031</v>
          </cell>
          <cell r="H1755">
            <v>38174</v>
          </cell>
        </row>
        <row r="1756">
          <cell r="G1756" t="str">
            <v>5100003031</v>
          </cell>
          <cell r="H1756">
            <v>38174</v>
          </cell>
        </row>
        <row r="1757">
          <cell r="G1757" t="str">
            <v>5100003031</v>
          </cell>
          <cell r="H1757">
            <v>38178</v>
          </cell>
        </row>
        <row r="1758">
          <cell r="G1758" t="str">
            <v>5100002967</v>
          </cell>
          <cell r="H1758">
            <v>38171</v>
          </cell>
        </row>
        <row r="1759">
          <cell r="G1759" t="str">
            <v>5100002967</v>
          </cell>
          <cell r="H1759">
            <v>38171</v>
          </cell>
        </row>
        <row r="1760">
          <cell r="G1760" t="str">
            <v>5100002967</v>
          </cell>
          <cell r="H1760">
            <v>38171</v>
          </cell>
        </row>
        <row r="1761">
          <cell r="G1761" t="str">
            <v>5100002967</v>
          </cell>
          <cell r="H1761">
            <v>38171</v>
          </cell>
        </row>
        <row r="1762">
          <cell r="G1762" t="str">
            <v>5100002967</v>
          </cell>
          <cell r="H1762">
            <v>38171</v>
          </cell>
        </row>
        <row r="1763">
          <cell r="G1763" t="str">
            <v>5100002967</v>
          </cell>
          <cell r="H1763">
            <v>38171</v>
          </cell>
        </row>
        <row r="1764">
          <cell r="G1764" t="str">
            <v>5100002967</v>
          </cell>
          <cell r="H1764">
            <v>38173</v>
          </cell>
        </row>
        <row r="1765">
          <cell r="G1765" t="str">
            <v>5100002967</v>
          </cell>
          <cell r="H1765">
            <v>38173</v>
          </cell>
        </row>
        <row r="1766">
          <cell r="G1766" t="str">
            <v>5100002967</v>
          </cell>
          <cell r="H1766">
            <v>38173</v>
          </cell>
        </row>
        <row r="1767">
          <cell r="G1767" t="str">
            <v>5100002967</v>
          </cell>
          <cell r="H1767">
            <v>38173</v>
          </cell>
        </row>
        <row r="1768">
          <cell r="G1768" t="str">
            <v>5100002967</v>
          </cell>
          <cell r="H1768">
            <v>38173</v>
          </cell>
        </row>
        <row r="1769">
          <cell r="G1769" t="str">
            <v>5100002912</v>
          </cell>
          <cell r="H1769">
            <v>38174</v>
          </cell>
        </row>
        <row r="1770">
          <cell r="G1770" t="str">
            <v>5100002912</v>
          </cell>
          <cell r="H1770">
            <v>38174</v>
          </cell>
        </row>
        <row r="1771">
          <cell r="G1771" t="str">
            <v>5100002912</v>
          </cell>
          <cell r="H1771">
            <v>38174</v>
          </cell>
        </row>
        <row r="1772">
          <cell r="G1772" t="str">
            <v>5100002912</v>
          </cell>
          <cell r="H1772">
            <v>38174</v>
          </cell>
        </row>
        <row r="1773">
          <cell r="G1773" t="str">
            <v>5100002912</v>
          </cell>
          <cell r="H1773">
            <v>38174</v>
          </cell>
        </row>
        <row r="1774">
          <cell r="G1774" t="str">
            <v>5100002912</v>
          </cell>
          <cell r="H1774">
            <v>38174</v>
          </cell>
        </row>
        <row r="1775">
          <cell r="G1775" t="str">
            <v>5100002912</v>
          </cell>
          <cell r="H1775">
            <v>38174</v>
          </cell>
        </row>
        <row r="1776">
          <cell r="G1776" t="str">
            <v>5100002912</v>
          </cell>
          <cell r="H1776">
            <v>38174</v>
          </cell>
        </row>
        <row r="1777">
          <cell r="G1777" t="str">
            <v>5100002912</v>
          </cell>
          <cell r="H1777">
            <v>38174</v>
          </cell>
        </row>
        <row r="1778">
          <cell r="G1778" t="str">
            <v>5100002912</v>
          </cell>
          <cell r="H1778">
            <v>38174</v>
          </cell>
        </row>
        <row r="1779">
          <cell r="G1779" t="str">
            <v>5100002912</v>
          </cell>
          <cell r="H1779">
            <v>38174</v>
          </cell>
        </row>
        <row r="1780">
          <cell r="G1780" t="str">
            <v>5100002912</v>
          </cell>
          <cell r="H1780">
            <v>38174</v>
          </cell>
        </row>
        <row r="1781">
          <cell r="G1781" t="str">
            <v>5100002912</v>
          </cell>
          <cell r="H1781">
            <v>38225</v>
          </cell>
        </row>
        <row r="1782">
          <cell r="G1782" t="str">
            <v>5100002912</v>
          </cell>
          <cell r="H1782">
            <v>38225</v>
          </cell>
        </row>
        <row r="1783">
          <cell r="G1783" t="str">
            <v>5100002912</v>
          </cell>
          <cell r="H1783">
            <v>38188</v>
          </cell>
        </row>
        <row r="1784">
          <cell r="G1784" t="str">
            <v>5100002912</v>
          </cell>
          <cell r="H1784">
            <v>38188</v>
          </cell>
        </row>
        <row r="1785">
          <cell r="G1785" t="str">
            <v>5100002912</v>
          </cell>
          <cell r="H1785">
            <v>38188</v>
          </cell>
        </row>
        <row r="1786">
          <cell r="G1786" t="str">
            <v>5100002912</v>
          </cell>
          <cell r="H1786">
            <v>38188</v>
          </cell>
        </row>
        <row r="1787">
          <cell r="G1787" t="str">
            <v>5100002911</v>
          </cell>
          <cell r="H1787">
            <v>38168</v>
          </cell>
        </row>
        <row r="1788">
          <cell r="G1788" t="str">
            <v>5100002911</v>
          </cell>
          <cell r="H1788">
            <v>38168</v>
          </cell>
        </row>
        <row r="1789">
          <cell r="G1789" t="str">
            <v>5100002741</v>
          </cell>
          <cell r="H1789">
            <v>38225</v>
          </cell>
        </row>
        <row r="1790">
          <cell r="G1790" t="str">
            <v>5100002741</v>
          </cell>
          <cell r="H1790">
            <v>38174</v>
          </cell>
        </row>
        <row r="1791">
          <cell r="G1791" t="str">
            <v>5100002741</v>
          </cell>
          <cell r="H1791">
            <v>38174</v>
          </cell>
        </row>
        <row r="1792">
          <cell r="G1792" t="str">
            <v>5100002741</v>
          </cell>
          <cell r="H1792">
            <v>38225</v>
          </cell>
        </row>
        <row r="1793">
          <cell r="G1793" t="str">
            <v>5100002741</v>
          </cell>
          <cell r="H1793">
            <v>38174</v>
          </cell>
        </row>
        <row r="1794">
          <cell r="G1794" t="str">
            <v>5100002741</v>
          </cell>
          <cell r="H1794">
            <v>38174</v>
          </cell>
        </row>
        <row r="1795">
          <cell r="G1795" t="str">
            <v>5100002741</v>
          </cell>
          <cell r="H1795">
            <v>38232</v>
          </cell>
        </row>
        <row r="1796">
          <cell r="G1796" t="str">
            <v>5100002741</v>
          </cell>
          <cell r="H1796">
            <v>38175</v>
          </cell>
        </row>
        <row r="1797">
          <cell r="G1797" t="str">
            <v>5100002741</v>
          </cell>
          <cell r="H1797">
            <v>38175</v>
          </cell>
        </row>
        <row r="1798">
          <cell r="G1798" t="str">
            <v>5100002741</v>
          </cell>
          <cell r="H1798">
            <v>38175</v>
          </cell>
        </row>
        <row r="1799">
          <cell r="G1799" t="str">
            <v>5100002703</v>
          </cell>
          <cell r="H1799">
            <v>38159</v>
          </cell>
        </row>
        <row r="1800">
          <cell r="G1800" t="str">
            <v>5100002703</v>
          </cell>
          <cell r="H1800">
            <v>38159</v>
          </cell>
        </row>
        <row r="1801">
          <cell r="G1801" t="str">
            <v>5100002703</v>
          </cell>
          <cell r="H1801">
            <v>38180</v>
          </cell>
        </row>
        <row r="1802">
          <cell r="G1802" t="str">
            <v>5100002660</v>
          </cell>
          <cell r="H1802">
            <v>38157</v>
          </cell>
        </row>
        <row r="1803">
          <cell r="G1803" t="str">
            <v>5100002660</v>
          </cell>
          <cell r="H1803">
            <v>38157</v>
          </cell>
        </row>
        <row r="1804">
          <cell r="G1804" t="str">
            <v>5100002660</v>
          </cell>
          <cell r="H1804">
            <v>38162</v>
          </cell>
        </row>
        <row r="1805">
          <cell r="G1805" t="str">
            <v>5100002647</v>
          </cell>
          <cell r="H1805">
            <v>38155</v>
          </cell>
        </row>
        <row r="1806">
          <cell r="G1806" t="str">
            <v>5100002647</v>
          </cell>
          <cell r="H1806">
            <v>38155</v>
          </cell>
        </row>
        <row r="1807">
          <cell r="G1807" t="str">
            <v>5100002647</v>
          </cell>
          <cell r="H1807">
            <v>38255</v>
          </cell>
        </row>
        <row r="1808">
          <cell r="G1808" t="str">
            <v>5100002641</v>
          </cell>
          <cell r="H1808">
            <v>38154</v>
          </cell>
        </row>
        <row r="1809">
          <cell r="G1809" t="str">
            <v>5100002641</v>
          </cell>
          <cell r="H1809">
            <v>38154</v>
          </cell>
        </row>
        <row r="1810">
          <cell r="G1810" t="str">
            <v>5100002641</v>
          </cell>
          <cell r="H1810">
            <v>38159</v>
          </cell>
        </row>
        <row r="1811">
          <cell r="G1811" t="str">
            <v>5100002634</v>
          </cell>
          <cell r="H1811">
            <v>38155</v>
          </cell>
        </row>
        <row r="1812">
          <cell r="G1812" t="str">
            <v>5100002634</v>
          </cell>
          <cell r="H1812">
            <v>38155</v>
          </cell>
        </row>
        <row r="1813">
          <cell r="G1813" t="str">
            <v>5100002634</v>
          </cell>
          <cell r="H1813">
            <v>38155</v>
          </cell>
        </row>
        <row r="1814">
          <cell r="G1814" t="str">
            <v>5100002634</v>
          </cell>
          <cell r="H1814">
            <v>38155</v>
          </cell>
        </row>
        <row r="1815">
          <cell r="G1815" t="str">
            <v>5100002634</v>
          </cell>
          <cell r="H1815">
            <v>38156</v>
          </cell>
        </row>
        <row r="1816">
          <cell r="G1816" t="str">
            <v>5100002634</v>
          </cell>
          <cell r="H1816">
            <v>38156</v>
          </cell>
        </row>
        <row r="1817">
          <cell r="G1817" t="str">
            <v>5100002634</v>
          </cell>
          <cell r="H1817">
            <v>38155</v>
          </cell>
        </row>
        <row r="1818">
          <cell r="G1818" t="str">
            <v>5100002634</v>
          </cell>
          <cell r="H1818">
            <v>38155</v>
          </cell>
        </row>
        <row r="1819">
          <cell r="G1819" t="str">
            <v>5100002634</v>
          </cell>
          <cell r="H1819">
            <v>38155</v>
          </cell>
        </row>
        <row r="1820">
          <cell r="G1820" t="str">
            <v>5100002634</v>
          </cell>
          <cell r="H1820">
            <v>38155</v>
          </cell>
        </row>
        <row r="1821">
          <cell r="G1821" t="str">
            <v>5100002634</v>
          </cell>
          <cell r="H1821">
            <v>38155</v>
          </cell>
        </row>
        <row r="1822">
          <cell r="G1822" t="str">
            <v>5100002634</v>
          </cell>
          <cell r="H1822">
            <v>38155</v>
          </cell>
        </row>
        <row r="1823">
          <cell r="G1823" t="str">
            <v>5100002634</v>
          </cell>
          <cell r="H1823">
            <v>38156</v>
          </cell>
        </row>
        <row r="1824">
          <cell r="G1824" t="str">
            <v>5100002634</v>
          </cell>
          <cell r="H1824">
            <v>38156</v>
          </cell>
        </row>
        <row r="1825">
          <cell r="G1825" t="str">
            <v>5100002634</v>
          </cell>
          <cell r="H1825">
            <v>38156</v>
          </cell>
        </row>
        <row r="1826">
          <cell r="G1826" t="str">
            <v>5100002576</v>
          </cell>
          <cell r="H1826">
            <v>38163</v>
          </cell>
        </row>
        <row r="1827">
          <cell r="G1827" t="str">
            <v>5100002576</v>
          </cell>
          <cell r="H1827">
            <v>38161</v>
          </cell>
        </row>
        <row r="1828">
          <cell r="G1828" t="str">
            <v>5100002576</v>
          </cell>
          <cell r="H1828">
            <v>38161</v>
          </cell>
        </row>
        <row r="1829">
          <cell r="G1829" t="str">
            <v>5100002576</v>
          </cell>
          <cell r="H1829">
            <v>38161</v>
          </cell>
        </row>
        <row r="1830">
          <cell r="G1830" t="str">
            <v>5100002576</v>
          </cell>
          <cell r="H1830">
            <v>38161</v>
          </cell>
        </row>
        <row r="1831">
          <cell r="G1831" t="str">
            <v>5100002576</v>
          </cell>
          <cell r="H1831">
            <v>38161</v>
          </cell>
        </row>
        <row r="1832">
          <cell r="G1832" t="str">
            <v>5100002576</v>
          </cell>
          <cell r="H1832">
            <v>38161</v>
          </cell>
        </row>
        <row r="1833">
          <cell r="G1833" t="str">
            <v>5100002576</v>
          </cell>
          <cell r="H1833">
            <v>38161</v>
          </cell>
        </row>
        <row r="1834">
          <cell r="G1834" t="str">
            <v>5100002576</v>
          </cell>
          <cell r="H1834">
            <v>38161</v>
          </cell>
        </row>
        <row r="1835">
          <cell r="G1835" t="str">
            <v>5100002576</v>
          </cell>
          <cell r="H1835">
            <v>38161</v>
          </cell>
        </row>
        <row r="1836">
          <cell r="G1836" t="str">
            <v>5100002576</v>
          </cell>
          <cell r="H1836">
            <v>38153</v>
          </cell>
        </row>
        <row r="1837">
          <cell r="G1837" t="str">
            <v>5100002576</v>
          </cell>
          <cell r="H1837">
            <v>38153</v>
          </cell>
        </row>
        <row r="1838">
          <cell r="G1838" t="str">
            <v>5100002576</v>
          </cell>
          <cell r="H1838">
            <v>38153</v>
          </cell>
        </row>
        <row r="1839">
          <cell r="G1839" t="str">
            <v>5100002576</v>
          </cell>
          <cell r="H1839">
            <v>38153</v>
          </cell>
        </row>
        <row r="1840">
          <cell r="G1840" t="str">
            <v>5100002576</v>
          </cell>
          <cell r="H1840">
            <v>38153</v>
          </cell>
        </row>
        <row r="1841">
          <cell r="G1841" t="str">
            <v>5100002576</v>
          </cell>
          <cell r="H1841">
            <v>38153</v>
          </cell>
        </row>
        <row r="1842">
          <cell r="G1842" t="str">
            <v>5100002576</v>
          </cell>
          <cell r="H1842">
            <v>38153</v>
          </cell>
        </row>
        <row r="1843">
          <cell r="G1843" t="str">
            <v>5100002576</v>
          </cell>
          <cell r="H1843">
            <v>38153</v>
          </cell>
        </row>
        <row r="1844">
          <cell r="G1844" t="str">
            <v>5100002576</v>
          </cell>
          <cell r="H1844">
            <v>38153</v>
          </cell>
        </row>
        <row r="1845">
          <cell r="G1845" t="str">
            <v>5100002576</v>
          </cell>
          <cell r="H1845">
            <v>38163</v>
          </cell>
        </row>
        <row r="1846">
          <cell r="G1846" t="str">
            <v>5100002576</v>
          </cell>
          <cell r="H1846">
            <v>38161</v>
          </cell>
        </row>
        <row r="1847">
          <cell r="G1847" t="str">
            <v>5100002576</v>
          </cell>
          <cell r="H1847">
            <v>38161</v>
          </cell>
        </row>
        <row r="1848">
          <cell r="G1848" t="str">
            <v>5100002576</v>
          </cell>
          <cell r="H1848">
            <v>38161</v>
          </cell>
        </row>
        <row r="1849">
          <cell r="G1849" t="str">
            <v>5100002576</v>
          </cell>
          <cell r="H1849">
            <v>38161</v>
          </cell>
        </row>
        <row r="1850">
          <cell r="G1850" t="str">
            <v>5100002576</v>
          </cell>
          <cell r="H1850">
            <v>38161</v>
          </cell>
        </row>
        <row r="1851">
          <cell r="G1851" t="str">
            <v>5100002576</v>
          </cell>
          <cell r="H1851">
            <v>38161</v>
          </cell>
        </row>
        <row r="1852">
          <cell r="G1852" t="str">
            <v>5100002576</v>
          </cell>
          <cell r="H1852">
            <v>38161</v>
          </cell>
        </row>
        <row r="1853">
          <cell r="G1853" t="str">
            <v>5100002576</v>
          </cell>
          <cell r="H1853">
            <v>38161</v>
          </cell>
        </row>
        <row r="1854">
          <cell r="G1854" t="str">
            <v>5100002576</v>
          </cell>
          <cell r="H1854">
            <v>38161</v>
          </cell>
        </row>
        <row r="1855">
          <cell r="G1855" t="str">
            <v>5100002576</v>
          </cell>
          <cell r="H1855">
            <v>38153</v>
          </cell>
        </row>
        <row r="1856">
          <cell r="G1856" t="str">
            <v>5100002576</v>
          </cell>
          <cell r="H1856">
            <v>38153</v>
          </cell>
        </row>
        <row r="1857">
          <cell r="G1857" t="str">
            <v>5100002576</v>
          </cell>
          <cell r="H1857">
            <v>38153</v>
          </cell>
        </row>
        <row r="1858">
          <cell r="G1858" t="str">
            <v>5100002576</v>
          </cell>
          <cell r="H1858">
            <v>38153</v>
          </cell>
        </row>
        <row r="1859">
          <cell r="G1859" t="str">
            <v>5100002576</v>
          </cell>
          <cell r="H1859">
            <v>38153</v>
          </cell>
        </row>
        <row r="1860">
          <cell r="G1860" t="str">
            <v>5100002576</v>
          </cell>
          <cell r="H1860">
            <v>38153</v>
          </cell>
        </row>
        <row r="1861">
          <cell r="G1861" t="str">
            <v>5100002576</v>
          </cell>
          <cell r="H1861">
            <v>38153</v>
          </cell>
        </row>
        <row r="1862">
          <cell r="G1862" t="str">
            <v>5100002576</v>
          </cell>
          <cell r="H1862">
            <v>38153</v>
          </cell>
        </row>
        <row r="1863">
          <cell r="G1863" t="str">
            <v>5100002576</v>
          </cell>
          <cell r="H1863">
            <v>38153</v>
          </cell>
        </row>
        <row r="1864">
          <cell r="G1864" t="str">
            <v>5100002576</v>
          </cell>
          <cell r="H1864">
            <v>38164</v>
          </cell>
        </row>
        <row r="1865">
          <cell r="G1865" t="str">
            <v>5100002576</v>
          </cell>
          <cell r="H1865">
            <v>38164</v>
          </cell>
        </row>
        <row r="1866">
          <cell r="G1866" t="str">
            <v>5100002576</v>
          </cell>
          <cell r="H1866">
            <v>38164</v>
          </cell>
        </row>
        <row r="1867">
          <cell r="G1867" t="str">
            <v>5100002576</v>
          </cell>
          <cell r="H1867">
            <v>38164</v>
          </cell>
        </row>
        <row r="1868">
          <cell r="G1868" t="str">
            <v>5100002576</v>
          </cell>
          <cell r="H1868">
            <v>38164</v>
          </cell>
        </row>
        <row r="1869">
          <cell r="G1869" t="str">
            <v>5100002576</v>
          </cell>
          <cell r="H1869">
            <v>38164</v>
          </cell>
        </row>
        <row r="1870">
          <cell r="G1870" t="str">
            <v>5100002576</v>
          </cell>
          <cell r="H1870">
            <v>38164</v>
          </cell>
        </row>
        <row r="1871">
          <cell r="G1871" t="str">
            <v>5100002576</v>
          </cell>
          <cell r="H1871">
            <v>38164</v>
          </cell>
        </row>
        <row r="1872">
          <cell r="G1872" t="str">
            <v>5100002576</v>
          </cell>
          <cell r="H1872">
            <v>38164</v>
          </cell>
        </row>
        <row r="1873">
          <cell r="G1873" t="str">
            <v>5100002576</v>
          </cell>
          <cell r="H1873">
            <v>38164</v>
          </cell>
        </row>
        <row r="1874">
          <cell r="G1874" t="str">
            <v>5100002576</v>
          </cell>
          <cell r="H1874">
            <v>38164</v>
          </cell>
        </row>
        <row r="1875">
          <cell r="G1875" t="str">
            <v>5100002576</v>
          </cell>
          <cell r="H1875">
            <v>38164</v>
          </cell>
        </row>
        <row r="1876">
          <cell r="G1876" t="str">
            <v>5100002576</v>
          </cell>
          <cell r="H1876">
            <v>38164</v>
          </cell>
        </row>
        <row r="1877">
          <cell r="G1877" t="str">
            <v>5100002576</v>
          </cell>
          <cell r="H1877">
            <v>38164</v>
          </cell>
        </row>
        <row r="1878">
          <cell r="G1878" t="str">
            <v>5100002576</v>
          </cell>
          <cell r="H1878">
            <v>38164</v>
          </cell>
        </row>
        <row r="1879">
          <cell r="G1879" t="str">
            <v>5100002576</v>
          </cell>
          <cell r="H1879">
            <v>38164</v>
          </cell>
        </row>
        <row r="1880">
          <cell r="G1880" t="str">
            <v>5100002576</v>
          </cell>
          <cell r="H1880">
            <v>38164</v>
          </cell>
        </row>
        <row r="1881">
          <cell r="G1881" t="str">
            <v>5100002576</v>
          </cell>
          <cell r="H1881">
            <v>38164</v>
          </cell>
        </row>
        <row r="1882">
          <cell r="G1882" t="str">
            <v>5100002576</v>
          </cell>
          <cell r="H1882">
            <v>38164</v>
          </cell>
        </row>
        <row r="1883">
          <cell r="G1883" t="str">
            <v>5100002576</v>
          </cell>
          <cell r="H1883">
            <v>38164</v>
          </cell>
        </row>
        <row r="1884">
          <cell r="G1884" t="str">
            <v>5100002576</v>
          </cell>
          <cell r="H1884">
            <v>38164</v>
          </cell>
        </row>
        <row r="1885">
          <cell r="G1885" t="str">
            <v>5100002576</v>
          </cell>
          <cell r="H1885">
            <v>38164</v>
          </cell>
        </row>
        <row r="1886">
          <cell r="G1886" t="str">
            <v>5100002576</v>
          </cell>
          <cell r="H1886">
            <v>38164</v>
          </cell>
        </row>
        <row r="1887">
          <cell r="G1887" t="str">
            <v>5100002576</v>
          </cell>
          <cell r="H1887">
            <v>38164</v>
          </cell>
        </row>
        <row r="1888">
          <cell r="G1888" t="str">
            <v>5100002576</v>
          </cell>
          <cell r="H1888">
            <v>38164</v>
          </cell>
        </row>
        <row r="1889">
          <cell r="G1889" t="str">
            <v>5100002576</v>
          </cell>
          <cell r="H1889">
            <v>38164</v>
          </cell>
        </row>
        <row r="1890">
          <cell r="G1890" t="str">
            <v>5100002576</v>
          </cell>
          <cell r="H1890">
            <v>38164</v>
          </cell>
        </row>
        <row r="1891">
          <cell r="G1891" t="str">
            <v>5100002576</v>
          </cell>
          <cell r="H1891">
            <v>38164</v>
          </cell>
        </row>
        <row r="1892">
          <cell r="G1892" t="str">
            <v>5100002576</v>
          </cell>
          <cell r="H1892">
            <v>38164</v>
          </cell>
        </row>
        <row r="1893">
          <cell r="G1893" t="str">
            <v>5100002576</v>
          </cell>
          <cell r="H1893">
            <v>38164</v>
          </cell>
        </row>
        <row r="1894">
          <cell r="G1894" t="str">
            <v>5100002576</v>
          </cell>
          <cell r="H1894">
            <v>38164</v>
          </cell>
        </row>
        <row r="1895">
          <cell r="G1895" t="str">
            <v>5100002576</v>
          </cell>
          <cell r="H1895">
            <v>38164</v>
          </cell>
        </row>
        <row r="1896">
          <cell r="G1896" t="str">
            <v>5100002576</v>
          </cell>
          <cell r="H1896">
            <v>38164</v>
          </cell>
        </row>
        <row r="1897">
          <cell r="G1897" t="str">
            <v>5100002576</v>
          </cell>
          <cell r="H1897">
            <v>38164</v>
          </cell>
        </row>
        <row r="1898">
          <cell r="G1898" t="str">
            <v>5100002576</v>
          </cell>
          <cell r="H1898">
            <v>38164</v>
          </cell>
        </row>
        <row r="1899">
          <cell r="G1899" t="str">
            <v>5100002576</v>
          </cell>
          <cell r="H1899">
            <v>38164</v>
          </cell>
        </row>
        <row r="1900">
          <cell r="G1900" t="str">
            <v>5100002576</v>
          </cell>
          <cell r="H1900">
            <v>38162</v>
          </cell>
        </row>
        <row r="1901">
          <cell r="G1901" t="str">
            <v>5100002576</v>
          </cell>
          <cell r="H1901">
            <v>38162</v>
          </cell>
        </row>
        <row r="1902">
          <cell r="G1902" t="str">
            <v>5100002576</v>
          </cell>
          <cell r="H1902">
            <v>38162</v>
          </cell>
        </row>
        <row r="1903">
          <cell r="G1903" t="str">
            <v>5100002576</v>
          </cell>
          <cell r="H1903">
            <v>38162</v>
          </cell>
        </row>
        <row r="1904">
          <cell r="G1904" t="str">
            <v>5100002576</v>
          </cell>
          <cell r="H1904">
            <v>38162</v>
          </cell>
        </row>
        <row r="1905">
          <cell r="G1905" t="str">
            <v>5100002576</v>
          </cell>
          <cell r="H1905">
            <v>38162</v>
          </cell>
        </row>
        <row r="1906">
          <cell r="G1906" t="str">
            <v>5100002576</v>
          </cell>
          <cell r="H1906">
            <v>38162</v>
          </cell>
        </row>
        <row r="1907">
          <cell r="G1907" t="str">
            <v>5100002576</v>
          </cell>
          <cell r="H1907">
            <v>38162</v>
          </cell>
        </row>
        <row r="1908">
          <cell r="G1908" t="str">
            <v>5100002576</v>
          </cell>
          <cell r="H1908">
            <v>38162</v>
          </cell>
        </row>
        <row r="1909">
          <cell r="G1909" t="str">
            <v>5100002576</v>
          </cell>
          <cell r="H1909">
            <v>38162</v>
          </cell>
        </row>
        <row r="1910">
          <cell r="G1910" t="str">
            <v>5100002576</v>
          </cell>
          <cell r="H1910">
            <v>38162</v>
          </cell>
        </row>
        <row r="1911">
          <cell r="G1911" t="str">
            <v>5100002576</v>
          </cell>
          <cell r="H1911">
            <v>38162</v>
          </cell>
        </row>
        <row r="1912">
          <cell r="G1912" t="str">
            <v>5100002576</v>
          </cell>
          <cell r="H1912">
            <v>38162</v>
          </cell>
        </row>
        <row r="1913">
          <cell r="G1913" t="str">
            <v>5100002576</v>
          </cell>
          <cell r="H1913">
            <v>38162</v>
          </cell>
        </row>
        <row r="1914">
          <cell r="G1914" t="str">
            <v>5100002576</v>
          </cell>
          <cell r="H1914">
            <v>38162</v>
          </cell>
        </row>
        <row r="1915">
          <cell r="G1915" t="str">
            <v>5100002576</v>
          </cell>
          <cell r="H1915">
            <v>38162</v>
          </cell>
        </row>
        <row r="1916">
          <cell r="G1916" t="str">
            <v>5100002576</v>
          </cell>
          <cell r="H1916">
            <v>38162</v>
          </cell>
        </row>
        <row r="1917">
          <cell r="G1917" t="str">
            <v>5100002576</v>
          </cell>
          <cell r="H1917">
            <v>38162</v>
          </cell>
        </row>
        <row r="1918">
          <cell r="G1918" t="str">
            <v>5100002576</v>
          </cell>
          <cell r="H1918">
            <v>38162</v>
          </cell>
        </row>
        <row r="1919">
          <cell r="G1919" t="str">
            <v>5100002576</v>
          </cell>
          <cell r="H1919">
            <v>38162</v>
          </cell>
        </row>
        <row r="1920">
          <cell r="G1920" t="str">
            <v>5100002576</v>
          </cell>
          <cell r="H1920">
            <v>38162</v>
          </cell>
        </row>
        <row r="1921">
          <cell r="G1921" t="str">
            <v>5100002576</v>
          </cell>
          <cell r="H1921">
            <v>38162</v>
          </cell>
        </row>
        <row r="1922">
          <cell r="G1922" t="str">
            <v>5100002576</v>
          </cell>
          <cell r="H1922">
            <v>38162</v>
          </cell>
        </row>
        <row r="1923">
          <cell r="G1923" t="str">
            <v>5100002576</v>
          </cell>
          <cell r="H1923">
            <v>38162</v>
          </cell>
        </row>
        <row r="1924">
          <cell r="G1924" t="str">
            <v>5100002576</v>
          </cell>
          <cell r="H1924">
            <v>38162</v>
          </cell>
        </row>
        <row r="1925">
          <cell r="G1925" t="str">
            <v>5100002576</v>
          </cell>
          <cell r="H1925">
            <v>38162</v>
          </cell>
        </row>
        <row r="1926">
          <cell r="G1926" t="str">
            <v>5100002576</v>
          </cell>
          <cell r="H1926">
            <v>38162</v>
          </cell>
        </row>
        <row r="1927">
          <cell r="G1927" t="str">
            <v>5100002576</v>
          </cell>
          <cell r="H1927">
            <v>38162</v>
          </cell>
        </row>
        <row r="1928">
          <cell r="G1928" t="str">
            <v>5100002576</v>
          </cell>
          <cell r="H1928">
            <v>38162</v>
          </cell>
        </row>
        <row r="1929">
          <cell r="G1929" t="str">
            <v>5100002576</v>
          </cell>
          <cell r="H1929">
            <v>38162</v>
          </cell>
        </row>
        <row r="1930">
          <cell r="G1930" t="str">
            <v>5100002575</v>
          </cell>
          <cell r="H1930">
            <v>38153</v>
          </cell>
        </row>
        <row r="1931">
          <cell r="G1931" t="str">
            <v>5100002575</v>
          </cell>
          <cell r="H1931">
            <v>38153</v>
          </cell>
        </row>
        <row r="1932">
          <cell r="G1932" t="str">
            <v>5100002575</v>
          </cell>
          <cell r="H1932">
            <v>38153</v>
          </cell>
        </row>
        <row r="1933">
          <cell r="G1933" t="str">
            <v>5100002575</v>
          </cell>
          <cell r="H1933">
            <v>38153</v>
          </cell>
        </row>
        <row r="1934">
          <cell r="G1934" t="str">
            <v>5100002575</v>
          </cell>
          <cell r="H1934">
            <v>38153</v>
          </cell>
        </row>
        <row r="1935">
          <cell r="G1935" t="str">
            <v>5100002575</v>
          </cell>
          <cell r="H1935">
            <v>38153</v>
          </cell>
        </row>
        <row r="1936">
          <cell r="G1936" t="str">
            <v>5100002573</v>
          </cell>
          <cell r="H1936">
            <v>38152</v>
          </cell>
        </row>
        <row r="1937">
          <cell r="G1937" t="str">
            <v>5100002573</v>
          </cell>
          <cell r="H1937">
            <v>38152</v>
          </cell>
        </row>
        <row r="1938">
          <cell r="G1938" t="str">
            <v>5100002573</v>
          </cell>
          <cell r="H1938">
            <v>38152</v>
          </cell>
        </row>
        <row r="1939">
          <cell r="G1939" t="str">
            <v>5100002573</v>
          </cell>
          <cell r="H1939">
            <v>38152</v>
          </cell>
        </row>
        <row r="1940">
          <cell r="G1940" t="str">
            <v>5100002573</v>
          </cell>
          <cell r="H1940">
            <v>38156</v>
          </cell>
        </row>
        <row r="1941">
          <cell r="G1941" t="str">
            <v>5100002573</v>
          </cell>
          <cell r="H1941">
            <v>38156</v>
          </cell>
        </row>
        <row r="1942">
          <cell r="G1942" t="str">
            <v>5100002571</v>
          </cell>
          <cell r="H1942">
            <v>38154</v>
          </cell>
        </row>
        <row r="1943">
          <cell r="G1943" t="str">
            <v>5100002571</v>
          </cell>
          <cell r="H1943">
            <v>38154</v>
          </cell>
        </row>
        <row r="1944">
          <cell r="G1944" t="str">
            <v>5100002571</v>
          </cell>
          <cell r="H1944">
            <v>38154</v>
          </cell>
        </row>
        <row r="1945">
          <cell r="G1945" t="str">
            <v>5100002571</v>
          </cell>
          <cell r="H1945">
            <v>38154</v>
          </cell>
        </row>
        <row r="1946">
          <cell r="G1946" t="str">
            <v>5100002571</v>
          </cell>
          <cell r="H1946">
            <v>38165</v>
          </cell>
        </row>
        <row r="1947">
          <cell r="G1947" t="str">
            <v>5100002571</v>
          </cell>
          <cell r="H1947">
            <v>38165</v>
          </cell>
        </row>
        <row r="1948">
          <cell r="G1948" t="str">
            <v>5100002571</v>
          </cell>
          <cell r="H1948">
            <v>38165</v>
          </cell>
        </row>
        <row r="1949">
          <cell r="G1949" t="str">
            <v>5100002571</v>
          </cell>
          <cell r="H1949">
            <v>38165</v>
          </cell>
        </row>
        <row r="1950">
          <cell r="G1950" t="str">
            <v>5100002571</v>
          </cell>
          <cell r="H1950">
            <v>38165</v>
          </cell>
        </row>
        <row r="1951">
          <cell r="G1951" t="str">
            <v>5100002571</v>
          </cell>
          <cell r="H1951">
            <v>38165</v>
          </cell>
        </row>
        <row r="1952">
          <cell r="G1952" t="str">
            <v>5100002536</v>
          </cell>
          <cell r="H1952">
            <v>38149</v>
          </cell>
        </row>
        <row r="1953">
          <cell r="G1953" t="str">
            <v>5100002536</v>
          </cell>
          <cell r="H1953">
            <v>38149</v>
          </cell>
        </row>
        <row r="1954">
          <cell r="G1954" t="str">
            <v>5100002536</v>
          </cell>
          <cell r="H1954">
            <v>38149</v>
          </cell>
        </row>
        <row r="1955">
          <cell r="G1955" t="str">
            <v>5100002536</v>
          </cell>
          <cell r="H1955">
            <v>38149</v>
          </cell>
        </row>
        <row r="1956">
          <cell r="G1956" t="str">
            <v>5100002536</v>
          </cell>
          <cell r="H1956">
            <v>38149</v>
          </cell>
        </row>
        <row r="1957">
          <cell r="G1957" t="str">
            <v>5100002536</v>
          </cell>
          <cell r="H1957">
            <v>38149</v>
          </cell>
        </row>
        <row r="1958">
          <cell r="G1958" t="str">
            <v>5100002536</v>
          </cell>
          <cell r="H1958">
            <v>38159</v>
          </cell>
        </row>
        <row r="1959">
          <cell r="G1959" t="str">
            <v>5100002536</v>
          </cell>
          <cell r="H1959">
            <v>38159</v>
          </cell>
        </row>
        <row r="1960">
          <cell r="G1960" t="str">
            <v>5100002536</v>
          </cell>
          <cell r="H1960">
            <v>38159</v>
          </cell>
        </row>
        <row r="1961">
          <cell r="G1961" t="str">
            <v>5100002536</v>
          </cell>
          <cell r="H1961">
            <v>38159</v>
          </cell>
        </row>
        <row r="1962">
          <cell r="G1962" t="str">
            <v>5100002536</v>
          </cell>
          <cell r="H1962">
            <v>38159</v>
          </cell>
        </row>
        <row r="1963">
          <cell r="G1963" t="str">
            <v>5100002536</v>
          </cell>
          <cell r="H1963">
            <v>38159</v>
          </cell>
        </row>
        <row r="1964">
          <cell r="G1964" t="str">
            <v>5100002487</v>
          </cell>
          <cell r="H1964">
            <v>38147</v>
          </cell>
        </row>
        <row r="1965">
          <cell r="G1965" t="str">
            <v>5100002487</v>
          </cell>
          <cell r="H1965">
            <v>38147</v>
          </cell>
        </row>
        <row r="1966">
          <cell r="G1966" t="str">
            <v>5100002487</v>
          </cell>
          <cell r="H1966">
            <v>38156</v>
          </cell>
        </row>
        <row r="1967">
          <cell r="G1967" t="str">
            <v>5100002486</v>
          </cell>
          <cell r="H1967">
            <v>38146</v>
          </cell>
        </row>
        <row r="1968">
          <cell r="G1968" t="str">
            <v>5100002486</v>
          </cell>
          <cell r="H1968">
            <v>38146</v>
          </cell>
        </row>
        <row r="1969">
          <cell r="G1969" t="str">
            <v>5100002486</v>
          </cell>
          <cell r="H1969">
            <v>38146</v>
          </cell>
        </row>
        <row r="1970">
          <cell r="G1970" t="str">
            <v>5100002486</v>
          </cell>
          <cell r="H1970">
            <v>38146</v>
          </cell>
        </row>
        <row r="1971">
          <cell r="G1971" t="str">
            <v>5100002486</v>
          </cell>
          <cell r="H1971">
            <v>38164</v>
          </cell>
        </row>
        <row r="1972">
          <cell r="G1972" t="str">
            <v>5100002486</v>
          </cell>
          <cell r="H1972">
            <v>38164</v>
          </cell>
        </row>
        <row r="1973">
          <cell r="G1973" t="str">
            <v>5100002482</v>
          </cell>
          <cell r="H1973">
            <v>38147</v>
          </cell>
        </row>
        <row r="1974">
          <cell r="G1974" t="str">
            <v>5100002482</v>
          </cell>
          <cell r="H1974">
            <v>38147</v>
          </cell>
        </row>
        <row r="1975">
          <cell r="G1975" t="str">
            <v>5100002482</v>
          </cell>
          <cell r="H1975">
            <v>38148</v>
          </cell>
        </row>
        <row r="1976">
          <cell r="G1976" t="str">
            <v>5100002481</v>
          </cell>
          <cell r="H1976">
            <v>38163</v>
          </cell>
        </row>
        <row r="1977">
          <cell r="G1977" t="str">
            <v>5100002481</v>
          </cell>
          <cell r="H1977">
            <v>38163</v>
          </cell>
        </row>
        <row r="1978">
          <cell r="G1978" t="str">
            <v>5100002481</v>
          </cell>
          <cell r="H1978">
            <v>38163</v>
          </cell>
        </row>
        <row r="1979">
          <cell r="G1979" t="str">
            <v>5100002476</v>
          </cell>
          <cell r="H1979">
            <v>38146</v>
          </cell>
        </row>
        <row r="1980">
          <cell r="G1980" t="str">
            <v>5100002476</v>
          </cell>
          <cell r="H1980">
            <v>38146</v>
          </cell>
        </row>
        <row r="1981">
          <cell r="G1981" t="str">
            <v>5100002476</v>
          </cell>
          <cell r="H1981">
            <v>38146</v>
          </cell>
        </row>
        <row r="1982">
          <cell r="G1982" t="str">
            <v>5100002476</v>
          </cell>
          <cell r="H1982">
            <v>38146</v>
          </cell>
        </row>
        <row r="1983">
          <cell r="G1983" t="str">
            <v>5100002476</v>
          </cell>
          <cell r="H1983">
            <v>38146</v>
          </cell>
        </row>
        <row r="1984">
          <cell r="G1984" t="str">
            <v>5100002476</v>
          </cell>
          <cell r="H1984">
            <v>38146</v>
          </cell>
        </row>
        <row r="1985">
          <cell r="G1985" t="str">
            <v>5100002476</v>
          </cell>
          <cell r="H1985">
            <v>38148</v>
          </cell>
        </row>
        <row r="1986">
          <cell r="G1986" t="str">
            <v>5100002476</v>
          </cell>
          <cell r="H1986">
            <v>38148</v>
          </cell>
        </row>
        <row r="1987">
          <cell r="G1987" t="str">
            <v>5100002476</v>
          </cell>
          <cell r="H1987">
            <v>38148</v>
          </cell>
        </row>
        <row r="1988">
          <cell r="G1988" t="str">
            <v>5100002449</v>
          </cell>
          <cell r="H1988">
            <v>38148</v>
          </cell>
        </row>
        <row r="1989">
          <cell r="G1989" t="str">
            <v>5100002449</v>
          </cell>
          <cell r="H1989">
            <v>38148</v>
          </cell>
        </row>
        <row r="1990">
          <cell r="G1990" t="str">
            <v>5100002449</v>
          </cell>
          <cell r="H1990">
            <v>38148</v>
          </cell>
        </row>
        <row r="1991">
          <cell r="G1991" t="str">
            <v>5100002449</v>
          </cell>
          <cell r="H1991">
            <v>38148</v>
          </cell>
        </row>
        <row r="1992">
          <cell r="G1992" t="str">
            <v>5100002449</v>
          </cell>
          <cell r="H1992">
            <v>38150</v>
          </cell>
        </row>
        <row r="1993">
          <cell r="G1993" t="str">
            <v>5100002449</v>
          </cell>
          <cell r="H1993">
            <v>38150</v>
          </cell>
        </row>
        <row r="1994">
          <cell r="G1994" t="str">
            <v>5100002440</v>
          </cell>
          <cell r="H1994">
            <v>38147</v>
          </cell>
        </row>
        <row r="1995">
          <cell r="G1995" t="str">
            <v>5100002440</v>
          </cell>
          <cell r="H1995">
            <v>38147</v>
          </cell>
        </row>
        <row r="1996">
          <cell r="G1996" t="str">
            <v>5100002440</v>
          </cell>
          <cell r="H1996">
            <v>38147</v>
          </cell>
        </row>
        <row r="1997">
          <cell r="G1997" t="str">
            <v>5100002440</v>
          </cell>
          <cell r="H1997">
            <v>38147</v>
          </cell>
        </row>
        <row r="1998">
          <cell r="G1998" t="str">
            <v>5100002440</v>
          </cell>
          <cell r="H1998">
            <v>38147</v>
          </cell>
        </row>
        <row r="1999">
          <cell r="G1999" t="str">
            <v>5100002440</v>
          </cell>
          <cell r="H1999">
            <v>38147</v>
          </cell>
        </row>
        <row r="2000">
          <cell r="G2000" t="str">
            <v>5100002440</v>
          </cell>
          <cell r="H2000">
            <v>38146</v>
          </cell>
        </row>
        <row r="2001">
          <cell r="G2001" t="str">
            <v>5100002440</v>
          </cell>
          <cell r="H2001">
            <v>38146</v>
          </cell>
        </row>
        <row r="2002">
          <cell r="G2002" t="str">
            <v>5100002440</v>
          </cell>
          <cell r="H2002">
            <v>38146</v>
          </cell>
        </row>
        <row r="2003">
          <cell r="G2003" t="str">
            <v>5100002410</v>
          </cell>
          <cell r="H2003">
            <v>38141</v>
          </cell>
        </row>
        <row r="2004">
          <cell r="G2004" t="str">
            <v>5100002410</v>
          </cell>
          <cell r="H2004">
            <v>38141</v>
          </cell>
        </row>
        <row r="2005">
          <cell r="G2005" t="str">
            <v>5100002410</v>
          </cell>
          <cell r="H2005">
            <v>38141</v>
          </cell>
        </row>
        <row r="2006">
          <cell r="G2006" t="str">
            <v>5100002410</v>
          </cell>
          <cell r="H2006">
            <v>38141</v>
          </cell>
        </row>
        <row r="2007">
          <cell r="G2007" t="str">
            <v>5100002410</v>
          </cell>
          <cell r="H2007">
            <v>38141</v>
          </cell>
        </row>
        <row r="2008">
          <cell r="G2008" t="str">
            <v>5100002410</v>
          </cell>
          <cell r="H2008">
            <v>38141</v>
          </cell>
        </row>
        <row r="2009">
          <cell r="G2009" t="str">
            <v>5100002410</v>
          </cell>
          <cell r="H2009">
            <v>38141</v>
          </cell>
        </row>
        <row r="2010">
          <cell r="G2010" t="str">
            <v>5100002410</v>
          </cell>
          <cell r="H2010">
            <v>38141</v>
          </cell>
        </row>
        <row r="2011">
          <cell r="G2011" t="str">
            <v>5100002410</v>
          </cell>
          <cell r="H2011">
            <v>38141</v>
          </cell>
        </row>
        <row r="2012">
          <cell r="G2012" t="str">
            <v>5100002410</v>
          </cell>
          <cell r="H2012">
            <v>38141</v>
          </cell>
        </row>
        <row r="2013">
          <cell r="G2013" t="str">
            <v>5100002410</v>
          </cell>
          <cell r="H2013">
            <v>38142</v>
          </cell>
        </row>
        <row r="2014">
          <cell r="G2014" t="str">
            <v>5100002410</v>
          </cell>
          <cell r="H2014">
            <v>38142</v>
          </cell>
        </row>
        <row r="2015">
          <cell r="G2015" t="str">
            <v>5100002410</v>
          </cell>
          <cell r="H2015">
            <v>38142</v>
          </cell>
        </row>
        <row r="2016">
          <cell r="G2016" t="str">
            <v>5100002410</v>
          </cell>
          <cell r="H2016">
            <v>38142</v>
          </cell>
        </row>
        <row r="2017">
          <cell r="G2017" t="str">
            <v>5100002410</v>
          </cell>
          <cell r="H2017">
            <v>38142</v>
          </cell>
        </row>
        <row r="2018">
          <cell r="G2018" t="str">
            <v>5100002388</v>
          </cell>
          <cell r="H2018">
            <v>38138</v>
          </cell>
        </row>
        <row r="2019">
          <cell r="G2019" t="str">
            <v>5100002388</v>
          </cell>
          <cell r="H2019">
            <v>38138</v>
          </cell>
        </row>
        <row r="2020">
          <cell r="G2020" t="str">
            <v>5100002388</v>
          </cell>
          <cell r="H2020">
            <v>38138</v>
          </cell>
        </row>
        <row r="2021">
          <cell r="G2021" t="str">
            <v>5100002388</v>
          </cell>
          <cell r="H2021">
            <v>38138</v>
          </cell>
        </row>
        <row r="2022">
          <cell r="G2022" t="str">
            <v>5100002388</v>
          </cell>
          <cell r="H2022">
            <v>38140</v>
          </cell>
        </row>
        <row r="2023">
          <cell r="G2023" t="str">
            <v>5100002388</v>
          </cell>
          <cell r="H2023">
            <v>38140</v>
          </cell>
        </row>
        <row r="2024">
          <cell r="G2024" t="str">
            <v>5100002387</v>
          </cell>
          <cell r="H2024">
            <v>38139</v>
          </cell>
        </row>
        <row r="2025">
          <cell r="G2025" t="str">
            <v>5100002387</v>
          </cell>
          <cell r="H2025">
            <v>38139</v>
          </cell>
        </row>
        <row r="2026">
          <cell r="G2026" t="str">
            <v>5100002387</v>
          </cell>
          <cell r="H2026">
            <v>38139</v>
          </cell>
        </row>
        <row r="2027">
          <cell r="G2027" t="str">
            <v>5100002387</v>
          </cell>
          <cell r="H2027">
            <v>38139</v>
          </cell>
        </row>
        <row r="2028">
          <cell r="G2028" t="str">
            <v>5100002387</v>
          </cell>
          <cell r="H2028">
            <v>38139</v>
          </cell>
        </row>
        <row r="2029">
          <cell r="G2029" t="str">
            <v>5100002387</v>
          </cell>
          <cell r="H2029">
            <v>38139</v>
          </cell>
        </row>
        <row r="2030">
          <cell r="G2030" t="str">
            <v>5100002387</v>
          </cell>
          <cell r="H2030">
            <v>38139</v>
          </cell>
        </row>
        <row r="2031">
          <cell r="G2031" t="str">
            <v>5100002387</v>
          </cell>
          <cell r="H2031">
            <v>38139</v>
          </cell>
        </row>
        <row r="2032">
          <cell r="G2032" t="str">
            <v>5100002387</v>
          </cell>
          <cell r="H2032">
            <v>38139</v>
          </cell>
        </row>
        <row r="2033">
          <cell r="G2033" t="str">
            <v>5100002387</v>
          </cell>
          <cell r="H2033">
            <v>38139</v>
          </cell>
        </row>
        <row r="2034">
          <cell r="G2034" t="str">
            <v>5100002387</v>
          </cell>
          <cell r="H2034">
            <v>38139</v>
          </cell>
        </row>
        <row r="2035">
          <cell r="G2035" t="str">
            <v>5100002387</v>
          </cell>
          <cell r="H2035">
            <v>38139</v>
          </cell>
        </row>
        <row r="2036">
          <cell r="G2036" t="str">
            <v>5100002387</v>
          </cell>
          <cell r="H2036">
            <v>38140</v>
          </cell>
        </row>
        <row r="2037">
          <cell r="G2037" t="str">
            <v>5100002387</v>
          </cell>
          <cell r="H2037">
            <v>38140</v>
          </cell>
        </row>
        <row r="2038">
          <cell r="G2038" t="str">
            <v>5100002387</v>
          </cell>
          <cell r="H2038">
            <v>38140</v>
          </cell>
        </row>
        <row r="2039">
          <cell r="G2039" t="str">
            <v>5100002387</v>
          </cell>
          <cell r="H2039">
            <v>38139</v>
          </cell>
        </row>
        <row r="2040">
          <cell r="G2040" t="str">
            <v>5100002387</v>
          </cell>
          <cell r="H2040">
            <v>38139</v>
          </cell>
        </row>
        <row r="2041">
          <cell r="G2041" t="str">
            <v>5100002387</v>
          </cell>
          <cell r="H2041">
            <v>38139</v>
          </cell>
        </row>
        <row r="2042">
          <cell r="G2042" t="str">
            <v>5100002386</v>
          </cell>
          <cell r="H2042">
            <v>38139</v>
          </cell>
        </row>
        <row r="2043">
          <cell r="G2043" t="str">
            <v>5100002386</v>
          </cell>
          <cell r="H2043">
            <v>38139</v>
          </cell>
        </row>
        <row r="2044">
          <cell r="G2044" t="str">
            <v>5100002386</v>
          </cell>
          <cell r="H2044">
            <v>38141</v>
          </cell>
        </row>
        <row r="2045">
          <cell r="G2045" t="str">
            <v>5100002385</v>
          </cell>
          <cell r="H2045">
            <v>38139</v>
          </cell>
        </row>
        <row r="2046">
          <cell r="G2046" t="str">
            <v>5100002385</v>
          </cell>
          <cell r="H2046">
            <v>38139</v>
          </cell>
        </row>
        <row r="2047">
          <cell r="G2047" t="str">
            <v>5100002385</v>
          </cell>
          <cell r="H2047">
            <v>38141</v>
          </cell>
        </row>
        <row r="2048">
          <cell r="G2048" t="str">
            <v>5100002384</v>
          </cell>
          <cell r="H2048">
            <v>38140</v>
          </cell>
        </row>
        <row r="2049">
          <cell r="G2049" t="str">
            <v>5100002384</v>
          </cell>
          <cell r="H2049">
            <v>38140</v>
          </cell>
        </row>
        <row r="2050">
          <cell r="G2050" t="str">
            <v>5100002384</v>
          </cell>
          <cell r="H2050">
            <v>38140</v>
          </cell>
        </row>
        <row r="2051">
          <cell r="G2051" t="str">
            <v>5100002384</v>
          </cell>
          <cell r="H2051">
            <v>38140</v>
          </cell>
        </row>
        <row r="2052">
          <cell r="G2052" t="str">
            <v>5100002384</v>
          </cell>
          <cell r="H2052">
            <v>38140</v>
          </cell>
        </row>
        <row r="2053">
          <cell r="G2053" t="str">
            <v>5100002384</v>
          </cell>
          <cell r="H2053">
            <v>38140</v>
          </cell>
        </row>
        <row r="2054">
          <cell r="G2054" t="str">
            <v>5100002384</v>
          </cell>
          <cell r="H2054">
            <v>38140</v>
          </cell>
        </row>
        <row r="2055">
          <cell r="G2055" t="str">
            <v>5100002384</v>
          </cell>
          <cell r="H2055">
            <v>38140</v>
          </cell>
        </row>
        <row r="2056">
          <cell r="G2056" t="str">
            <v>5100002384</v>
          </cell>
          <cell r="H2056">
            <v>38140</v>
          </cell>
        </row>
        <row r="2057">
          <cell r="G2057" t="str">
            <v>5100002379</v>
          </cell>
          <cell r="H2057">
            <v>38139</v>
          </cell>
        </row>
        <row r="2058">
          <cell r="G2058" t="str">
            <v>5100002379</v>
          </cell>
          <cell r="H2058">
            <v>38139</v>
          </cell>
        </row>
        <row r="2059">
          <cell r="G2059" t="str">
            <v>5100002379</v>
          </cell>
          <cell r="H2059">
            <v>38139</v>
          </cell>
        </row>
        <row r="2060">
          <cell r="G2060" t="str">
            <v>5100002379</v>
          </cell>
          <cell r="H2060">
            <v>38139</v>
          </cell>
        </row>
        <row r="2061">
          <cell r="G2061" t="str">
            <v>5100002379</v>
          </cell>
          <cell r="H2061">
            <v>38139</v>
          </cell>
        </row>
        <row r="2062">
          <cell r="G2062" t="str">
            <v>5100002379</v>
          </cell>
          <cell r="H2062">
            <v>38139</v>
          </cell>
        </row>
        <row r="2063">
          <cell r="G2063" t="str">
            <v>5100002379</v>
          </cell>
          <cell r="H2063">
            <v>38139</v>
          </cell>
        </row>
        <row r="2064">
          <cell r="G2064" t="str">
            <v>5100002379</v>
          </cell>
          <cell r="H2064">
            <v>38139</v>
          </cell>
        </row>
        <row r="2065">
          <cell r="G2065" t="str">
            <v>5100002379</v>
          </cell>
          <cell r="H2065">
            <v>38139</v>
          </cell>
        </row>
        <row r="2066">
          <cell r="G2066" t="str">
            <v>5100002379</v>
          </cell>
          <cell r="H2066">
            <v>38139</v>
          </cell>
        </row>
        <row r="2067">
          <cell r="G2067" t="str">
            <v>5100002379</v>
          </cell>
          <cell r="H2067">
            <v>38140</v>
          </cell>
        </row>
        <row r="2068">
          <cell r="G2068" t="str">
            <v>5100002379</v>
          </cell>
          <cell r="H2068">
            <v>38140</v>
          </cell>
        </row>
        <row r="2069">
          <cell r="G2069" t="str">
            <v>5100002379</v>
          </cell>
          <cell r="H2069">
            <v>38140</v>
          </cell>
        </row>
        <row r="2070">
          <cell r="G2070" t="str">
            <v>5100002379</v>
          </cell>
          <cell r="H2070">
            <v>38140</v>
          </cell>
        </row>
        <row r="2071">
          <cell r="G2071" t="str">
            <v>5100002379</v>
          </cell>
          <cell r="H2071">
            <v>38140</v>
          </cell>
        </row>
        <row r="2072">
          <cell r="G2072" t="str">
            <v>5100002369</v>
          </cell>
          <cell r="H2072">
            <v>38139</v>
          </cell>
        </row>
        <row r="2073">
          <cell r="G2073" t="str">
            <v>5100002369</v>
          </cell>
          <cell r="H2073">
            <v>38139</v>
          </cell>
        </row>
        <row r="2074">
          <cell r="G2074" t="str">
            <v>5100002369</v>
          </cell>
          <cell r="H2074">
            <v>38139</v>
          </cell>
        </row>
        <row r="2075">
          <cell r="G2075" t="str">
            <v>5100002369</v>
          </cell>
          <cell r="H2075">
            <v>38139</v>
          </cell>
        </row>
        <row r="2076">
          <cell r="G2076" t="str">
            <v>5100002369</v>
          </cell>
          <cell r="H2076">
            <v>38139</v>
          </cell>
        </row>
        <row r="2077">
          <cell r="G2077" t="str">
            <v>5100002369</v>
          </cell>
          <cell r="H2077">
            <v>38139</v>
          </cell>
        </row>
        <row r="2078">
          <cell r="G2078" t="str">
            <v>5100002369</v>
          </cell>
          <cell r="H2078">
            <v>38141</v>
          </cell>
        </row>
        <row r="2079">
          <cell r="G2079" t="str">
            <v>5100002369</v>
          </cell>
          <cell r="H2079">
            <v>38141</v>
          </cell>
        </row>
        <row r="2080">
          <cell r="G2080" t="str">
            <v>5100002369</v>
          </cell>
          <cell r="H2080">
            <v>38141</v>
          </cell>
        </row>
        <row r="2081">
          <cell r="G2081" t="str">
            <v>5100002363</v>
          </cell>
          <cell r="H2081">
            <v>38161</v>
          </cell>
        </row>
        <row r="2082">
          <cell r="G2082" t="str">
            <v>5100002363</v>
          </cell>
          <cell r="H2082">
            <v>38161</v>
          </cell>
        </row>
        <row r="2083">
          <cell r="G2083" t="str">
            <v>5100002363</v>
          </cell>
          <cell r="H2083">
            <v>38108</v>
          </cell>
        </row>
        <row r="2084">
          <cell r="G2084" t="str">
            <v>5100002363</v>
          </cell>
          <cell r="H2084">
            <v>38136</v>
          </cell>
        </row>
        <row r="2085">
          <cell r="G2085" t="str">
            <v>5100002363</v>
          </cell>
          <cell r="H2085">
            <v>38136</v>
          </cell>
        </row>
        <row r="2086">
          <cell r="G2086" t="str">
            <v>5100002363</v>
          </cell>
          <cell r="H2086">
            <v>38089</v>
          </cell>
        </row>
        <row r="2087">
          <cell r="G2087" t="str">
            <v>5100002363</v>
          </cell>
          <cell r="H2087">
            <v>38089</v>
          </cell>
        </row>
        <row r="2088">
          <cell r="G2088" t="str">
            <v>5100002363</v>
          </cell>
          <cell r="H2088">
            <v>38089</v>
          </cell>
        </row>
        <row r="2089">
          <cell r="G2089" t="str">
            <v>5100002363</v>
          </cell>
          <cell r="H2089">
            <v>38089</v>
          </cell>
        </row>
        <row r="2090">
          <cell r="G2090" t="str">
            <v>5100002363</v>
          </cell>
          <cell r="H2090">
            <v>38089</v>
          </cell>
        </row>
        <row r="2091">
          <cell r="G2091" t="str">
            <v>5100002363</v>
          </cell>
          <cell r="H2091">
            <v>38089</v>
          </cell>
        </row>
        <row r="2092">
          <cell r="G2092" t="str">
            <v>5100002363</v>
          </cell>
          <cell r="H2092">
            <v>38089</v>
          </cell>
        </row>
        <row r="2093">
          <cell r="G2093" t="str">
            <v>5100002350</v>
          </cell>
          <cell r="H2093">
            <v>38178</v>
          </cell>
        </row>
        <row r="2094">
          <cell r="G2094" t="str">
            <v>5100002350</v>
          </cell>
          <cell r="H2094">
            <v>38178</v>
          </cell>
        </row>
        <row r="2095">
          <cell r="G2095" t="str">
            <v>5100002350</v>
          </cell>
          <cell r="H2095">
            <v>38183</v>
          </cell>
        </row>
        <row r="2096">
          <cell r="G2096" t="str">
            <v>5100002349</v>
          </cell>
          <cell r="H2096">
            <v>38135</v>
          </cell>
        </row>
        <row r="2097">
          <cell r="G2097" t="str">
            <v>5100002349</v>
          </cell>
          <cell r="H2097">
            <v>38135</v>
          </cell>
        </row>
        <row r="2098">
          <cell r="G2098" t="str">
            <v>5100002349</v>
          </cell>
          <cell r="H2098">
            <v>38136</v>
          </cell>
        </row>
        <row r="2099">
          <cell r="G2099" t="str">
            <v>5100002300</v>
          </cell>
          <cell r="H2099">
            <v>38142</v>
          </cell>
        </row>
        <row r="2100">
          <cell r="G2100" t="str">
            <v>5100002300</v>
          </cell>
          <cell r="H2100">
            <v>38142</v>
          </cell>
        </row>
        <row r="2101">
          <cell r="G2101" t="str">
            <v>5100002300</v>
          </cell>
          <cell r="H2101">
            <v>38142</v>
          </cell>
        </row>
        <row r="2102">
          <cell r="G2102" t="str">
            <v>5100002300</v>
          </cell>
          <cell r="H2102">
            <v>38142</v>
          </cell>
        </row>
        <row r="2103">
          <cell r="G2103" t="str">
            <v>5100002300</v>
          </cell>
          <cell r="H2103">
            <v>38142</v>
          </cell>
        </row>
        <row r="2104">
          <cell r="G2104" t="str">
            <v>5100002300</v>
          </cell>
          <cell r="H2104">
            <v>38142</v>
          </cell>
        </row>
        <row r="2105">
          <cell r="G2105" t="str">
            <v>5100002300</v>
          </cell>
          <cell r="H2105">
            <v>38142</v>
          </cell>
        </row>
        <row r="2106">
          <cell r="G2106" t="str">
            <v>5100002300</v>
          </cell>
          <cell r="H2106">
            <v>38142</v>
          </cell>
        </row>
        <row r="2107">
          <cell r="G2107" t="str">
            <v>5100002300</v>
          </cell>
          <cell r="H2107">
            <v>38142</v>
          </cell>
        </row>
        <row r="2108">
          <cell r="G2108" t="str">
            <v>5100002300</v>
          </cell>
          <cell r="H2108">
            <v>38142</v>
          </cell>
        </row>
        <row r="2109">
          <cell r="G2109" t="str">
            <v>5100002300</v>
          </cell>
          <cell r="H2109">
            <v>38143</v>
          </cell>
        </row>
        <row r="2110">
          <cell r="G2110" t="str">
            <v>5100002300</v>
          </cell>
          <cell r="H2110">
            <v>38143</v>
          </cell>
        </row>
        <row r="2111">
          <cell r="G2111" t="str">
            <v>5100002300</v>
          </cell>
          <cell r="H2111">
            <v>38143</v>
          </cell>
        </row>
        <row r="2112">
          <cell r="G2112" t="str">
            <v>5100002300</v>
          </cell>
          <cell r="H2112">
            <v>38143</v>
          </cell>
        </row>
        <row r="2113">
          <cell r="G2113" t="str">
            <v>5100002300</v>
          </cell>
          <cell r="H2113">
            <v>38143</v>
          </cell>
        </row>
        <row r="2114">
          <cell r="G2114" t="str">
            <v>5100002300</v>
          </cell>
          <cell r="H2114">
            <v>38142</v>
          </cell>
        </row>
        <row r="2115">
          <cell r="G2115" t="str">
            <v>5100002300</v>
          </cell>
          <cell r="H2115">
            <v>38142</v>
          </cell>
        </row>
        <row r="2116">
          <cell r="G2116" t="str">
            <v>5100002300</v>
          </cell>
          <cell r="H2116">
            <v>38143</v>
          </cell>
        </row>
        <row r="2117">
          <cell r="G2117" t="str">
            <v>5100002300</v>
          </cell>
          <cell r="H2117">
            <v>38142</v>
          </cell>
        </row>
        <row r="2118">
          <cell r="G2118" t="str">
            <v>5100002300</v>
          </cell>
          <cell r="H2118">
            <v>38142</v>
          </cell>
        </row>
        <row r="2119">
          <cell r="G2119" t="str">
            <v>5100002300</v>
          </cell>
          <cell r="H2119">
            <v>38142</v>
          </cell>
        </row>
        <row r="2120">
          <cell r="G2120" t="str">
            <v>5100002300</v>
          </cell>
          <cell r="H2120">
            <v>38142</v>
          </cell>
        </row>
        <row r="2121">
          <cell r="G2121" t="str">
            <v>5100002300</v>
          </cell>
          <cell r="H2121">
            <v>38142</v>
          </cell>
        </row>
        <row r="2122">
          <cell r="G2122" t="str">
            <v>5100002300</v>
          </cell>
          <cell r="H2122">
            <v>38142</v>
          </cell>
        </row>
        <row r="2123">
          <cell r="G2123" t="str">
            <v>5100002300</v>
          </cell>
          <cell r="H2123">
            <v>38142</v>
          </cell>
        </row>
        <row r="2124">
          <cell r="G2124" t="str">
            <v>5100002300</v>
          </cell>
          <cell r="H2124">
            <v>38142</v>
          </cell>
        </row>
        <row r="2125">
          <cell r="G2125" t="str">
            <v>5100002300</v>
          </cell>
          <cell r="H2125">
            <v>38143</v>
          </cell>
        </row>
        <row r="2126">
          <cell r="G2126" t="str">
            <v>5100002300</v>
          </cell>
          <cell r="H2126">
            <v>38143</v>
          </cell>
        </row>
        <row r="2127">
          <cell r="G2127" t="str">
            <v>5100002300</v>
          </cell>
          <cell r="H2127">
            <v>38143</v>
          </cell>
        </row>
        <row r="2128">
          <cell r="G2128" t="str">
            <v>5100002300</v>
          </cell>
          <cell r="H2128">
            <v>38143</v>
          </cell>
        </row>
        <row r="2129">
          <cell r="G2129" t="str">
            <v>5100002300</v>
          </cell>
          <cell r="H2129">
            <v>38142</v>
          </cell>
        </row>
        <row r="2130">
          <cell r="G2130" t="str">
            <v>5100002300</v>
          </cell>
          <cell r="H2130">
            <v>38142</v>
          </cell>
        </row>
        <row r="2131">
          <cell r="G2131" t="str">
            <v>5100002300</v>
          </cell>
          <cell r="H2131">
            <v>38143</v>
          </cell>
        </row>
        <row r="2132">
          <cell r="G2132" t="str">
            <v>5100002300</v>
          </cell>
          <cell r="H2132">
            <v>38142</v>
          </cell>
        </row>
        <row r="2133">
          <cell r="G2133" t="str">
            <v>5100002300</v>
          </cell>
          <cell r="H2133">
            <v>38142</v>
          </cell>
        </row>
        <row r="2134">
          <cell r="G2134" t="str">
            <v>5100002300</v>
          </cell>
          <cell r="H2134">
            <v>38142</v>
          </cell>
        </row>
        <row r="2135">
          <cell r="G2135" t="str">
            <v>5100002300</v>
          </cell>
          <cell r="H2135">
            <v>38142</v>
          </cell>
        </row>
        <row r="2136">
          <cell r="G2136" t="str">
            <v>5100002300</v>
          </cell>
          <cell r="H2136">
            <v>38143</v>
          </cell>
        </row>
        <row r="2137">
          <cell r="G2137" t="str">
            <v>5100002300</v>
          </cell>
          <cell r="H2137">
            <v>38143</v>
          </cell>
        </row>
        <row r="2138">
          <cell r="G2138" t="str">
            <v>5100002300</v>
          </cell>
          <cell r="H2138">
            <v>38142</v>
          </cell>
        </row>
        <row r="2139">
          <cell r="G2139" t="str">
            <v>5100002300</v>
          </cell>
          <cell r="H2139">
            <v>38141</v>
          </cell>
        </row>
        <row r="2140">
          <cell r="G2140" t="str">
            <v>5100002300</v>
          </cell>
          <cell r="H2140">
            <v>38141</v>
          </cell>
        </row>
        <row r="2141">
          <cell r="G2141" t="str">
            <v>5100002300</v>
          </cell>
          <cell r="H2141">
            <v>38141</v>
          </cell>
        </row>
        <row r="2142">
          <cell r="G2142" t="str">
            <v>5100002300</v>
          </cell>
          <cell r="H2142">
            <v>38141</v>
          </cell>
        </row>
        <row r="2143">
          <cell r="G2143" t="str">
            <v>5100002300</v>
          </cell>
          <cell r="H2143">
            <v>38141</v>
          </cell>
        </row>
        <row r="2144">
          <cell r="G2144" t="str">
            <v>5100002300</v>
          </cell>
          <cell r="H2144">
            <v>38141</v>
          </cell>
        </row>
        <row r="2145">
          <cell r="G2145" t="str">
            <v>5100002300</v>
          </cell>
          <cell r="H2145">
            <v>38141</v>
          </cell>
        </row>
        <row r="2146">
          <cell r="G2146" t="str">
            <v>5100002300</v>
          </cell>
          <cell r="H2146">
            <v>38141</v>
          </cell>
        </row>
        <row r="2147">
          <cell r="G2147" t="str">
            <v>5100002300</v>
          </cell>
          <cell r="H2147">
            <v>38141</v>
          </cell>
        </row>
        <row r="2148">
          <cell r="G2148" t="str">
            <v>5100002300</v>
          </cell>
          <cell r="H2148">
            <v>38141</v>
          </cell>
        </row>
        <row r="2149">
          <cell r="G2149" t="str">
            <v>5100002300</v>
          </cell>
          <cell r="H2149">
            <v>38141</v>
          </cell>
        </row>
        <row r="2150">
          <cell r="G2150" t="str">
            <v>5100002300</v>
          </cell>
          <cell r="H2150">
            <v>38142</v>
          </cell>
        </row>
        <row r="2151">
          <cell r="G2151" t="str">
            <v>5100002300</v>
          </cell>
          <cell r="H2151">
            <v>38141</v>
          </cell>
        </row>
        <row r="2152">
          <cell r="G2152" t="str">
            <v>5100002300</v>
          </cell>
          <cell r="H2152">
            <v>38141</v>
          </cell>
        </row>
        <row r="2153">
          <cell r="G2153" t="str">
            <v>5100002300</v>
          </cell>
          <cell r="H2153">
            <v>38141</v>
          </cell>
        </row>
        <row r="2154">
          <cell r="G2154" t="str">
            <v>5100002300</v>
          </cell>
          <cell r="H2154">
            <v>38141</v>
          </cell>
        </row>
        <row r="2155">
          <cell r="G2155" t="str">
            <v>5100002300</v>
          </cell>
          <cell r="H2155">
            <v>38141</v>
          </cell>
        </row>
        <row r="2156">
          <cell r="G2156" t="str">
            <v>5100002300</v>
          </cell>
          <cell r="H2156">
            <v>38141</v>
          </cell>
        </row>
        <row r="2157">
          <cell r="G2157" t="str">
            <v>5100002300</v>
          </cell>
          <cell r="H2157">
            <v>38141</v>
          </cell>
        </row>
        <row r="2158">
          <cell r="G2158" t="str">
            <v>5100002300</v>
          </cell>
          <cell r="H2158">
            <v>38141</v>
          </cell>
        </row>
        <row r="2159">
          <cell r="G2159" t="str">
            <v>5100002300</v>
          </cell>
          <cell r="H2159">
            <v>38141</v>
          </cell>
        </row>
        <row r="2160">
          <cell r="G2160" t="str">
            <v>5100002300</v>
          </cell>
          <cell r="H2160">
            <v>38141</v>
          </cell>
        </row>
        <row r="2161">
          <cell r="G2161" t="str">
            <v>5100002300</v>
          </cell>
          <cell r="H2161">
            <v>38141</v>
          </cell>
        </row>
        <row r="2162">
          <cell r="G2162" t="str">
            <v>5100002300</v>
          </cell>
          <cell r="H2162">
            <v>38143</v>
          </cell>
        </row>
        <row r="2163">
          <cell r="G2163" t="str">
            <v>5100002300</v>
          </cell>
          <cell r="H2163">
            <v>38142</v>
          </cell>
        </row>
        <row r="2164">
          <cell r="G2164" t="str">
            <v>5100002300</v>
          </cell>
          <cell r="H2164">
            <v>38142</v>
          </cell>
        </row>
        <row r="2165">
          <cell r="G2165" t="str">
            <v>5100002300</v>
          </cell>
          <cell r="H2165">
            <v>38142</v>
          </cell>
        </row>
        <row r="2166">
          <cell r="G2166" t="str">
            <v>5100002300</v>
          </cell>
          <cell r="H2166">
            <v>38142</v>
          </cell>
        </row>
        <row r="2167">
          <cell r="G2167" t="str">
            <v>5100002300</v>
          </cell>
          <cell r="H2167">
            <v>38142</v>
          </cell>
        </row>
        <row r="2168">
          <cell r="G2168" t="str">
            <v>5100002300</v>
          </cell>
          <cell r="H2168">
            <v>38142</v>
          </cell>
        </row>
        <row r="2169">
          <cell r="G2169" t="str">
            <v>5100002300</v>
          </cell>
          <cell r="H2169">
            <v>38142</v>
          </cell>
        </row>
        <row r="2170">
          <cell r="G2170" t="str">
            <v>5100002300</v>
          </cell>
          <cell r="H2170">
            <v>38142</v>
          </cell>
        </row>
        <row r="2171">
          <cell r="G2171" t="str">
            <v>5100002300</v>
          </cell>
          <cell r="H2171">
            <v>38142</v>
          </cell>
        </row>
        <row r="2172">
          <cell r="G2172" t="str">
            <v>5100002300</v>
          </cell>
          <cell r="H2172">
            <v>38142</v>
          </cell>
        </row>
        <row r="2173">
          <cell r="G2173" t="str">
            <v>5100002300</v>
          </cell>
          <cell r="H2173">
            <v>38142</v>
          </cell>
        </row>
        <row r="2174">
          <cell r="G2174" t="str">
            <v>5100002287</v>
          </cell>
          <cell r="H2174">
            <v>38145</v>
          </cell>
        </row>
        <row r="2175">
          <cell r="G2175" t="str">
            <v>5100002287</v>
          </cell>
          <cell r="H2175">
            <v>38145</v>
          </cell>
        </row>
        <row r="2176">
          <cell r="G2176" t="str">
            <v>5100002287</v>
          </cell>
          <cell r="H2176">
            <v>38148</v>
          </cell>
        </row>
        <row r="2177">
          <cell r="G2177" t="str">
            <v>5100002284</v>
          </cell>
          <cell r="H2177">
            <v>38135</v>
          </cell>
        </row>
        <row r="2178">
          <cell r="G2178" t="str">
            <v>5100002284</v>
          </cell>
          <cell r="H2178">
            <v>38134</v>
          </cell>
        </row>
        <row r="2179">
          <cell r="G2179" t="str">
            <v>5100002284</v>
          </cell>
          <cell r="H2179">
            <v>38134</v>
          </cell>
        </row>
        <row r="2180">
          <cell r="G2180" t="str">
            <v>5100002284</v>
          </cell>
          <cell r="H2180">
            <v>38135</v>
          </cell>
        </row>
        <row r="2181">
          <cell r="G2181" t="str">
            <v>5100002284</v>
          </cell>
          <cell r="H2181">
            <v>38134</v>
          </cell>
        </row>
        <row r="2182">
          <cell r="G2182" t="str">
            <v>5100002284</v>
          </cell>
          <cell r="H2182">
            <v>38134</v>
          </cell>
        </row>
        <row r="2183">
          <cell r="G2183" t="str">
            <v>5100002284</v>
          </cell>
          <cell r="H2183">
            <v>38140</v>
          </cell>
        </row>
        <row r="2184">
          <cell r="G2184" t="str">
            <v>5100002284</v>
          </cell>
          <cell r="H2184">
            <v>38140</v>
          </cell>
        </row>
        <row r="2185">
          <cell r="G2185" t="str">
            <v>5100002284</v>
          </cell>
          <cell r="H2185">
            <v>38140</v>
          </cell>
        </row>
        <row r="2186">
          <cell r="G2186" t="str">
            <v>5100002280</v>
          </cell>
          <cell r="H2186">
            <v>38137</v>
          </cell>
        </row>
        <row r="2187">
          <cell r="G2187" t="str">
            <v>5100002280</v>
          </cell>
          <cell r="H2187">
            <v>38137</v>
          </cell>
        </row>
        <row r="2188">
          <cell r="G2188" t="str">
            <v>5100002280</v>
          </cell>
          <cell r="H2188">
            <v>38137</v>
          </cell>
        </row>
        <row r="2189">
          <cell r="G2189" t="str">
            <v>5100002280</v>
          </cell>
          <cell r="H2189">
            <v>38137</v>
          </cell>
        </row>
        <row r="2190">
          <cell r="G2190" t="str">
            <v>5100002280</v>
          </cell>
          <cell r="H2190">
            <v>38138</v>
          </cell>
        </row>
        <row r="2191">
          <cell r="G2191" t="str">
            <v>5100002280</v>
          </cell>
          <cell r="H2191">
            <v>38138</v>
          </cell>
        </row>
        <row r="2192">
          <cell r="G2192" t="str">
            <v>5100002280</v>
          </cell>
          <cell r="H2192">
            <v>38138</v>
          </cell>
        </row>
        <row r="2193">
          <cell r="G2193" t="str">
            <v>5100002278</v>
          </cell>
          <cell r="H2193">
            <v>38136</v>
          </cell>
        </row>
        <row r="2194">
          <cell r="G2194" t="str">
            <v>5100002278</v>
          </cell>
          <cell r="H2194">
            <v>38136</v>
          </cell>
        </row>
        <row r="2195">
          <cell r="G2195" t="str">
            <v>5100002278</v>
          </cell>
          <cell r="H2195">
            <v>38136</v>
          </cell>
        </row>
        <row r="2196">
          <cell r="G2196" t="str">
            <v>5100002278</v>
          </cell>
          <cell r="H2196">
            <v>38136</v>
          </cell>
        </row>
        <row r="2197">
          <cell r="G2197" t="str">
            <v>5100002278</v>
          </cell>
          <cell r="H2197">
            <v>38136</v>
          </cell>
        </row>
        <row r="2198">
          <cell r="G2198" t="str">
            <v>5100002278</v>
          </cell>
          <cell r="H2198">
            <v>38136</v>
          </cell>
        </row>
        <row r="2199">
          <cell r="G2199" t="str">
            <v>5100002276</v>
          </cell>
          <cell r="H2199">
            <v>38133</v>
          </cell>
        </row>
        <row r="2200">
          <cell r="G2200" t="str">
            <v>5100002276</v>
          </cell>
          <cell r="H2200">
            <v>38133</v>
          </cell>
        </row>
        <row r="2201">
          <cell r="G2201" t="str">
            <v>5100002276</v>
          </cell>
          <cell r="H2201">
            <v>38133</v>
          </cell>
        </row>
        <row r="2202">
          <cell r="G2202" t="str">
            <v>5100002276</v>
          </cell>
          <cell r="H2202">
            <v>38133</v>
          </cell>
        </row>
        <row r="2203">
          <cell r="G2203" t="str">
            <v>5100002276</v>
          </cell>
          <cell r="H2203">
            <v>38133</v>
          </cell>
        </row>
        <row r="2204">
          <cell r="G2204" t="str">
            <v>5100002276</v>
          </cell>
          <cell r="H2204">
            <v>38133</v>
          </cell>
        </row>
        <row r="2205">
          <cell r="G2205" t="str">
            <v>5100002276</v>
          </cell>
          <cell r="H2205">
            <v>38133</v>
          </cell>
        </row>
        <row r="2206">
          <cell r="G2206" t="str">
            <v>5100002276</v>
          </cell>
          <cell r="H2206">
            <v>38133</v>
          </cell>
        </row>
        <row r="2207">
          <cell r="G2207" t="str">
            <v>5100002276</v>
          </cell>
          <cell r="H2207">
            <v>38134</v>
          </cell>
        </row>
        <row r="2208">
          <cell r="G2208" t="str">
            <v>5100002276</v>
          </cell>
          <cell r="H2208">
            <v>38134</v>
          </cell>
        </row>
        <row r="2209">
          <cell r="G2209" t="str">
            <v>5100002276</v>
          </cell>
          <cell r="H2209">
            <v>38134</v>
          </cell>
        </row>
        <row r="2210">
          <cell r="G2210" t="str">
            <v>5100002276</v>
          </cell>
          <cell r="H2210">
            <v>38134</v>
          </cell>
        </row>
        <row r="2211">
          <cell r="G2211" t="str">
            <v>5100002258</v>
          </cell>
          <cell r="H2211">
            <v>38136</v>
          </cell>
        </row>
        <row r="2212">
          <cell r="G2212" t="str">
            <v>5100002258</v>
          </cell>
          <cell r="H2212">
            <v>38136</v>
          </cell>
        </row>
        <row r="2213">
          <cell r="G2213" t="str">
            <v>5100002258</v>
          </cell>
          <cell r="H2213">
            <v>38136</v>
          </cell>
        </row>
        <row r="2214">
          <cell r="G2214" t="str">
            <v>5100002258</v>
          </cell>
          <cell r="H2214">
            <v>38136</v>
          </cell>
        </row>
        <row r="2215">
          <cell r="G2215" t="str">
            <v>5100002258</v>
          </cell>
          <cell r="H2215">
            <v>38138</v>
          </cell>
        </row>
        <row r="2216">
          <cell r="G2216" t="str">
            <v>5100002258</v>
          </cell>
          <cell r="H2216">
            <v>38138</v>
          </cell>
        </row>
        <row r="2217">
          <cell r="G2217" t="str">
            <v>5100002257</v>
          </cell>
          <cell r="H2217">
            <v>38136</v>
          </cell>
        </row>
        <row r="2218">
          <cell r="G2218" t="str">
            <v>5100002257</v>
          </cell>
          <cell r="H2218">
            <v>38134</v>
          </cell>
        </row>
        <row r="2219">
          <cell r="G2219" t="str">
            <v>5100002257</v>
          </cell>
          <cell r="H2219">
            <v>38136</v>
          </cell>
        </row>
        <row r="2220">
          <cell r="G2220" t="str">
            <v>5100002257</v>
          </cell>
          <cell r="H2220">
            <v>38134</v>
          </cell>
        </row>
        <row r="2221">
          <cell r="G2221" t="str">
            <v>5100002257</v>
          </cell>
          <cell r="H2221">
            <v>38138</v>
          </cell>
        </row>
        <row r="2222">
          <cell r="G2222" t="str">
            <v>5100002257</v>
          </cell>
          <cell r="H2222">
            <v>38138</v>
          </cell>
        </row>
        <row r="2223">
          <cell r="G2223" t="str">
            <v>5100002257</v>
          </cell>
          <cell r="H2223">
            <v>38136</v>
          </cell>
        </row>
        <row r="2224">
          <cell r="G2224" t="str">
            <v>5100002238</v>
          </cell>
          <cell r="H2224">
            <v>38132</v>
          </cell>
        </row>
        <row r="2225">
          <cell r="G2225" t="str">
            <v>5100002238</v>
          </cell>
          <cell r="H2225">
            <v>38132</v>
          </cell>
        </row>
        <row r="2226">
          <cell r="G2226" t="str">
            <v>5100002238</v>
          </cell>
          <cell r="H2226">
            <v>38132</v>
          </cell>
        </row>
        <row r="2227">
          <cell r="G2227" t="str">
            <v>5100002238</v>
          </cell>
          <cell r="H2227">
            <v>38132</v>
          </cell>
        </row>
        <row r="2228">
          <cell r="G2228" t="str">
            <v>5100002238</v>
          </cell>
          <cell r="H2228">
            <v>38132</v>
          </cell>
        </row>
        <row r="2229">
          <cell r="G2229" t="str">
            <v>5100002238</v>
          </cell>
          <cell r="H2229">
            <v>38132</v>
          </cell>
        </row>
        <row r="2230">
          <cell r="G2230" t="str">
            <v>5100002238</v>
          </cell>
          <cell r="H2230">
            <v>38132</v>
          </cell>
        </row>
        <row r="2231">
          <cell r="G2231" t="str">
            <v>5100002238</v>
          </cell>
          <cell r="H2231">
            <v>38132</v>
          </cell>
        </row>
        <row r="2232">
          <cell r="G2232" t="str">
            <v>5100002238</v>
          </cell>
          <cell r="H2232">
            <v>38133</v>
          </cell>
        </row>
        <row r="2233">
          <cell r="G2233" t="str">
            <v>5100002238</v>
          </cell>
          <cell r="H2233">
            <v>38133</v>
          </cell>
        </row>
        <row r="2234">
          <cell r="G2234" t="str">
            <v>5100002238</v>
          </cell>
          <cell r="H2234">
            <v>38133</v>
          </cell>
        </row>
        <row r="2235">
          <cell r="G2235" t="str">
            <v>5100002238</v>
          </cell>
          <cell r="H2235">
            <v>38133</v>
          </cell>
        </row>
        <row r="2236">
          <cell r="G2236" t="str">
            <v>5100002237</v>
          </cell>
          <cell r="H2236">
            <v>38133</v>
          </cell>
        </row>
        <row r="2237">
          <cell r="G2237" t="str">
            <v>5100002237</v>
          </cell>
          <cell r="H2237">
            <v>38133</v>
          </cell>
        </row>
        <row r="2238">
          <cell r="G2238" t="str">
            <v>5100002237</v>
          </cell>
          <cell r="H2238">
            <v>38133</v>
          </cell>
        </row>
        <row r="2239">
          <cell r="G2239" t="str">
            <v>5100002237</v>
          </cell>
          <cell r="H2239">
            <v>38133</v>
          </cell>
        </row>
        <row r="2240">
          <cell r="G2240" t="str">
            <v>5100002237</v>
          </cell>
          <cell r="H2240">
            <v>38133</v>
          </cell>
        </row>
        <row r="2241">
          <cell r="G2241" t="str">
            <v>5100002237</v>
          </cell>
          <cell r="H2241">
            <v>38133</v>
          </cell>
        </row>
        <row r="2242">
          <cell r="G2242" t="str">
            <v>5100002237</v>
          </cell>
          <cell r="H2242">
            <v>38133</v>
          </cell>
        </row>
        <row r="2243">
          <cell r="G2243" t="str">
            <v>5100002237</v>
          </cell>
          <cell r="H2243">
            <v>38133</v>
          </cell>
        </row>
        <row r="2244">
          <cell r="G2244" t="str">
            <v>5100002237</v>
          </cell>
          <cell r="H2244">
            <v>38133</v>
          </cell>
        </row>
        <row r="2245">
          <cell r="G2245" t="str">
            <v>5100002237</v>
          </cell>
          <cell r="H2245">
            <v>38133</v>
          </cell>
        </row>
        <row r="2246">
          <cell r="G2246" t="str">
            <v>5100002237</v>
          </cell>
          <cell r="H2246">
            <v>38133</v>
          </cell>
        </row>
        <row r="2247">
          <cell r="G2247" t="str">
            <v>5100002237</v>
          </cell>
          <cell r="H2247">
            <v>38133</v>
          </cell>
        </row>
        <row r="2248">
          <cell r="G2248" t="str">
            <v>5100002237</v>
          </cell>
          <cell r="H2248">
            <v>38133</v>
          </cell>
        </row>
        <row r="2249">
          <cell r="G2249" t="str">
            <v>5100002237</v>
          </cell>
          <cell r="H2249">
            <v>38133</v>
          </cell>
        </row>
        <row r="2250">
          <cell r="G2250" t="str">
            <v>5100002237</v>
          </cell>
          <cell r="H2250">
            <v>38133</v>
          </cell>
        </row>
        <row r="2251">
          <cell r="G2251" t="str">
            <v>5100002237</v>
          </cell>
          <cell r="H2251">
            <v>38133</v>
          </cell>
        </row>
        <row r="2252">
          <cell r="G2252" t="str">
            <v>5100002237</v>
          </cell>
          <cell r="H2252">
            <v>38133</v>
          </cell>
        </row>
        <row r="2253">
          <cell r="G2253" t="str">
            <v>5100002237</v>
          </cell>
          <cell r="H2253">
            <v>38133</v>
          </cell>
        </row>
        <row r="2254">
          <cell r="G2254" t="str">
            <v>5100002237</v>
          </cell>
          <cell r="H2254">
            <v>38134</v>
          </cell>
        </row>
        <row r="2255">
          <cell r="G2255" t="str">
            <v>5100002237</v>
          </cell>
          <cell r="H2255">
            <v>38134</v>
          </cell>
        </row>
        <row r="2256">
          <cell r="G2256" t="str">
            <v>5100002237</v>
          </cell>
          <cell r="H2256">
            <v>38134</v>
          </cell>
        </row>
        <row r="2257">
          <cell r="G2257" t="str">
            <v>5100002237</v>
          </cell>
          <cell r="H2257">
            <v>38134</v>
          </cell>
        </row>
        <row r="2258">
          <cell r="G2258" t="str">
            <v>5100002237</v>
          </cell>
          <cell r="H2258">
            <v>38134</v>
          </cell>
        </row>
        <row r="2259">
          <cell r="G2259" t="str">
            <v>5100002237</v>
          </cell>
          <cell r="H2259">
            <v>38134</v>
          </cell>
        </row>
        <row r="2260">
          <cell r="G2260" t="str">
            <v>5100002237</v>
          </cell>
          <cell r="H2260">
            <v>38134</v>
          </cell>
        </row>
        <row r="2261">
          <cell r="G2261" t="str">
            <v>5100002237</v>
          </cell>
          <cell r="H2261">
            <v>38134</v>
          </cell>
        </row>
        <row r="2262">
          <cell r="G2262" t="str">
            <v>5100002237</v>
          </cell>
          <cell r="H2262">
            <v>38134</v>
          </cell>
        </row>
        <row r="2263">
          <cell r="G2263" t="str">
            <v>5100002236</v>
          </cell>
          <cell r="H2263">
            <v>38133</v>
          </cell>
        </row>
        <row r="2264">
          <cell r="G2264" t="str">
            <v>5100002236</v>
          </cell>
          <cell r="H2264">
            <v>38133</v>
          </cell>
        </row>
        <row r="2265">
          <cell r="G2265" t="str">
            <v>5100002236</v>
          </cell>
          <cell r="H2265">
            <v>38133</v>
          </cell>
        </row>
        <row r="2266">
          <cell r="G2266" t="str">
            <v>5100002236</v>
          </cell>
          <cell r="H2266">
            <v>38133</v>
          </cell>
        </row>
        <row r="2267">
          <cell r="G2267" t="str">
            <v>5100002236</v>
          </cell>
          <cell r="H2267">
            <v>38133</v>
          </cell>
        </row>
        <row r="2268">
          <cell r="G2268" t="str">
            <v>5100002236</v>
          </cell>
          <cell r="H2268">
            <v>38133</v>
          </cell>
        </row>
        <row r="2269">
          <cell r="G2269" t="str">
            <v>5100002236</v>
          </cell>
          <cell r="H2269">
            <v>38134</v>
          </cell>
        </row>
        <row r="2270">
          <cell r="G2270" t="str">
            <v>5100002236</v>
          </cell>
          <cell r="H2270">
            <v>38134</v>
          </cell>
        </row>
        <row r="2271">
          <cell r="G2271" t="str">
            <v>5100002236</v>
          </cell>
          <cell r="H2271">
            <v>38134</v>
          </cell>
        </row>
        <row r="2272">
          <cell r="G2272" t="str">
            <v>5100002231</v>
          </cell>
          <cell r="H2272">
            <v>38131</v>
          </cell>
        </row>
        <row r="2273">
          <cell r="G2273" t="str">
            <v>5100002231</v>
          </cell>
          <cell r="H2273">
            <v>38131</v>
          </cell>
        </row>
        <row r="2274">
          <cell r="G2274" t="str">
            <v>5100002231</v>
          </cell>
          <cell r="H2274">
            <v>38136</v>
          </cell>
        </row>
        <row r="2275">
          <cell r="G2275" t="str">
            <v>5100002230</v>
          </cell>
          <cell r="H2275">
            <v>38133</v>
          </cell>
        </row>
        <row r="2276">
          <cell r="G2276" t="str">
            <v>5100002230</v>
          </cell>
          <cell r="H2276">
            <v>38133</v>
          </cell>
        </row>
        <row r="2277">
          <cell r="G2277" t="str">
            <v>5100002230</v>
          </cell>
          <cell r="H2277">
            <v>38133</v>
          </cell>
        </row>
        <row r="2278">
          <cell r="G2278" t="str">
            <v>5100002230</v>
          </cell>
          <cell r="H2278">
            <v>38133</v>
          </cell>
        </row>
        <row r="2279">
          <cell r="G2279" t="str">
            <v>5100002230</v>
          </cell>
          <cell r="H2279">
            <v>38134</v>
          </cell>
        </row>
        <row r="2280">
          <cell r="G2280" t="str">
            <v>5100002230</v>
          </cell>
          <cell r="H2280">
            <v>38134</v>
          </cell>
        </row>
        <row r="2281">
          <cell r="G2281" t="str">
            <v>5100002229</v>
          </cell>
          <cell r="H2281">
            <v>38135</v>
          </cell>
        </row>
        <row r="2282">
          <cell r="G2282" t="str">
            <v>5100002229</v>
          </cell>
          <cell r="H2282">
            <v>38135</v>
          </cell>
        </row>
        <row r="2283">
          <cell r="G2283" t="str">
            <v>5100002229</v>
          </cell>
          <cell r="H2283">
            <v>38134</v>
          </cell>
        </row>
        <row r="2284">
          <cell r="G2284" t="str">
            <v>5100002229</v>
          </cell>
          <cell r="H2284">
            <v>38134</v>
          </cell>
        </row>
        <row r="2285">
          <cell r="G2285" t="str">
            <v>5100002229</v>
          </cell>
          <cell r="H2285">
            <v>38134</v>
          </cell>
        </row>
        <row r="2286">
          <cell r="G2286" t="str">
            <v>5100002229</v>
          </cell>
          <cell r="H2286">
            <v>38134</v>
          </cell>
        </row>
        <row r="2287">
          <cell r="G2287" t="str">
            <v>5100002229</v>
          </cell>
          <cell r="H2287">
            <v>38134</v>
          </cell>
        </row>
        <row r="2288">
          <cell r="G2288" t="str">
            <v>5100002229</v>
          </cell>
          <cell r="H2288">
            <v>38134</v>
          </cell>
        </row>
        <row r="2289">
          <cell r="G2289" t="str">
            <v>5100002229</v>
          </cell>
          <cell r="H2289">
            <v>38133</v>
          </cell>
        </row>
        <row r="2290">
          <cell r="G2290" t="str">
            <v>5100002229</v>
          </cell>
          <cell r="H2290">
            <v>38133</v>
          </cell>
        </row>
        <row r="2291">
          <cell r="G2291" t="str">
            <v>5100002229</v>
          </cell>
          <cell r="H2291">
            <v>38133</v>
          </cell>
        </row>
        <row r="2292">
          <cell r="G2292" t="str">
            <v>5100002229</v>
          </cell>
          <cell r="H2292">
            <v>38133</v>
          </cell>
        </row>
        <row r="2293">
          <cell r="G2293" t="str">
            <v>5100002229</v>
          </cell>
          <cell r="H2293">
            <v>38133</v>
          </cell>
        </row>
        <row r="2294">
          <cell r="G2294" t="str">
            <v>5100002229</v>
          </cell>
          <cell r="H2294">
            <v>38135</v>
          </cell>
        </row>
        <row r="2295">
          <cell r="G2295" t="str">
            <v>5100002229</v>
          </cell>
          <cell r="H2295">
            <v>38135</v>
          </cell>
        </row>
        <row r="2296">
          <cell r="G2296" t="str">
            <v>5100002229</v>
          </cell>
          <cell r="H2296">
            <v>38134</v>
          </cell>
        </row>
        <row r="2297">
          <cell r="G2297" t="str">
            <v>5100002229</v>
          </cell>
          <cell r="H2297">
            <v>38134</v>
          </cell>
        </row>
        <row r="2298">
          <cell r="G2298" t="str">
            <v>5100002229</v>
          </cell>
          <cell r="H2298">
            <v>38134</v>
          </cell>
        </row>
        <row r="2299">
          <cell r="G2299" t="str">
            <v>5100002229</v>
          </cell>
          <cell r="H2299">
            <v>38134</v>
          </cell>
        </row>
        <row r="2300">
          <cell r="G2300" t="str">
            <v>5100002229</v>
          </cell>
          <cell r="H2300">
            <v>38134</v>
          </cell>
        </row>
        <row r="2301">
          <cell r="G2301" t="str">
            <v>5100002229</v>
          </cell>
          <cell r="H2301">
            <v>38134</v>
          </cell>
        </row>
        <row r="2302">
          <cell r="G2302" t="str">
            <v>5100002229</v>
          </cell>
          <cell r="H2302">
            <v>38133</v>
          </cell>
        </row>
        <row r="2303">
          <cell r="G2303" t="str">
            <v>5100002229</v>
          </cell>
          <cell r="H2303">
            <v>38133</v>
          </cell>
        </row>
        <row r="2304">
          <cell r="G2304" t="str">
            <v>5100002229</v>
          </cell>
          <cell r="H2304">
            <v>38133</v>
          </cell>
        </row>
        <row r="2305">
          <cell r="G2305" t="str">
            <v>5100002229</v>
          </cell>
          <cell r="H2305">
            <v>38133</v>
          </cell>
        </row>
        <row r="2306">
          <cell r="G2306" t="str">
            <v>5100002229</v>
          </cell>
          <cell r="H2306">
            <v>38133</v>
          </cell>
        </row>
        <row r="2307">
          <cell r="G2307" t="str">
            <v>5100002229</v>
          </cell>
          <cell r="H2307">
            <v>38138</v>
          </cell>
        </row>
        <row r="2308">
          <cell r="G2308" t="str">
            <v>5100002229</v>
          </cell>
          <cell r="H2308">
            <v>38138</v>
          </cell>
        </row>
        <row r="2309">
          <cell r="G2309" t="str">
            <v>5100002229</v>
          </cell>
          <cell r="H2309">
            <v>38136</v>
          </cell>
        </row>
        <row r="2310">
          <cell r="G2310" t="str">
            <v>5100002229</v>
          </cell>
          <cell r="H2310">
            <v>38136</v>
          </cell>
        </row>
        <row r="2311">
          <cell r="G2311" t="str">
            <v>5100002229</v>
          </cell>
          <cell r="H2311">
            <v>38136</v>
          </cell>
        </row>
        <row r="2312">
          <cell r="G2312" t="str">
            <v>5100002229</v>
          </cell>
          <cell r="H2312">
            <v>38136</v>
          </cell>
        </row>
        <row r="2313">
          <cell r="G2313" t="str">
            <v>5100002229</v>
          </cell>
          <cell r="H2313">
            <v>38136</v>
          </cell>
        </row>
        <row r="2314">
          <cell r="G2314" t="str">
            <v>5100002229</v>
          </cell>
          <cell r="H2314">
            <v>38136</v>
          </cell>
        </row>
        <row r="2315">
          <cell r="G2315" t="str">
            <v>5100002229</v>
          </cell>
          <cell r="H2315">
            <v>38134</v>
          </cell>
        </row>
        <row r="2316">
          <cell r="G2316" t="str">
            <v>5100002229</v>
          </cell>
          <cell r="H2316">
            <v>38134</v>
          </cell>
        </row>
        <row r="2317">
          <cell r="G2317" t="str">
            <v>5100002229</v>
          </cell>
          <cell r="H2317">
            <v>38134</v>
          </cell>
        </row>
        <row r="2318">
          <cell r="G2318" t="str">
            <v>5100002229</v>
          </cell>
          <cell r="H2318">
            <v>38133</v>
          </cell>
        </row>
        <row r="2319">
          <cell r="G2319" t="str">
            <v>5100002229</v>
          </cell>
          <cell r="H2319">
            <v>38133</v>
          </cell>
        </row>
        <row r="2320">
          <cell r="G2320" t="str">
            <v>5100002167</v>
          </cell>
          <cell r="H2320">
            <v>38131</v>
          </cell>
        </row>
        <row r="2321">
          <cell r="G2321" t="str">
            <v>5100002167</v>
          </cell>
          <cell r="H2321">
            <v>38131</v>
          </cell>
        </row>
        <row r="2322">
          <cell r="G2322" t="str">
            <v>5100002167</v>
          </cell>
          <cell r="H2322">
            <v>38131</v>
          </cell>
        </row>
        <row r="2323">
          <cell r="G2323" t="str">
            <v>5100002167</v>
          </cell>
          <cell r="H2323">
            <v>38131</v>
          </cell>
        </row>
        <row r="2324">
          <cell r="G2324" t="str">
            <v>5100002167</v>
          </cell>
          <cell r="H2324">
            <v>38131</v>
          </cell>
        </row>
        <row r="2325">
          <cell r="G2325" t="str">
            <v>5100002167</v>
          </cell>
          <cell r="H2325">
            <v>38131</v>
          </cell>
        </row>
        <row r="2326">
          <cell r="G2326" t="str">
            <v>5100002167</v>
          </cell>
          <cell r="H2326">
            <v>38131</v>
          </cell>
        </row>
        <row r="2327">
          <cell r="G2327" t="str">
            <v>5100002167</v>
          </cell>
          <cell r="H2327">
            <v>38131</v>
          </cell>
        </row>
        <row r="2328">
          <cell r="G2328" t="str">
            <v>5100002167</v>
          </cell>
          <cell r="H2328">
            <v>38131</v>
          </cell>
        </row>
        <row r="2329">
          <cell r="G2329" t="str">
            <v>5100002167</v>
          </cell>
          <cell r="H2329">
            <v>38131</v>
          </cell>
        </row>
        <row r="2330">
          <cell r="G2330" t="str">
            <v>5100002167</v>
          </cell>
          <cell r="H2330">
            <v>38131</v>
          </cell>
        </row>
        <row r="2331">
          <cell r="G2331" t="str">
            <v>5100002167</v>
          </cell>
          <cell r="H2331">
            <v>38131</v>
          </cell>
        </row>
        <row r="2332">
          <cell r="G2332" t="str">
            <v>5100002167</v>
          </cell>
          <cell r="H2332">
            <v>38131</v>
          </cell>
        </row>
        <row r="2333">
          <cell r="G2333" t="str">
            <v>5100002167</v>
          </cell>
          <cell r="H2333">
            <v>38131</v>
          </cell>
        </row>
        <row r="2334">
          <cell r="G2334" t="str">
            <v>5100002167</v>
          </cell>
          <cell r="H2334">
            <v>38131</v>
          </cell>
        </row>
        <row r="2335">
          <cell r="G2335" t="str">
            <v>5100002167</v>
          </cell>
          <cell r="H2335">
            <v>38131</v>
          </cell>
        </row>
        <row r="2336">
          <cell r="G2336" t="str">
            <v>5100002167</v>
          </cell>
          <cell r="H2336">
            <v>38131</v>
          </cell>
        </row>
        <row r="2337">
          <cell r="G2337" t="str">
            <v>5100002167</v>
          </cell>
          <cell r="H2337">
            <v>38131</v>
          </cell>
        </row>
        <row r="2338">
          <cell r="G2338" t="str">
            <v>5100002167</v>
          </cell>
          <cell r="H2338">
            <v>38133</v>
          </cell>
        </row>
        <row r="2339">
          <cell r="G2339" t="str">
            <v>5100002167</v>
          </cell>
          <cell r="H2339">
            <v>38133</v>
          </cell>
        </row>
        <row r="2340">
          <cell r="G2340" t="str">
            <v>5100002167</v>
          </cell>
          <cell r="H2340">
            <v>38133</v>
          </cell>
        </row>
        <row r="2341">
          <cell r="G2341" t="str">
            <v>5100002167</v>
          </cell>
          <cell r="H2341">
            <v>38133</v>
          </cell>
        </row>
        <row r="2342">
          <cell r="G2342" t="str">
            <v>5100002167</v>
          </cell>
          <cell r="H2342">
            <v>38133</v>
          </cell>
        </row>
        <row r="2343">
          <cell r="G2343" t="str">
            <v>5100002167</v>
          </cell>
          <cell r="H2343">
            <v>38133</v>
          </cell>
        </row>
        <row r="2344">
          <cell r="G2344" t="str">
            <v>5100002167</v>
          </cell>
          <cell r="H2344">
            <v>38132</v>
          </cell>
        </row>
        <row r="2345">
          <cell r="G2345" t="str">
            <v>5100002167</v>
          </cell>
          <cell r="H2345">
            <v>38132</v>
          </cell>
        </row>
        <row r="2346">
          <cell r="G2346" t="str">
            <v>5100002167</v>
          </cell>
          <cell r="H2346">
            <v>38132</v>
          </cell>
        </row>
        <row r="2347">
          <cell r="G2347" t="str">
            <v>5100002165</v>
          </cell>
          <cell r="H2347">
            <v>38128</v>
          </cell>
        </row>
        <row r="2348">
          <cell r="G2348" t="str">
            <v>5100002165</v>
          </cell>
          <cell r="H2348">
            <v>38128</v>
          </cell>
        </row>
        <row r="2349">
          <cell r="G2349" t="str">
            <v>5100002165</v>
          </cell>
          <cell r="H2349">
            <v>38131</v>
          </cell>
        </row>
        <row r="2350">
          <cell r="G2350" t="str">
            <v>5100002164</v>
          </cell>
          <cell r="H2350">
            <v>38135</v>
          </cell>
        </row>
        <row r="2351">
          <cell r="G2351" t="str">
            <v>5100002164</v>
          </cell>
          <cell r="H2351">
            <v>38135</v>
          </cell>
        </row>
        <row r="2352">
          <cell r="G2352" t="str">
            <v>5100002164</v>
          </cell>
          <cell r="H2352">
            <v>38135</v>
          </cell>
        </row>
        <row r="2353">
          <cell r="G2353" t="str">
            <v>5100002164</v>
          </cell>
          <cell r="H2353">
            <v>38135</v>
          </cell>
        </row>
        <row r="2354">
          <cell r="G2354" t="str">
            <v>5100002164</v>
          </cell>
          <cell r="H2354">
            <v>38136</v>
          </cell>
        </row>
        <row r="2355">
          <cell r="G2355" t="str">
            <v>5100002164</v>
          </cell>
          <cell r="H2355">
            <v>38136</v>
          </cell>
        </row>
        <row r="2356">
          <cell r="G2356" t="str">
            <v>5100002164</v>
          </cell>
          <cell r="H2356">
            <v>38135</v>
          </cell>
        </row>
        <row r="2357">
          <cell r="G2357" t="str">
            <v>5100002164</v>
          </cell>
          <cell r="H2357">
            <v>38135</v>
          </cell>
        </row>
        <row r="2358">
          <cell r="G2358" t="str">
            <v>5100002164</v>
          </cell>
          <cell r="H2358">
            <v>38136</v>
          </cell>
        </row>
        <row r="2359">
          <cell r="G2359" t="str">
            <v>5100002160</v>
          </cell>
          <cell r="H2359">
            <v>38131</v>
          </cell>
        </row>
        <row r="2360">
          <cell r="G2360" t="str">
            <v>5100002160</v>
          </cell>
          <cell r="H2360">
            <v>38131</v>
          </cell>
        </row>
        <row r="2361">
          <cell r="G2361" t="str">
            <v>5100002160</v>
          </cell>
          <cell r="H2361">
            <v>38131</v>
          </cell>
        </row>
        <row r="2362">
          <cell r="G2362" t="str">
            <v>5100002160</v>
          </cell>
          <cell r="H2362">
            <v>38131</v>
          </cell>
        </row>
        <row r="2363">
          <cell r="G2363" t="str">
            <v>5100002160</v>
          </cell>
          <cell r="H2363">
            <v>38131</v>
          </cell>
        </row>
        <row r="2364">
          <cell r="G2364" t="str">
            <v>5100002160</v>
          </cell>
          <cell r="H2364">
            <v>38131</v>
          </cell>
        </row>
        <row r="2365">
          <cell r="G2365" t="str">
            <v>5100002160</v>
          </cell>
          <cell r="H2365">
            <v>38131</v>
          </cell>
        </row>
        <row r="2366">
          <cell r="G2366" t="str">
            <v>5100002160</v>
          </cell>
          <cell r="H2366">
            <v>38131</v>
          </cell>
        </row>
        <row r="2367">
          <cell r="G2367" t="str">
            <v>5100002160</v>
          </cell>
          <cell r="H2367">
            <v>38134</v>
          </cell>
        </row>
        <row r="2368">
          <cell r="G2368" t="str">
            <v>5100002160</v>
          </cell>
          <cell r="H2368">
            <v>38134</v>
          </cell>
        </row>
        <row r="2369">
          <cell r="G2369" t="str">
            <v>5100002160</v>
          </cell>
          <cell r="H2369">
            <v>38134</v>
          </cell>
        </row>
        <row r="2370">
          <cell r="G2370" t="str">
            <v>5100002160</v>
          </cell>
          <cell r="H2370">
            <v>38134</v>
          </cell>
        </row>
        <row r="2371">
          <cell r="G2371" t="str">
            <v>5100002159</v>
          </cell>
          <cell r="H2371">
            <v>38127</v>
          </cell>
        </row>
        <row r="2372">
          <cell r="G2372" t="str">
            <v>5100002159</v>
          </cell>
          <cell r="H2372">
            <v>38127</v>
          </cell>
        </row>
        <row r="2373">
          <cell r="G2373" t="str">
            <v>5100002159</v>
          </cell>
          <cell r="H2373">
            <v>38127</v>
          </cell>
        </row>
        <row r="2374">
          <cell r="G2374" t="str">
            <v>5100002159</v>
          </cell>
          <cell r="H2374">
            <v>38127</v>
          </cell>
        </row>
        <row r="2375">
          <cell r="G2375" t="str">
            <v>5100002159</v>
          </cell>
          <cell r="H2375">
            <v>38128</v>
          </cell>
        </row>
        <row r="2376">
          <cell r="G2376" t="str">
            <v>5100002159</v>
          </cell>
          <cell r="H2376">
            <v>38128</v>
          </cell>
        </row>
        <row r="2377">
          <cell r="G2377" t="str">
            <v>5100002158</v>
          </cell>
          <cell r="H2377">
            <v>38127</v>
          </cell>
        </row>
        <row r="2378">
          <cell r="G2378" t="str">
            <v>5100002158</v>
          </cell>
          <cell r="H2378">
            <v>38127</v>
          </cell>
        </row>
        <row r="2379">
          <cell r="G2379" t="str">
            <v>5100002158</v>
          </cell>
          <cell r="H2379">
            <v>38127</v>
          </cell>
        </row>
        <row r="2380">
          <cell r="G2380" t="str">
            <v>5100002158</v>
          </cell>
          <cell r="H2380">
            <v>38126</v>
          </cell>
        </row>
        <row r="2381">
          <cell r="G2381" t="str">
            <v>5100002158</v>
          </cell>
          <cell r="H2381">
            <v>38127</v>
          </cell>
        </row>
        <row r="2382">
          <cell r="G2382" t="str">
            <v>5100002158</v>
          </cell>
          <cell r="H2382">
            <v>38127</v>
          </cell>
        </row>
        <row r="2383">
          <cell r="G2383" t="str">
            <v>5100002158</v>
          </cell>
          <cell r="H2383">
            <v>38127</v>
          </cell>
        </row>
        <row r="2384">
          <cell r="G2384" t="str">
            <v>5100002158</v>
          </cell>
          <cell r="H2384">
            <v>38126</v>
          </cell>
        </row>
        <row r="2385">
          <cell r="G2385" t="str">
            <v>5100002158</v>
          </cell>
          <cell r="H2385">
            <v>38128</v>
          </cell>
        </row>
        <row r="2386">
          <cell r="G2386" t="str">
            <v>5100002158</v>
          </cell>
          <cell r="H2386">
            <v>38128</v>
          </cell>
        </row>
        <row r="2387">
          <cell r="G2387" t="str">
            <v>5100002158</v>
          </cell>
          <cell r="H2387">
            <v>38128</v>
          </cell>
        </row>
        <row r="2388">
          <cell r="G2388" t="str">
            <v>5100002158</v>
          </cell>
          <cell r="H2388">
            <v>38127</v>
          </cell>
        </row>
        <row r="2389">
          <cell r="G2389" t="str">
            <v>5100002140</v>
          </cell>
          <cell r="H2389">
            <v>38125</v>
          </cell>
        </row>
        <row r="2390">
          <cell r="G2390" t="str">
            <v>5100002140</v>
          </cell>
          <cell r="H2390">
            <v>38125</v>
          </cell>
        </row>
        <row r="2391">
          <cell r="G2391" t="str">
            <v>5100002140</v>
          </cell>
          <cell r="H2391">
            <v>38128</v>
          </cell>
        </row>
        <row r="2392">
          <cell r="G2392" t="str">
            <v>5100002138</v>
          </cell>
          <cell r="H2392">
            <v>38128</v>
          </cell>
        </row>
        <row r="2393">
          <cell r="G2393" t="str">
            <v>5100002138</v>
          </cell>
          <cell r="H2393">
            <v>38128</v>
          </cell>
        </row>
        <row r="2394">
          <cell r="G2394" t="str">
            <v>5100002138</v>
          </cell>
          <cell r="H2394">
            <v>38128</v>
          </cell>
        </row>
        <row r="2395">
          <cell r="G2395" t="str">
            <v>5100002138</v>
          </cell>
          <cell r="H2395">
            <v>38128</v>
          </cell>
        </row>
        <row r="2396">
          <cell r="G2396" t="str">
            <v>5100002138</v>
          </cell>
          <cell r="H2396">
            <v>38128</v>
          </cell>
        </row>
        <row r="2397">
          <cell r="G2397" t="str">
            <v>5100002138</v>
          </cell>
          <cell r="H2397">
            <v>38128</v>
          </cell>
        </row>
        <row r="2398">
          <cell r="G2398" t="str">
            <v>5100002138</v>
          </cell>
          <cell r="H2398">
            <v>38128</v>
          </cell>
        </row>
        <row r="2399">
          <cell r="G2399" t="str">
            <v>5100002138</v>
          </cell>
          <cell r="H2399">
            <v>38128</v>
          </cell>
        </row>
        <row r="2400">
          <cell r="G2400" t="str">
            <v>5100002138</v>
          </cell>
          <cell r="H2400">
            <v>38131</v>
          </cell>
        </row>
        <row r="2401">
          <cell r="G2401" t="str">
            <v>5100002138</v>
          </cell>
          <cell r="H2401">
            <v>38131</v>
          </cell>
        </row>
        <row r="2402">
          <cell r="G2402" t="str">
            <v>5100002138</v>
          </cell>
          <cell r="H2402">
            <v>38131</v>
          </cell>
        </row>
        <row r="2403">
          <cell r="G2403" t="str">
            <v>5100002138</v>
          </cell>
          <cell r="H2403">
            <v>38131</v>
          </cell>
        </row>
        <row r="2404">
          <cell r="G2404" t="str">
            <v>5100002138</v>
          </cell>
          <cell r="H2404">
            <v>38127</v>
          </cell>
        </row>
        <row r="2405">
          <cell r="G2405" t="str">
            <v>5100002138</v>
          </cell>
          <cell r="H2405">
            <v>38127</v>
          </cell>
        </row>
        <row r="2406">
          <cell r="G2406" t="str">
            <v>5100002138</v>
          </cell>
          <cell r="H2406">
            <v>38127</v>
          </cell>
        </row>
        <row r="2407">
          <cell r="G2407" t="str">
            <v>5100002138</v>
          </cell>
          <cell r="H2407">
            <v>38127</v>
          </cell>
        </row>
        <row r="2408">
          <cell r="G2408" t="str">
            <v>5100002138</v>
          </cell>
          <cell r="H2408">
            <v>38127</v>
          </cell>
        </row>
        <row r="2409">
          <cell r="G2409" t="str">
            <v>5100002138</v>
          </cell>
          <cell r="H2409">
            <v>38127</v>
          </cell>
        </row>
        <row r="2410">
          <cell r="G2410" t="str">
            <v>5100002117</v>
          </cell>
          <cell r="H2410">
            <v>38127</v>
          </cell>
        </row>
        <row r="2411">
          <cell r="G2411" t="str">
            <v>5100002117</v>
          </cell>
          <cell r="H2411">
            <v>38127</v>
          </cell>
        </row>
        <row r="2412">
          <cell r="G2412" t="str">
            <v>5100002117</v>
          </cell>
          <cell r="H2412">
            <v>38127</v>
          </cell>
        </row>
        <row r="2413">
          <cell r="G2413" t="str">
            <v>5100002117</v>
          </cell>
          <cell r="H2413">
            <v>38127</v>
          </cell>
        </row>
        <row r="2414">
          <cell r="G2414" t="str">
            <v>5100002117</v>
          </cell>
          <cell r="H2414">
            <v>38127</v>
          </cell>
        </row>
        <row r="2415">
          <cell r="G2415" t="str">
            <v>5100002117</v>
          </cell>
          <cell r="H2415">
            <v>38127</v>
          </cell>
        </row>
        <row r="2416">
          <cell r="G2416" t="str">
            <v>5100002117</v>
          </cell>
          <cell r="H2416">
            <v>38127</v>
          </cell>
        </row>
        <row r="2417">
          <cell r="G2417" t="str">
            <v>5100002117</v>
          </cell>
          <cell r="H2417">
            <v>38127</v>
          </cell>
        </row>
        <row r="2418">
          <cell r="G2418" t="str">
            <v>5100002117</v>
          </cell>
          <cell r="H2418">
            <v>38127</v>
          </cell>
        </row>
        <row r="2419">
          <cell r="G2419" t="str">
            <v>5100002117</v>
          </cell>
          <cell r="H2419">
            <v>38127</v>
          </cell>
        </row>
        <row r="2420">
          <cell r="G2420" t="str">
            <v>5100002117</v>
          </cell>
          <cell r="H2420">
            <v>38133</v>
          </cell>
        </row>
        <row r="2421">
          <cell r="G2421" t="str">
            <v>5100002117</v>
          </cell>
          <cell r="H2421">
            <v>38133</v>
          </cell>
        </row>
        <row r="2422">
          <cell r="G2422" t="str">
            <v>5100002117</v>
          </cell>
          <cell r="H2422">
            <v>38126</v>
          </cell>
        </row>
        <row r="2423">
          <cell r="G2423" t="str">
            <v>5100002117</v>
          </cell>
          <cell r="H2423">
            <v>38126</v>
          </cell>
        </row>
        <row r="2424">
          <cell r="G2424" t="str">
            <v>5100002117</v>
          </cell>
          <cell r="H2424">
            <v>38126</v>
          </cell>
        </row>
        <row r="2425">
          <cell r="G2425" t="str">
            <v>5100002117</v>
          </cell>
          <cell r="H2425">
            <v>38126</v>
          </cell>
        </row>
        <row r="2426">
          <cell r="G2426" t="str">
            <v>5100002117</v>
          </cell>
          <cell r="H2426">
            <v>38126</v>
          </cell>
        </row>
        <row r="2427">
          <cell r="G2427" t="str">
            <v>5100002117</v>
          </cell>
          <cell r="H2427">
            <v>38126</v>
          </cell>
        </row>
        <row r="2428">
          <cell r="G2428" t="str">
            <v>5100002117</v>
          </cell>
          <cell r="H2428">
            <v>38126</v>
          </cell>
        </row>
        <row r="2429">
          <cell r="G2429" t="str">
            <v>5100002117</v>
          </cell>
          <cell r="H2429">
            <v>38126</v>
          </cell>
        </row>
        <row r="2430">
          <cell r="G2430" t="str">
            <v>5100002117</v>
          </cell>
          <cell r="H2430">
            <v>38126</v>
          </cell>
        </row>
        <row r="2431">
          <cell r="G2431" t="str">
            <v>5100002117</v>
          </cell>
          <cell r="H2431">
            <v>38126</v>
          </cell>
        </row>
        <row r="2432">
          <cell r="G2432" t="str">
            <v>5100002117</v>
          </cell>
          <cell r="H2432">
            <v>38126</v>
          </cell>
        </row>
        <row r="2433">
          <cell r="G2433" t="str">
            <v>5100002117</v>
          </cell>
          <cell r="H2433">
            <v>38157</v>
          </cell>
        </row>
        <row r="2434">
          <cell r="G2434" t="str">
            <v>5100002117</v>
          </cell>
          <cell r="H2434">
            <v>38127</v>
          </cell>
        </row>
        <row r="2435">
          <cell r="G2435" t="str">
            <v>5100002117</v>
          </cell>
          <cell r="H2435">
            <v>38127</v>
          </cell>
        </row>
        <row r="2436">
          <cell r="G2436" t="str">
            <v>5100002117</v>
          </cell>
          <cell r="H2436">
            <v>38127</v>
          </cell>
        </row>
        <row r="2437">
          <cell r="G2437" t="str">
            <v>5100002117</v>
          </cell>
          <cell r="H2437">
            <v>38127</v>
          </cell>
        </row>
        <row r="2438">
          <cell r="G2438" t="str">
            <v>5100002117</v>
          </cell>
          <cell r="H2438">
            <v>38127</v>
          </cell>
        </row>
        <row r="2439">
          <cell r="G2439" t="str">
            <v>5100002117</v>
          </cell>
          <cell r="H2439">
            <v>38157</v>
          </cell>
        </row>
        <row r="2440">
          <cell r="G2440" t="str">
            <v>5100002117</v>
          </cell>
          <cell r="H2440">
            <v>38133</v>
          </cell>
        </row>
        <row r="2441">
          <cell r="G2441" t="str">
            <v>5100002117</v>
          </cell>
          <cell r="H2441">
            <v>38133</v>
          </cell>
        </row>
        <row r="2442">
          <cell r="G2442" t="str">
            <v>5100002117</v>
          </cell>
          <cell r="H2442">
            <v>38127</v>
          </cell>
        </row>
        <row r="2443">
          <cell r="G2443" t="str">
            <v>5100002117</v>
          </cell>
          <cell r="H2443">
            <v>38127</v>
          </cell>
        </row>
        <row r="2444">
          <cell r="G2444" t="str">
            <v>5100002117</v>
          </cell>
          <cell r="H2444">
            <v>38127</v>
          </cell>
        </row>
        <row r="2445">
          <cell r="G2445" t="str">
            <v>5100002117</v>
          </cell>
          <cell r="H2445">
            <v>38127</v>
          </cell>
        </row>
        <row r="2446">
          <cell r="G2446" t="str">
            <v>5100002117</v>
          </cell>
          <cell r="H2446">
            <v>38127</v>
          </cell>
        </row>
        <row r="2447">
          <cell r="G2447" t="str">
            <v>5100002117</v>
          </cell>
          <cell r="H2447">
            <v>38126</v>
          </cell>
        </row>
        <row r="2448">
          <cell r="G2448" t="str">
            <v>5100002117</v>
          </cell>
          <cell r="H2448">
            <v>38126</v>
          </cell>
        </row>
        <row r="2449">
          <cell r="G2449" t="str">
            <v>5100002117</v>
          </cell>
          <cell r="H2449">
            <v>38126</v>
          </cell>
        </row>
        <row r="2450">
          <cell r="G2450" t="str">
            <v>5100002117</v>
          </cell>
          <cell r="H2450">
            <v>38126</v>
          </cell>
        </row>
        <row r="2451">
          <cell r="G2451" t="str">
            <v>5100002117</v>
          </cell>
          <cell r="H2451">
            <v>38126</v>
          </cell>
        </row>
        <row r="2452">
          <cell r="G2452" t="str">
            <v>5100002117</v>
          </cell>
          <cell r="H2452">
            <v>38126</v>
          </cell>
        </row>
        <row r="2453">
          <cell r="G2453" t="str">
            <v>5100002117</v>
          </cell>
          <cell r="H2453">
            <v>38126</v>
          </cell>
        </row>
        <row r="2454">
          <cell r="G2454" t="str">
            <v>5100002117</v>
          </cell>
          <cell r="H2454">
            <v>38126</v>
          </cell>
        </row>
        <row r="2455">
          <cell r="G2455" t="str">
            <v>5100002117</v>
          </cell>
          <cell r="H2455">
            <v>38126</v>
          </cell>
        </row>
        <row r="2456">
          <cell r="G2456" t="str">
            <v>5100002117</v>
          </cell>
          <cell r="H2456">
            <v>38126</v>
          </cell>
        </row>
        <row r="2457">
          <cell r="G2457" t="str">
            <v>5100002117</v>
          </cell>
          <cell r="H2457">
            <v>38126</v>
          </cell>
        </row>
        <row r="2458">
          <cell r="G2458" t="str">
            <v>5100002117</v>
          </cell>
          <cell r="H2458">
            <v>38135</v>
          </cell>
        </row>
        <row r="2459">
          <cell r="G2459" t="str">
            <v>5100002117</v>
          </cell>
          <cell r="H2459">
            <v>38135</v>
          </cell>
        </row>
        <row r="2460">
          <cell r="G2460" t="str">
            <v>5100002117</v>
          </cell>
          <cell r="H2460">
            <v>38128</v>
          </cell>
        </row>
        <row r="2461">
          <cell r="G2461" t="str">
            <v>5100002117</v>
          </cell>
          <cell r="H2461">
            <v>38128</v>
          </cell>
        </row>
        <row r="2462">
          <cell r="G2462" t="str">
            <v>5100002117</v>
          </cell>
          <cell r="H2462">
            <v>38128</v>
          </cell>
        </row>
        <row r="2463">
          <cell r="G2463" t="str">
            <v>5100002117</v>
          </cell>
          <cell r="H2463">
            <v>38128</v>
          </cell>
        </row>
        <row r="2464">
          <cell r="G2464" t="str">
            <v>5100002117</v>
          </cell>
          <cell r="H2464">
            <v>38128</v>
          </cell>
        </row>
        <row r="2465">
          <cell r="G2465" t="str">
            <v>5100002117</v>
          </cell>
          <cell r="H2465">
            <v>38128</v>
          </cell>
        </row>
        <row r="2466">
          <cell r="G2466" t="str">
            <v>5100002117</v>
          </cell>
          <cell r="H2466">
            <v>38163</v>
          </cell>
        </row>
        <row r="2467">
          <cell r="G2467" t="str">
            <v>5100002117</v>
          </cell>
          <cell r="H2467">
            <v>38128</v>
          </cell>
        </row>
        <row r="2468">
          <cell r="G2468" t="str">
            <v>5100002117</v>
          </cell>
          <cell r="H2468">
            <v>38128</v>
          </cell>
        </row>
        <row r="2469">
          <cell r="G2469" t="str">
            <v>5100002117</v>
          </cell>
          <cell r="H2469">
            <v>38128</v>
          </cell>
        </row>
        <row r="2470">
          <cell r="G2470" t="str">
            <v>5100002117</v>
          </cell>
          <cell r="H2470">
            <v>38128</v>
          </cell>
        </row>
        <row r="2471">
          <cell r="G2471" t="str">
            <v>5100002117</v>
          </cell>
          <cell r="H2471">
            <v>38128</v>
          </cell>
        </row>
        <row r="2472">
          <cell r="G2472" t="str">
            <v>5100002116</v>
          </cell>
          <cell r="H2472">
            <v>38126</v>
          </cell>
        </row>
        <row r="2473">
          <cell r="G2473" t="str">
            <v>5100002116</v>
          </cell>
          <cell r="H2473">
            <v>38126</v>
          </cell>
        </row>
        <row r="2474">
          <cell r="G2474" t="str">
            <v>5100002116</v>
          </cell>
          <cell r="H2474">
            <v>38142</v>
          </cell>
        </row>
        <row r="2475">
          <cell r="G2475" t="str">
            <v>5100002115</v>
          </cell>
          <cell r="H2475">
            <v>38127</v>
          </cell>
        </row>
        <row r="2476">
          <cell r="G2476" t="str">
            <v>5100002115</v>
          </cell>
          <cell r="H2476">
            <v>38127</v>
          </cell>
        </row>
        <row r="2477">
          <cell r="G2477" t="str">
            <v>5100002115</v>
          </cell>
          <cell r="H2477">
            <v>38127</v>
          </cell>
        </row>
        <row r="2478">
          <cell r="G2478" t="str">
            <v>5100002115</v>
          </cell>
          <cell r="H2478">
            <v>38127</v>
          </cell>
        </row>
        <row r="2479">
          <cell r="G2479" t="str">
            <v>5100002115</v>
          </cell>
          <cell r="H2479">
            <v>38127</v>
          </cell>
        </row>
        <row r="2480">
          <cell r="G2480" t="str">
            <v>5100002115</v>
          </cell>
          <cell r="H2480">
            <v>38127</v>
          </cell>
        </row>
        <row r="2481">
          <cell r="G2481" t="str">
            <v>5100002115</v>
          </cell>
          <cell r="H2481">
            <v>38128</v>
          </cell>
        </row>
        <row r="2482">
          <cell r="G2482" t="str">
            <v>5100002115</v>
          </cell>
          <cell r="H2482">
            <v>38128</v>
          </cell>
        </row>
        <row r="2483">
          <cell r="G2483" t="str">
            <v>5100002115</v>
          </cell>
          <cell r="H2483">
            <v>38128</v>
          </cell>
        </row>
        <row r="2484">
          <cell r="G2484" t="str">
            <v>5100002114</v>
          </cell>
          <cell r="H2484">
            <v>38124</v>
          </cell>
        </row>
        <row r="2485">
          <cell r="G2485" t="str">
            <v>5100002114</v>
          </cell>
          <cell r="H2485">
            <v>38124</v>
          </cell>
        </row>
        <row r="2486">
          <cell r="G2486" t="str">
            <v>5100002114</v>
          </cell>
          <cell r="H2486">
            <v>38125</v>
          </cell>
        </row>
        <row r="2487">
          <cell r="G2487" t="str">
            <v>5100002078</v>
          </cell>
          <cell r="H2487">
            <v>38121</v>
          </cell>
        </row>
        <row r="2488">
          <cell r="G2488" t="str">
            <v>5100002078</v>
          </cell>
          <cell r="H2488">
            <v>38121</v>
          </cell>
        </row>
        <row r="2489">
          <cell r="G2489" t="str">
            <v>5100002078</v>
          </cell>
          <cell r="H2489">
            <v>38127</v>
          </cell>
        </row>
        <row r="2490">
          <cell r="G2490" t="str">
            <v>5100002061</v>
          </cell>
          <cell r="H2490">
            <v>38120</v>
          </cell>
        </row>
        <row r="2491">
          <cell r="G2491" t="str">
            <v>5100002061</v>
          </cell>
          <cell r="H2491">
            <v>38120</v>
          </cell>
        </row>
        <row r="2492">
          <cell r="G2492" t="str">
            <v>5100002061</v>
          </cell>
          <cell r="H2492">
            <v>38120</v>
          </cell>
        </row>
        <row r="2493">
          <cell r="G2493" t="str">
            <v>5100002061</v>
          </cell>
          <cell r="H2493">
            <v>38120</v>
          </cell>
        </row>
        <row r="2494">
          <cell r="G2494" t="str">
            <v>5100002061</v>
          </cell>
          <cell r="H2494">
            <v>38124</v>
          </cell>
        </row>
        <row r="2495">
          <cell r="G2495" t="str">
            <v>5100002061</v>
          </cell>
          <cell r="H2495">
            <v>38124</v>
          </cell>
        </row>
        <row r="2496">
          <cell r="G2496" t="str">
            <v>5100002060</v>
          </cell>
          <cell r="H2496">
            <v>38120</v>
          </cell>
        </row>
        <row r="2497">
          <cell r="G2497" t="str">
            <v>5100002060</v>
          </cell>
          <cell r="H2497">
            <v>38120</v>
          </cell>
        </row>
        <row r="2498">
          <cell r="G2498" t="str">
            <v>5100002060</v>
          </cell>
          <cell r="H2498">
            <v>38120</v>
          </cell>
        </row>
        <row r="2499">
          <cell r="G2499" t="str">
            <v>5100002060</v>
          </cell>
          <cell r="H2499">
            <v>38120</v>
          </cell>
        </row>
        <row r="2500">
          <cell r="G2500" t="str">
            <v>5100002060</v>
          </cell>
          <cell r="H2500">
            <v>38120</v>
          </cell>
        </row>
        <row r="2501">
          <cell r="G2501" t="str">
            <v>5100002060</v>
          </cell>
          <cell r="H2501">
            <v>38120</v>
          </cell>
        </row>
        <row r="2502">
          <cell r="G2502" t="str">
            <v>5100002060</v>
          </cell>
          <cell r="H2502">
            <v>38168</v>
          </cell>
        </row>
        <row r="2503">
          <cell r="G2503" t="str">
            <v>5100002060</v>
          </cell>
          <cell r="H2503">
            <v>38133</v>
          </cell>
        </row>
        <row r="2504">
          <cell r="G2504" t="str">
            <v>5100002060</v>
          </cell>
          <cell r="H2504">
            <v>38133</v>
          </cell>
        </row>
        <row r="2505">
          <cell r="G2505" t="str">
            <v>5100002060</v>
          </cell>
          <cell r="H2505">
            <v>38133</v>
          </cell>
        </row>
        <row r="2506">
          <cell r="G2506" t="str">
            <v>5100002059</v>
          </cell>
          <cell r="H2506">
            <v>38120</v>
          </cell>
        </row>
        <row r="2507">
          <cell r="G2507" t="str">
            <v>5100002059</v>
          </cell>
          <cell r="H2507">
            <v>38120</v>
          </cell>
        </row>
        <row r="2508">
          <cell r="G2508" t="str">
            <v>5100002059</v>
          </cell>
          <cell r="H2508">
            <v>38120</v>
          </cell>
        </row>
        <row r="2509">
          <cell r="G2509" t="str">
            <v>5100002059</v>
          </cell>
          <cell r="H2509">
            <v>38120</v>
          </cell>
        </row>
        <row r="2510">
          <cell r="G2510" t="str">
            <v>5100002059</v>
          </cell>
          <cell r="H2510">
            <v>38133</v>
          </cell>
        </row>
        <row r="2511">
          <cell r="G2511" t="str">
            <v>5100002059</v>
          </cell>
          <cell r="H2511">
            <v>38132</v>
          </cell>
        </row>
        <row r="2512">
          <cell r="G2512" t="str">
            <v>5100002059</v>
          </cell>
          <cell r="H2512">
            <v>38132</v>
          </cell>
        </row>
        <row r="2513">
          <cell r="G2513" t="str">
            <v>5100002058</v>
          </cell>
          <cell r="H2513">
            <v>38120</v>
          </cell>
        </row>
        <row r="2514">
          <cell r="G2514" t="str">
            <v>5100002058</v>
          </cell>
          <cell r="H2514">
            <v>38120</v>
          </cell>
        </row>
        <row r="2515">
          <cell r="G2515" t="str">
            <v>5100002058</v>
          </cell>
          <cell r="H2515">
            <v>38120</v>
          </cell>
        </row>
        <row r="2516">
          <cell r="G2516" t="str">
            <v>5100002058</v>
          </cell>
          <cell r="H2516">
            <v>38120</v>
          </cell>
        </row>
        <row r="2517">
          <cell r="G2517" t="str">
            <v>5100002058</v>
          </cell>
          <cell r="H2517">
            <v>38133</v>
          </cell>
        </row>
        <row r="2518">
          <cell r="G2518" t="str">
            <v>5100002058</v>
          </cell>
          <cell r="H2518">
            <v>38133</v>
          </cell>
        </row>
        <row r="2519">
          <cell r="G2519" t="str">
            <v>5100002046</v>
          </cell>
          <cell r="H2519">
            <v>38126</v>
          </cell>
        </row>
        <row r="2520">
          <cell r="G2520" t="str">
            <v>5100002046</v>
          </cell>
          <cell r="H2520">
            <v>38126</v>
          </cell>
        </row>
        <row r="2521">
          <cell r="G2521" t="str">
            <v>5100002046</v>
          </cell>
          <cell r="H2521">
            <v>38126</v>
          </cell>
        </row>
        <row r="2522">
          <cell r="G2522" t="str">
            <v>5100002046</v>
          </cell>
          <cell r="H2522">
            <v>38126</v>
          </cell>
        </row>
        <row r="2523">
          <cell r="G2523" t="str">
            <v>5100002046</v>
          </cell>
          <cell r="H2523">
            <v>38128</v>
          </cell>
        </row>
        <row r="2524">
          <cell r="G2524" t="str">
            <v>5100002046</v>
          </cell>
          <cell r="H2524">
            <v>38128</v>
          </cell>
        </row>
        <row r="2525">
          <cell r="G2525" t="str">
            <v>5100002045</v>
          </cell>
          <cell r="H2525">
            <v>38126</v>
          </cell>
        </row>
        <row r="2526">
          <cell r="G2526" t="str">
            <v>5100002045</v>
          </cell>
          <cell r="H2526">
            <v>38126</v>
          </cell>
        </row>
        <row r="2527">
          <cell r="G2527" t="str">
            <v>5100002045</v>
          </cell>
          <cell r="H2527">
            <v>38120</v>
          </cell>
        </row>
        <row r="2528">
          <cell r="G2528" t="str">
            <v>5100002045</v>
          </cell>
          <cell r="H2528">
            <v>38126</v>
          </cell>
        </row>
        <row r="2529">
          <cell r="G2529" t="str">
            <v>5100002045</v>
          </cell>
          <cell r="H2529">
            <v>38126</v>
          </cell>
        </row>
        <row r="2530">
          <cell r="G2530" t="str">
            <v>5100002045</v>
          </cell>
          <cell r="H2530">
            <v>38120</v>
          </cell>
        </row>
        <row r="2531">
          <cell r="G2531" t="str">
            <v>5100002045</v>
          </cell>
          <cell r="H2531">
            <v>38127</v>
          </cell>
        </row>
        <row r="2532">
          <cell r="G2532" t="str">
            <v>5100002045</v>
          </cell>
          <cell r="H2532">
            <v>38127</v>
          </cell>
        </row>
        <row r="2533">
          <cell r="G2533" t="str">
            <v>5100002045</v>
          </cell>
          <cell r="H2533">
            <v>38121</v>
          </cell>
        </row>
        <row r="2534">
          <cell r="G2534" t="str">
            <v>5100002045</v>
          </cell>
          <cell r="H2534">
            <v>38126</v>
          </cell>
        </row>
        <row r="2535">
          <cell r="G2535" t="str">
            <v>5100002045</v>
          </cell>
          <cell r="H2535">
            <v>38126</v>
          </cell>
        </row>
        <row r="2536">
          <cell r="G2536" t="str">
            <v>5100002045</v>
          </cell>
          <cell r="H2536">
            <v>38125</v>
          </cell>
        </row>
        <row r="2537">
          <cell r="G2537" t="str">
            <v>5100002045</v>
          </cell>
          <cell r="H2537">
            <v>38126</v>
          </cell>
        </row>
        <row r="2538">
          <cell r="G2538" t="str">
            <v>5100002045</v>
          </cell>
          <cell r="H2538">
            <v>38126</v>
          </cell>
        </row>
        <row r="2539">
          <cell r="G2539" t="str">
            <v>5100002045</v>
          </cell>
          <cell r="H2539">
            <v>38125</v>
          </cell>
        </row>
        <row r="2540">
          <cell r="G2540" t="str">
            <v>5100002045</v>
          </cell>
          <cell r="H2540">
            <v>38127</v>
          </cell>
        </row>
        <row r="2541">
          <cell r="G2541" t="str">
            <v>5100002045</v>
          </cell>
          <cell r="H2541">
            <v>38127</v>
          </cell>
        </row>
        <row r="2542">
          <cell r="G2542" t="str">
            <v>5100002045</v>
          </cell>
          <cell r="H2542">
            <v>38125</v>
          </cell>
        </row>
        <row r="2543">
          <cell r="G2543" t="str">
            <v>5100002044</v>
          </cell>
          <cell r="H2543">
            <v>38119</v>
          </cell>
        </row>
        <row r="2544">
          <cell r="G2544" t="str">
            <v>5100002044</v>
          </cell>
          <cell r="H2544">
            <v>38119</v>
          </cell>
        </row>
        <row r="2545">
          <cell r="G2545" t="str">
            <v>5100002044</v>
          </cell>
          <cell r="H2545">
            <v>38119</v>
          </cell>
        </row>
        <row r="2546">
          <cell r="G2546" t="str">
            <v>5100002044</v>
          </cell>
          <cell r="H2546">
            <v>38119</v>
          </cell>
        </row>
        <row r="2547">
          <cell r="G2547" t="str">
            <v>5100002044</v>
          </cell>
          <cell r="H2547">
            <v>38126</v>
          </cell>
        </row>
        <row r="2548">
          <cell r="G2548" t="str">
            <v>5100002044</v>
          </cell>
          <cell r="H2548">
            <v>38126</v>
          </cell>
        </row>
        <row r="2549">
          <cell r="G2549" t="str">
            <v>5100002016</v>
          </cell>
          <cell r="H2549">
            <v>38119</v>
          </cell>
        </row>
        <row r="2550">
          <cell r="G2550" t="str">
            <v>5100002016</v>
          </cell>
          <cell r="H2550">
            <v>38119</v>
          </cell>
        </row>
        <row r="2551">
          <cell r="G2551" t="str">
            <v>5100002016</v>
          </cell>
          <cell r="H2551">
            <v>38122</v>
          </cell>
        </row>
        <row r="2552">
          <cell r="G2552" t="str">
            <v>5100002012</v>
          </cell>
          <cell r="H2552">
            <v>38118</v>
          </cell>
        </row>
        <row r="2553">
          <cell r="G2553" t="str">
            <v>5100002012</v>
          </cell>
          <cell r="H2553">
            <v>38118</v>
          </cell>
        </row>
        <row r="2554">
          <cell r="G2554" t="str">
            <v>5100002012</v>
          </cell>
          <cell r="H2554">
            <v>38118</v>
          </cell>
        </row>
        <row r="2555">
          <cell r="G2555" t="str">
            <v>5100002012</v>
          </cell>
          <cell r="H2555">
            <v>38118</v>
          </cell>
        </row>
        <row r="2556">
          <cell r="G2556" t="str">
            <v>5100002012</v>
          </cell>
          <cell r="H2556">
            <v>38118</v>
          </cell>
        </row>
        <row r="2557">
          <cell r="G2557" t="str">
            <v>5100002012</v>
          </cell>
          <cell r="H2557">
            <v>38118</v>
          </cell>
        </row>
        <row r="2558">
          <cell r="G2558" t="str">
            <v>5100002012</v>
          </cell>
          <cell r="H2558">
            <v>38118</v>
          </cell>
        </row>
        <row r="2559">
          <cell r="G2559" t="str">
            <v>5100002012</v>
          </cell>
          <cell r="H2559">
            <v>38118</v>
          </cell>
        </row>
        <row r="2560">
          <cell r="G2560" t="str">
            <v>5100002012</v>
          </cell>
          <cell r="H2560">
            <v>38121</v>
          </cell>
        </row>
        <row r="2561">
          <cell r="G2561" t="str">
            <v>5100002012</v>
          </cell>
          <cell r="H2561">
            <v>38121</v>
          </cell>
        </row>
        <row r="2562">
          <cell r="G2562" t="str">
            <v>5100002012</v>
          </cell>
          <cell r="H2562">
            <v>38121</v>
          </cell>
        </row>
        <row r="2563">
          <cell r="G2563" t="str">
            <v>5100002012</v>
          </cell>
          <cell r="H2563">
            <v>38121</v>
          </cell>
        </row>
        <row r="2564">
          <cell r="G2564" t="str">
            <v>5100002000</v>
          </cell>
          <cell r="H2564">
            <v>38121</v>
          </cell>
        </row>
        <row r="2565">
          <cell r="G2565" t="str">
            <v>5100002000</v>
          </cell>
          <cell r="H2565">
            <v>38121</v>
          </cell>
        </row>
        <row r="2566">
          <cell r="G2566" t="str">
            <v>5100002000</v>
          </cell>
          <cell r="H2566">
            <v>38122</v>
          </cell>
        </row>
        <row r="2567">
          <cell r="G2567" t="str">
            <v>5100001999</v>
          </cell>
          <cell r="H2567">
            <v>38121</v>
          </cell>
        </row>
        <row r="2568">
          <cell r="G2568" t="str">
            <v>5100001999</v>
          </cell>
          <cell r="H2568">
            <v>38121</v>
          </cell>
        </row>
        <row r="2569">
          <cell r="G2569" t="str">
            <v>5100001999</v>
          </cell>
          <cell r="H2569">
            <v>38164</v>
          </cell>
        </row>
        <row r="2570">
          <cell r="G2570" t="str">
            <v>5100001998</v>
          </cell>
          <cell r="H2570">
            <v>38121</v>
          </cell>
        </row>
        <row r="2571">
          <cell r="G2571" t="str">
            <v>5100001998</v>
          </cell>
          <cell r="H2571">
            <v>38121</v>
          </cell>
        </row>
        <row r="2572">
          <cell r="G2572" t="str">
            <v>5100001998</v>
          </cell>
          <cell r="H2572">
            <v>38122</v>
          </cell>
        </row>
        <row r="2573">
          <cell r="G2573" t="str">
            <v>5100001997</v>
          </cell>
          <cell r="H2573">
            <v>38121</v>
          </cell>
        </row>
        <row r="2574">
          <cell r="G2574" t="str">
            <v>5100001997</v>
          </cell>
          <cell r="H2574">
            <v>38121</v>
          </cell>
        </row>
        <row r="2575">
          <cell r="G2575" t="str">
            <v>5100001997</v>
          </cell>
          <cell r="H2575">
            <v>38122</v>
          </cell>
        </row>
        <row r="2576">
          <cell r="G2576" t="str">
            <v>5100001996</v>
          </cell>
          <cell r="H2576">
            <v>38124</v>
          </cell>
        </row>
        <row r="2577">
          <cell r="G2577" t="str">
            <v>5100001996</v>
          </cell>
          <cell r="H2577">
            <v>38124</v>
          </cell>
        </row>
        <row r="2578">
          <cell r="G2578" t="str">
            <v>5100001996</v>
          </cell>
          <cell r="H2578">
            <v>38124</v>
          </cell>
        </row>
        <row r="2579">
          <cell r="G2579" t="str">
            <v>5100001996</v>
          </cell>
          <cell r="H2579">
            <v>38124</v>
          </cell>
        </row>
        <row r="2580">
          <cell r="G2580" t="str">
            <v>5100001996</v>
          </cell>
          <cell r="H2580">
            <v>38124</v>
          </cell>
        </row>
        <row r="2581">
          <cell r="G2581" t="str">
            <v>5100001996</v>
          </cell>
          <cell r="H2581">
            <v>38124</v>
          </cell>
        </row>
        <row r="2582">
          <cell r="G2582" t="str">
            <v>5100001996</v>
          </cell>
          <cell r="H2582">
            <v>38124</v>
          </cell>
        </row>
        <row r="2583">
          <cell r="G2583" t="str">
            <v>5100001996</v>
          </cell>
          <cell r="H2583">
            <v>38124</v>
          </cell>
        </row>
        <row r="2584">
          <cell r="G2584" t="str">
            <v>5100001996</v>
          </cell>
          <cell r="H2584">
            <v>38124</v>
          </cell>
        </row>
        <row r="2585">
          <cell r="G2585" t="str">
            <v>5100001996</v>
          </cell>
          <cell r="H2585">
            <v>38121</v>
          </cell>
        </row>
        <row r="2586">
          <cell r="G2586" t="str">
            <v>5100001996</v>
          </cell>
          <cell r="H2586">
            <v>38121</v>
          </cell>
        </row>
        <row r="2587">
          <cell r="G2587" t="str">
            <v>5100001996</v>
          </cell>
          <cell r="H2587">
            <v>38121</v>
          </cell>
        </row>
        <row r="2588">
          <cell r="G2588" t="str">
            <v>5100001996</v>
          </cell>
          <cell r="H2588">
            <v>38121</v>
          </cell>
        </row>
        <row r="2589">
          <cell r="G2589" t="str">
            <v>5100001996</v>
          </cell>
          <cell r="H2589">
            <v>38121</v>
          </cell>
        </row>
        <row r="2590">
          <cell r="G2590" t="str">
            <v>5100001996</v>
          </cell>
          <cell r="H2590">
            <v>38121</v>
          </cell>
        </row>
        <row r="2591">
          <cell r="G2591" t="str">
            <v>5100001996</v>
          </cell>
          <cell r="H2591">
            <v>38121</v>
          </cell>
        </row>
        <row r="2592">
          <cell r="G2592" t="str">
            <v>5100001996</v>
          </cell>
          <cell r="H2592">
            <v>38121</v>
          </cell>
        </row>
        <row r="2593">
          <cell r="G2593" t="str">
            <v>5100001996</v>
          </cell>
          <cell r="H2593">
            <v>38121</v>
          </cell>
        </row>
        <row r="2594">
          <cell r="G2594" t="str">
            <v>5100001996</v>
          </cell>
          <cell r="H2594">
            <v>38121</v>
          </cell>
        </row>
        <row r="2595">
          <cell r="G2595" t="str">
            <v>5100001996</v>
          </cell>
          <cell r="H2595">
            <v>38121</v>
          </cell>
        </row>
        <row r="2596">
          <cell r="G2596" t="str">
            <v>5100001996</v>
          </cell>
          <cell r="H2596">
            <v>38121</v>
          </cell>
        </row>
        <row r="2597">
          <cell r="G2597" t="str">
            <v>5100001996</v>
          </cell>
          <cell r="H2597">
            <v>38121</v>
          </cell>
        </row>
        <row r="2598">
          <cell r="G2598" t="str">
            <v>5100001996</v>
          </cell>
          <cell r="H2598">
            <v>38121</v>
          </cell>
        </row>
        <row r="2599">
          <cell r="G2599" t="str">
            <v>5100001996</v>
          </cell>
          <cell r="H2599">
            <v>38121</v>
          </cell>
        </row>
        <row r="2600">
          <cell r="G2600" t="str">
            <v>5100001996</v>
          </cell>
          <cell r="H2600">
            <v>38121</v>
          </cell>
        </row>
        <row r="2601">
          <cell r="G2601" t="str">
            <v>5100001996</v>
          </cell>
          <cell r="H2601">
            <v>38124</v>
          </cell>
        </row>
        <row r="2602">
          <cell r="G2602" t="str">
            <v>5100001996</v>
          </cell>
          <cell r="H2602">
            <v>38124</v>
          </cell>
        </row>
        <row r="2603">
          <cell r="G2603" t="str">
            <v>5100001996</v>
          </cell>
          <cell r="H2603">
            <v>38124</v>
          </cell>
        </row>
        <row r="2604">
          <cell r="G2604" t="str">
            <v>5100001996</v>
          </cell>
          <cell r="H2604">
            <v>38124</v>
          </cell>
        </row>
        <row r="2605">
          <cell r="G2605" t="str">
            <v>5100001996</v>
          </cell>
          <cell r="H2605">
            <v>38124</v>
          </cell>
        </row>
        <row r="2606">
          <cell r="G2606" t="str">
            <v>5100001996</v>
          </cell>
          <cell r="H2606">
            <v>38124</v>
          </cell>
        </row>
        <row r="2607">
          <cell r="G2607" t="str">
            <v>5100001996</v>
          </cell>
          <cell r="H2607">
            <v>38124</v>
          </cell>
        </row>
        <row r="2608">
          <cell r="G2608" t="str">
            <v>5100001996</v>
          </cell>
          <cell r="H2608">
            <v>38124</v>
          </cell>
        </row>
        <row r="2609">
          <cell r="G2609" t="str">
            <v>5100001996</v>
          </cell>
          <cell r="H2609">
            <v>38124</v>
          </cell>
        </row>
        <row r="2610">
          <cell r="G2610" t="str">
            <v>5100001996</v>
          </cell>
          <cell r="H2610">
            <v>38121</v>
          </cell>
        </row>
        <row r="2611">
          <cell r="G2611" t="str">
            <v>5100001996</v>
          </cell>
          <cell r="H2611">
            <v>38121</v>
          </cell>
        </row>
        <row r="2612">
          <cell r="G2612" t="str">
            <v>5100001996</v>
          </cell>
          <cell r="H2612">
            <v>38121</v>
          </cell>
        </row>
        <row r="2613">
          <cell r="G2613" t="str">
            <v>5100001996</v>
          </cell>
          <cell r="H2613">
            <v>38121</v>
          </cell>
        </row>
        <row r="2614">
          <cell r="G2614" t="str">
            <v>5100001996</v>
          </cell>
          <cell r="H2614">
            <v>38121</v>
          </cell>
        </row>
        <row r="2615">
          <cell r="G2615" t="str">
            <v>5100001996</v>
          </cell>
          <cell r="H2615">
            <v>38121</v>
          </cell>
        </row>
        <row r="2616">
          <cell r="G2616" t="str">
            <v>5100001996</v>
          </cell>
          <cell r="H2616">
            <v>38121</v>
          </cell>
        </row>
        <row r="2617">
          <cell r="G2617" t="str">
            <v>5100001996</v>
          </cell>
          <cell r="H2617">
            <v>38121</v>
          </cell>
        </row>
        <row r="2618">
          <cell r="G2618" t="str">
            <v>5100001996</v>
          </cell>
          <cell r="H2618">
            <v>38121</v>
          </cell>
        </row>
        <row r="2619">
          <cell r="G2619" t="str">
            <v>5100001996</v>
          </cell>
          <cell r="H2619">
            <v>38121</v>
          </cell>
        </row>
        <row r="2620">
          <cell r="G2620" t="str">
            <v>5100001996</v>
          </cell>
          <cell r="H2620">
            <v>38121</v>
          </cell>
        </row>
        <row r="2621">
          <cell r="G2621" t="str">
            <v>5100001996</v>
          </cell>
          <cell r="H2621">
            <v>38121</v>
          </cell>
        </row>
        <row r="2622">
          <cell r="G2622" t="str">
            <v>5100001996</v>
          </cell>
          <cell r="H2622">
            <v>38121</v>
          </cell>
        </row>
        <row r="2623">
          <cell r="G2623" t="str">
            <v>5100001996</v>
          </cell>
          <cell r="H2623">
            <v>38121</v>
          </cell>
        </row>
        <row r="2624">
          <cell r="G2624" t="str">
            <v>5100001996</v>
          </cell>
          <cell r="H2624">
            <v>38121</v>
          </cell>
        </row>
        <row r="2625">
          <cell r="G2625" t="str">
            <v>5100001996</v>
          </cell>
          <cell r="H2625">
            <v>38121</v>
          </cell>
        </row>
        <row r="2626">
          <cell r="G2626" t="str">
            <v>5100001996</v>
          </cell>
          <cell r="H2626">
            <v>38128</v>
          </cell>
        </row>
        <row r="2627">
          <cell r="G2627" t="str">
            <v>5100001996</v>
          </cell>
          <cell r="H2627">
            <v>38128</v>
          </cell>
        </row>
        <row r="2628">
          <cell r="G2628" t="str">
            <v>5100001996</v>
          </cell>
          <cell r="H2628">
            <v>38128</v>
          </cell>
        </row>
        <row r="2629">
          <cell r="G2629" t="str">
            <v>5100001996</v>
          </cell>
          <cell r="H2629">
            <v>38128</v>
          </cell>
        </row>
        <row r="2630">
          <cell r="G2630" t="str">
            <v>5100001996</v>
          </cell>
          <cell r="H2630">
            <v>38128</v>
          </cell>
        </row>
        <row r="2631">
          <cell r="G2631" t="str">
            <v>5100001996</v>
          </cell>
          <cell r="H2631">
            <v>38128</v>
          </cell>
        </row>
        <row r="2632">
          <cell r="G2632" t="str">
            <v>5100001996</v>
          </cell>
          <cell r="H2632">
            <v>38128</v>
          </cell>
        </row>
        <row r="2633">
          <cell r="G2633" t="str">
            <v>5100001996</v>
          </cell>
          <cell r="H2633">
            <v>38128</v>
          </cell>
        </row>
        <row r="2634">
          <cell r="G2634" t="str">
            <v>5100001996</v>
          </cell>
          <cell r="H2634">
            <v>38128</v>
          </cell>
        </row>
        <row r="2635">
          <cell r="G2635" t="str">
            <v>5100001996</v>
          </cell>
          <cell r="H2635">
            <v>38128</v>
          </cell>
        </row>
        <row r="2636">
          <cell r="G2636" t="str">
            <v>5100001996</v>
          </cell>
          <cell r="H2636">
            <v>38128</v>
          </cell>
        </row>
        <row r="2637">
          <cell r="G2637" t="str">
            <v>5100001996</v>
          </cell>
          <cell r="H2637">
            <v>38128</v>
          </cell>
        </row>
        <row r="2638">
          <cell r="G2638" t="str">
            <v>5100001996</v>
          </cell>
          <cell r="H2638">
            <v>38128</v>
          </cell>
        </row>
        <row r="2639">
          <cell r="G2639" t="str">
            <v>5100001996</v>
          </cell>
          <cell r="H2639">
            <v>38128</v>
          </cell>
        </row>
        <row r="2640">
          <cell r="G2640" t="str">
            <v>5100001996</v>
          </cell>
          <cell r="H2640">
            <v>38128</v>
          </cell>
        </row>
        <row r="2641">
          <cell r="G2641" t="str">
            <v>5100001996</v>
          </cell>
          <cell r="H2641">
            <v>38128</v>
          </cell>
        </row>
        <row r="2642">
          <cell r="G2642" t="str">
            <v>5100001996</v>
          </cell>
          <cell r="H2642">
            <v>38128</v>
          </cell>
        </row>
        <row r="2643">
          <cell r="G2643" t="str">
            <v>5100001996</v>
          </cell>
          <cell r="H2643">
            <v>38127</v>
          </cell>
        </row>
        <row r="2644">
          <cell r="G2644" t="str">
            <v>5100001996</v>
          </cell>
          <cell r="H2644">
            <v>38127</v>
          </cell>
        </row>
        <row r="2645">
          <cell r="G2645" t="str">
            <v>5100001996</v>
          </cell>
          <cell r="H2645">
            <v>38127</v>
          </cell>
        </row>
        <row r="2646">
          <cell r="G2646" t="str">
            <v>5100001996</v>
          </cell>
          <cell r="H2646">
            <v>38127</v>
          </cell>
        </row>
        <row r="2647">
          <cell r="G2647" t="str">
            <v>5100001996</v>
          </cell>
          <cell r="H2647">
            <v>38127</v>
          </cell>
        </row>
        <row r="2648">
          <cell r="G2648" t="str">
            <v>5100001996</v>
          </cell>
          <cell r="H2648">
            <v>38127</v>
          </cell>
        </row>
        <row r="2649">
          <cell r="G2649" t="str">
            <v>5100001996</v>
          </cell>
          <cell r="H2649">
            <v>38127</v>
          </cell>
        </row>
        <row r="2650">
          <cell r="G2650" t="str">
            <v>5100001996</v>
          </cell>
          <cell r="H2650">
            <v>38127</v>
          </cell>
        </row>
        <row r="2651">
          <cell r="G2651" t="str">
            <v>5100001931</v>
          </cell>
          <cell r="H2651">
            <v>38117</v>
          </cell>
        </row>
        <row r="2652">
          <cell r="G2652" t="str">
            <v>5100001931</v>
          </cell>
          <cell r="H2652">
            <v>38117</v>
          </cell>
        </row>
        <row r="2653">
          <cell r="G2653" t="str">
            <v>5100001931</v>
          </cell>
          <cell r="H2653">
            <v>38117</v>
          </cell>
        </row>
        <row r="2654">
          <cell r="G2654" t="str">
            <v>5100001931</v>
          </cell>
          <cell r="H2654">
            <v>38117</v>
          </cell>
        </row>
        <row r="2655">
          <cell r="G2655" t="str">
            <v>5100001931</v>
          </cell>
          <cell r="H2655">
            <v>38117</v>
          </cell>
        </row>
        <row r="2656">
          <cell r="G2656" t="str">
            <v>5100001931</v>
          </cell>
          <cell r="H2656">
            <v>38117</v>
          </cell>
        </row>
        <row r="2657">
          <cell r="G2657" t="str">
            <v>5100001931</v>
          </cell>
          <cell r="H2657">
            <v>38117</v>
          </cell>
        </row>
        <row r="2658">
          <cell r="G2658" t="str">
            <v>5100001931</v>
          </cell>
          <cell r="H2658">
            <v>38117</v>
          </cell>
        </row>
        <row r="2659">
          <cell r="G2659" t="str">
            <v>5100001931</v>
          </cell>
          <cell r="H2659">
            <v>38117</v>
          </cell>
        </row>
        <row r="2660">
          <cell r="G2660" t="str">
            <v>5100001931</v>
          </cell>
          <cell r="H2660">
            <v>38117</v>
          </cell>
        </row>
        <row r="2661">
          <cell r="G2661" t="str">
            <v>5100001931</v>
          </cell>
          <cell r="H2661">
            <v>38117</v>
          </cell>
        </row>
        <row r="2662">
          <cell r="G2662" t="str">
            <v>5100001931</v>
          </cell>
          <cell r="H2662">
            <v>38117</v>
          </cell>
        </row>
        <row r="2663">
          <cell r="G2663" t="str">
            <v>5100001931</v>
          </cell>
          <cell r="H2663">
            <v>38119</v>
          </cell>
        </row>
        <row r="2664">
          <cell r="G2664" t="str">
            <v>5100001931</v>
          </cell>
          <cell r="H2664">
            <v>38119</v>
          </cell>
        </row>
        <row r="2665">
          <cell r="G2665" t="str">
            <v>5100001931</v>
          </cell>
          <cell r="H2665">
            <v>38119</v>
          </cell>
        </row>
        <row r="2666">
          <cell r="G2666" t="str">
            <v>5100001931</v>
          </cell>
          <cell r="H2666">
            <v>38119</v>
          </cell>
        </row>
        <row r="2667">
          <cell r="G2667" t="str">
            <v>5100001931</v>
          </cell>
          <cell r="H2667">
            <v>38119</v>
          </cell>
        </row>
        <row r="2668">
          <cell r="G2668" t="str">
            <v>5100001931</v>
          </cell>
          <cell r="H2668">
            <v>38119</v>
          </cell>
        </row>
        <row r="2669">
          <cell r="G2669" t="str">
            <v>5100001931</v>
          </cell>
          <cell r="H2669">
            <v>38115</v>
          </cell>
        </row>
        <row r="2670">
          <cell r="G2670" t="str">
            <v>5100001931</v>
          </cell>
          <cell r="H2670">
            <v>38115</v>
          </cell>
        </row>
        <row r="2671">
          <cell r="G2671" t="str">
            <v>5100001931</v>
          </cell>
          <cell r="H2671">
            <v>38115</v>
          </cell>
        </row>
        <row r="2672">
          <cell r="G2672" t="str">
            <v>5100001931</v>
          </cell>
          <cell r="H2672">
            <v>38115</v>
          </cell>
        </row>
        <row r="2673">
          <cell r="G2673" t="str">
            <v>5100001931</v>
          </cell>
          <cell r="H2673">
            <v>38115</v>
          </cell>
        </row>
        <row r="2674">
          <cell r="G2674" t="str">
            <v>5100001931</v>
          </cell>
          <cell r="H2674">
            <v>38115</v>
          </cell>
        </row>
        <row r="2675">
          <cell r="G2675" t="str">
            <v>5100001931</v>
          </cell>
          <cell r="H2675">
            <v>38115</v>
          </cell>
        </row>
        <row r="2676">
          <cell r="G2676" t="str">
            <v>5100001931</v>
          </cell>
          <cell r="H2676">
            <v>38115</v>
          </cell>
        </row>
        <row r="2677">
          <cell r="G2677" t="str">
            <v>5100001931</v>
          </cell>
          <cell r="H2677">
            <v>38115</v>
          </cell>
        </row>
        <row r="2678">
          <cell r="G2678" t="str">
            <v>5100001931</v>
          </cell>
          <cell r="H2678">
            <v>38115</v>
          </cell>
        </row>
        <row r="2679">
          <cell r="G2679" t="str">
            <v>5100001931</v>
          </cell>
          <cell r="H2679">
            <v>38115</v>
          </cell>
        </row>
        <row r="2680">
          <cell r="G2680" t="str">
            <v>5100001931</v>
          </cell>
          <cell r="H2680">
            <v>38115</v>
          </cell>
        </row>
        <row r="2681">
          <cell r="G2681" t="str">
            <v>5100001931</v>
          </cell>
          <cell r="H2681">
            <v>38118</v>
          </cell>
        </row>
        <row r="2682">
          <cell r="G2682" t="str">
            <v>5100001931</v>
          </cell>
          <cell r="H2682">
            <v>38118</v>
          </cell>
        </row>
        <row r="2683">
          <cell r="G2683" t="str">
            <v>5100001931</v>
          </cell>
          <cell r="H2683">
            <v>38118</v>
          </cell>
        </row>
        <row r="2684">
          <cell r="G2684" t="str">
            <v>5100001931</v>
          </cell>
          <cell r="H2684">
            <v>38118</v>
          </cell>
        </row>
        <row r="2685">
          <cell r="G2685" t="str">
            <v>5100001931</v>
          </cell>
          <cell r="H2685">
            <v>38118</v>
          </cell>
        </row>
        <row r="2686">
          <cell r="G2686" t="str">
            <v>5100001931</v>
          </cell>
          <cell r="H2686">
            <v>38118</v>
          </cell>
        </row>
        <row r="2687">
          <cell r="G2687" t="str">
            <v>5100001930</v>
          </cell>
          <cell r="H2687">
            <v>38115</v>
          </cell>
        </row>
        <row r="2688">
          <cell r="G2688" t="str">
            <v>5100001930</v>
          </cell>
          <cell r="H2688">
            <v>38115</v>
          </cell>
        </row>
        <row r="2689">
          <cell r="G2689" t="str">
            <v>5100001930</v>
          </cell>
          <cell r="H2689">
            <v>38115</v>
          </cell>
        </row>
        <row r="2690">
          <cell r="G2690" t="str">
            <v>5100001930</v>
          </cell>
          <cell r="H2690">
            <v>38115</v>
          </cell>
        </row>
        <row r="2691">
          <cell r="G2691" t="str">
            <v>5100001930</v>
          </cell>
          <cell r="H2691">
            <v>38115</v>
          </cell>
        </row>
        <row r="2692">
          <cell r="G2692" t="str">
            <v>5100001930</v>
          </cell>
          <cell r="H2692">
            <v>38115</v>
          </cell>
        </row>
        <row r="2693">
          <cell r="G2693" t="str">
            <v>5100001930</v>
          </cell>
          <cell r="H2693">
            <v>38115</v>
          </cell>
        </row>
        <row r="2694">
          <cell r="G2694" t="str">
            <v>5100001930</v>
          </cell>
          <cell r="H2694">
            <v>38115</v>
          </cell>
        </row>
        <row r="2695">
          <cell r="G2695" t="str">
            <v>5100001930</v>
          </cell>
          <cell r="H2695">
            <v>38115</v>
          </cell>
        </row>
        <row r="2696">
          <cell r="G2696" t="str">
            <v>5100001930</v>
          </cell>
          <cell r="H2696">
            <v>38115</v>
          </cell>
        </row>
        <row r="2697">
          <cell r="G2697" t="str">
            <v>5100001930</v>
          </cell>
          <cell r="H2697">
            <v>38115</v>
          </cell>
        </row>
        <row r="2698">
          <cell r="G2698" t="str">
            <v>5100001930</v>
          </cell>
          <cell r="H2698">
            <v>38115</v>
          </cell>
        </row>
        <row r="2699">
          <cell r="G2699" t="str">
            <v>5100001930</v>
          </cell>
          <cell r="H2699">
            <v>38115</v>
          </cell>
        </row>
        <row r="2700">
          <cell r="G2700" t="str">
            <v>5100001930</v>
          </cell>
          <cell r="H2700">
            <v>38115</v>
          </cell>
        </row>
        <row r="2701">
          <cell r="G2701" t="str">
            <v>5100001930</v>
          </cell>
          <cell r="H2701">
            <v>38121</v>
          </cell>
        </row>
        <row r="2702">
          <cell r="G2702" t="str">
            <v>5100001930</v>
          </cell>
          <cell r="H2702">
            <v>38121</v>
          </cell>
        </row>
        <row r="2703">
          <cell r="G2703" t="str">
            <v>5100001930</v>
          </cell>
          <cell r="H2703">
            <v>38121</v>
          </cell>
        </row>
        <row r="2704">
          <cell r="G2704" t="str">
            <v>5100001930</v>
          </cell>
          <cell r="H2704">
            <v>38121</v>
          </cell>
        </row>
        <row r="2705">
          <cell r="G2705" t="str">
            <v>5100001930</v>
          </cell>
          <cell r="H2705">
            <v>38121</v>
          </cell>
        </row>
        <row r="2706">
          <cell r="G2706" t="str">
            <v>5100001930</v>
          </cell>
          <cell r="H2706">
            <v>38121</v>
          </cell>
        </row>
        <row r="2707">
          <cell r="G2707" t="str">
            <v>5100001930</v>
          </cell>
          <cell r="H2707">
            <v>38121</v>
          </cell>
        </row>
        <row r="2708">
          <cell r="G2708" t="str">
            <v>5100001930</v>
          </cell>
          <cell r="H2708">
            <v>38115</v>
          </cell>
        </row>
        <row r="2709">
          <cell r="G2709" t="str">
            <v>5100001930</v>
          </cell>
          <cell r="H2709">
            <v>38115</v>
          </cell>
        </row>
        <row r="2710">
          <cell r="G2710" t="str">
            <v>5100001930</v>
          </cell>
          <cell r="H2710">
            <v>38115</v>
          </cell>
        </row>
        <row r="2711">
          <cell r="G2711" t="str">
            <v>5100001930</v>
          </cell>
          <cell r="H2711">
            <v>38115</v>
          </cell>
        </row>
        <row r="2712">
          <cell r="G2712" t="str">
            <v>5100001930</v>
          </cell>
          <cell r="H2712">
            <v>38117</v>
          </cell>
        </row>
        <row r="2713">
          <cell r="G2713" t="str">
            <v>5100001930</v>
          </cell>
          <cell r="H2713">
            <v>38117</v>
          </cell>
        </row>
        <row r="2714">
          <cell r="G2714" t="str">
            <v>5100001929</v>
          </cell>
          <cell r="H2714">
            <v>38126</v>
          </cell>
        </row>
        <row r="2715">
          <cell r="G2715" t="str">
            <v>5100001929</v>
          </cell>
          <cell r="H2715">
            <v>38120</v>
          </cell>
        </row>
        <row r="2716">
          <cell r="G2716" t="str">
            <v>5100001929</v>
          </cell>
          <cell r="H2716">
            <v>38120</v>
          </cell>
        </row>
        <row r="2717">
          <cell r="G2717" t="str">
            <v>5100001929</v>
          </cell>
          <cell r="H2717">
            <v>38120</v>
          </cell>
        </row>
        <row r="2718">
          <cell r="G2718" t="str">
            <v>5100001929</v>
          </cell>
          <cell r="H2718">
            <v>38120</v>
          </cell>
        </row>
        <row r="2719">
          <cell r="G2719" t="str">
            <v>5100001929</v>
          </cell>
          <cell r="H2719">
            <v>38120</v>
          </cell>
        </row>
        <row r="2720">
          <cell r="G2720" t="str">
            <v>5100001929</v>
          </cell>
          <cell r="H2720">
            <v>38126</v>
          </cell>
        </row>
        <row r="2721">
          <cell r="G2721" t="str">
            <v>5100001929</v>
          </cell>
          <cell r="H2721">
            <v>38120</v>
          </cell>
        </row>
        <row r="2722">
          <cell r="G2722" t="str">
            <v>5100001929</v>
          </cell>
          <cell r="H2722">
            <v>38120</v>
          </cell>
        </row>
        <row r="2723">
          <cell r="G2723" t="str">
            <v>5100001929</v>
          </cell>
          <cell r="H2723">
            <v>38120</v>
          </cell>
        </row>
        <row r="2724">
          <cell r="G2724" t="str">
            <v>5100001929</v>
          </cell>
          <cell r="H2724">
            <v>38120</v>
          </cell>
        </row>
        <row r="2725">
          <cell r="G2725" t="str">
            <v>5100001929</v>
          </cell>
          <cell r="H2725">
            <v>38120</v>
          </cell>
        </row>
        <row r="2726">
          <cell r="G2726" t="str">
            <v>5100001929</v>
          </cell>
          <cell r="H2726">
            <v>38127</v>
          </cell>
        </row>
        <row r="2727">
          <cell r="G2727" t="str">
            <v>5100001929</v>
          </cell>
          <cell r="H2727">
            <v>38121</v>
          </cell>
        </row>
        <row r="2728">
          <cell r="G2728" t="str">
            <v>5100001929</v>
          </cell>
          <cell r="H2728">
            <v>38121</v>
          </cell>
        </row>
        <row r="2729">
          <cell r="G2729" t="str">
            <v>5100001929</v>
          </cell>
          <cell r="H2729">
            <v>38121</v>
          </cell>
        </row>
        <row r="2730">
          <cell r="G2730" t="str">
            <v>5100001929</v>
          </cell>
          <cell r="H2730">
            <v>38121</v>
          </cell>
        </row>
        <row r="2731">
          <cell r="G2731" t="str">
            <v>5100001929</v>
          </cell>
          <cell r="H2731">
            <v>38121</v>
          </cell>
        </row>
        <row r="2732">
          <cell r="G2732" t="str">
            <v>5100001929</v>
          </cell>
          <cell r="H2732">
            <v>38120</v>
          </cell>
        </row>
        <row r="2733">
          <cell r="G2733" t="str">
            <v>5100001929</v>
          </cell>
          <cell r="H2733">
            <v>38120</v>
          </cell>
        </row>
        <row r="2734">
          <cell r="G2734" t="str">
            <v>5100001929</v>
          </cell>
          <cell r="H2734">
            <v>38120</v>
          </cell>
        </row>
        <row r="2735">
          <cell r="G2735" t="str">
            <v>5100001929</v>
          </cell>
          <cell r="H2735">
            <v>38120</v>
          </cell>
        </row>
        <row r="2736">
          <cell r="G2736" t="str">
            <v>5100001929</v>
          </cell>
          <cell r="H2736">
            <v>38120</v>
          </cell>
        </row>
        <row r="2737">
          <cell r="G2737" t="str">
            <v>5100001929</v>
          </cell>
          <cell r="H2737">
            <v>38120</v>
          </cell>
        </row>
        <row r="2738">
          <cell r="G2738" t="str">
            <v>5100001929</v>
          </cell>
          <cell r="H2738">
            <v>38120</v>
          </cell>
        </row>
        <row r="2739">
          <cell r="G2739" t="str">
            <v>5100001929</v>
          </cell>
          <cell r="H2739">
            <v>38120</v>
          </cell>
        </row>
        <row r="2740">
          <cell r="G2740" t="str">
            <v>5100001929</v>
          </cell>
          <cell r="H2740">
            <v>38120</v>
          </cell>
        </row>
        <row r="2741">
          <cell r="G2741" t="str">
            <v>5100001929</v>
          </cell>
          <cell r="H2741">
            <v>38120</v>
          </cell>
        </row>
        <row r="2742">
          <cell r="G2742" t="str">
            <v>5100001929</v>
          </cell>
          <cell r="H2742">
            <v>38120</v>
          </cell>
        </row>
        <row r="2743">
          <cell r="G2743" t="str">
            <v>5100001929</v>
          </cell>
          <cell r="H2743">
            <v>38120</v>
          </cell>
        </row>
        <row r="2744">
          <cell r="G2744" t="str">
            <v>5100001929</v>
          </cell>
          <cell r="H2744">
            <v>38120</v>
          </cell>
        </row>
        <row r="2745">
          <cell r="G2745" t="str">
            <v>5100001929</v>
          </cell>
          <cell r="H2745">
            <v>38120</v>
          </cell>
        </row>
        <row r="2746">
          <cell r="G2746" t="str">
            <v>5100001929</v>
          </cell>
          <cell r="H2746">
            <v>38120</v>
          </cell>
        </row>
        <row r="2747">
          <cell r="G2747" t="str">
            <v>5100001929</v>
          </cell>
          <cell r="H2747">
            <v>38120</v>
          </cell>
        </row>
        <row r="2748">
          <cell r="G2748" t="str">
            <v>5100001929</v>
          </cell>
          <cell r="H2748">
            <v>38120</v>
          </cell>
        </row>
        <row r="2749">
          <cell r="G2749" t="str">
            <v>5100001929</v>
          </cell>
          <cell r="H2749">
            <v>38120</v>
          </cell>
        </row>
        <row r="2750">
          <cell r="G2750" t="str">
            <v>5100001929</v>
          </cell>
          <cell r="H2750">
            <v>38120</v>
          </cell>
        </row>
        <row r="2751">
          <cell r="G2751" t="str">
            <v>5100001929</v>
          </cell>
          <cell r="H2751">
            <v>38120</v>
          </cell>
        </row>
        <row r="2752">
          <cell r="G2752" t="str">
            <v>5100001929</v>
          </cell>
          <cell r="H2752">
            <v>38120</v>
          </cell>
        </row>
        <row r="2753">
          <cell r="G2753" t="str">
            <v>5100001929</v>
          </cell>
          <cell r="H2753">
            <v>38120</v>
          </cell>
        </row>
        <row r="2754">
          <cell r="G2754" t="str">
            <v>5100001929</v>
          </cell>
          <cell r="H2754">
            <v>38120</v>
          </cell>
        </row>
        <row r="2755">
          <cell r="G2755" t="str">
            <v>5100001929</v>
          </cell>
          <cell r="H2755">
            <v>38120</v>
          </cell>
        </row>
        <row r="2756">
          <cell r="G2756" t="str">
            <v>5100001929</v>
          </cell>
          <cell r="H2756">
            <v>38120</v>
          </cell>
        </row>
        <row r="2757">
          <cell r="G2757" t="str">
            <v>5100001929</v>
          </cell>
          <cell r="H2757">
            <v>38120</v>
          </cell>
        </row>
        <row r="2758">
          <cell r="G2758" t="str">
            <v>5100001929</v>
          </cell>
          <cell r="H2758">
            <v>38120</v>
          </cell>
        </row>
        <row r="2759">
          <cell r="G2759" t="str">
            <v>5100001929</v>
          </cell>
          <cell r="H2759">
            <v>38120</v>
          </cell>
        </row>
        <row r="2760">
          <cell r="G2760" t="str">
            <v>5100001929</v>
          </cell>
          <cell r="H2760">
            <v>38120</v>
          </cell>
        </row>
        <row r="2761">
          <cell r="G2761" t="str">
            <v>5100001929</v>
          </cell>
          <cell r="H2761">
            <v>38120</v>
          </cell>
        </row>
        <row r="2762">
          <cell r="G2762" t="str">
            <v>5100001929</v>
          </cell>
          <cell r="H2762">
            <v>38120</v>
          </cell>
        </row>
        <row r="2763">
          <cell r="G2763" t="str">
            <v>5100001929</v>
          </cell>
          <cell r="H2763">
            <v>38120</v>
          </cell>
        </row>
        <row r="2764">
          <cell r="G2764" t="str">
            <v>5100001929</v>
          </cell>
          <cell r="H2764">
            <v>38120</v>
          </cell>
        </row>
        <row r="2765">
          <cell r="G2765" t="str">
            <v>5100001929</v>
          </cell>
          <cell r="H2765">
            <v>38120</v>
          </cell>
        </row>
        <row r="2766">
          <cell r="G2766" t="str">
            <v>5100001929</v>
          </cell>
          <cell r="H2766">
            <v>38120</v>
          </cell>
        </row>
        <row r="2767">
          <cell r="G2767" t="str">
            <v>5100001929</v>
          </cell>
          <cell r="H2767">
            <v>38120</v>
          </cell>
        </row>
        <row r="2768">
          <cell r="G2768" t="str">
            <v>5100001929</v>
          </cell>
          <cell r="H2768">
            <v>38120</v>
          </cell>
        </row>
        <row r="2769">
          <cell r="G2769" t="str">
            <v>5100001929</v>
          </cell>
          <cell r="H2769">
            <v>38120</v>
          </cell>
        </row>
        <row r="2770">
          <cell r="G2770" t="str">
            <v>5100001929</v>
          </cell>
          <cell r="H2770">
            <v>38120</v>
          </cell>
        </row>
        <row r="2771">
          <cell r="G2771" t="str">
            <v>5100001929</v>
          </cell>
          <cell r="H2771">
            <v>38120</v>
          </cell>
        </row>
        <row r="2772">
          <cell r="G2772" t="str">
            <v>5100001929</v>
          </cell>
          <cell r="H2772">
            <v>38120</v>
          </cell>
        </row>
        <row r="2773">
          <cell r="G2773" t="str">
            <v>5100001929</v>
          </cell>
          <cell r="H2773">
            <v>38120</v>
          </cell>
        </row>
        <row r="2774">
          <cell r="G2774" t="str">
            <v>5100001929</v>
          </cell>
          <cell r="H2774">
            <v>38120</v>
          </cell>
        </row>
        <row r="2775">
          <cell r="G2775" t="str">
            <v>5100001929</v>
          </cell>
          <cell r="H2775">
            <v>38120</v>
          </cell>
        </row>
        <row r="2776">
          <cell r="G2776" t="str">
            <v>5100001929</v>
          </cell>
          <cell r="H2776">
            <v>38120</v>
          </cell>
        </row>
        <row r="2777">
          <cell r="G2777" t="str">
            <v>5100001929</v>
          </cell>
          <cell r="H2777">
            <v>38120</v>
          </cell>
        </row>
        <row r="2778">
          <cell r="G2778" t="str">
            <v>5100001929</v>
          </cell>
          <cell r="H2778">
            <v>38120</v>
          </cell>
        </row>
        <row r="2779">
          <cell r="G2779" t="str">
            <v>5100001929</v>
          </cell>
          <cell r="H2779">
            <v>38120</v>
          </cell>
        </row>
        <row r="2780">
          <cell r="G2780" t="str">
            <v>5100001929</v>
          </cell>
          <cell r="H2780">
            <v>38120</v>
          </cell>
        </row>
        <row r="2781">
          <cell r="G2781" t="str">
            <v>5100001929</v>
          </cell>
          <cell r="H2781">
            <v>38120</v>
          </cell>
        </row>
        <row r="2782">
          <cell r="G2782" t="str">
            <v>5100001929</v>
          </cell>
          <cell r="H2782">
            <v>38120</v>
          </cell>
        </row>
        <row r="2783">
          <cell r="G2783" t="str">
            <v>5100001929</v>
          </cell>
          <cell r="H2783">
            <v>38120</v>
          </cell>
        </row>
        <row r="2784">
          <cell r="G2784" t="str">
            <v>5100001929</v>
          </cell>
          <cell r="H2784">
            <v>38120</v>
          </cell>
        </row>
        <row r="2785">
          <cell r="G2785" t="str">
            <v>5100001929</v>
          </cell>
          <cell r="H2785">
            <v>38120</v>
          </cell>
        </row>
        <row r="2786">
          <cell r="G2786" t="str">
            <v>5100001929</v>
          </cell>
          <cell r="H2786">
            <v>38120</v>
          </cell>
        </row>
        <row r="2787">
          <cell r="G2787" t="str">
            <v>5100001929</v>
          </cell>
          <cell r="H2787">
            <v>38120</v>
          </cell>
        </row>
        <row r="2788">
          <cell r="G2788" t="str">
            <v>5100001929</v>
          </cell>
          <cell r="H2788">
            <v>38120</v>
          </cell>
        </row>
        <row r="2789">
          <cell r="G2789" t="str">
            <v>5100001929</v>
          </cell>
          <cell r="H2789">
            <v>38120</v>
          </cell>
        </row>
        <row r="2790">
          <cell r="G2790" t="str">
            <v>5100001929</v>
          </cell>
          <cell r="H2790">
            <v>38120</v>
          </cell>
        </row>
        <row r="2791">
          <cell r="G2791" t="str">
            <v>5100001929</v>
          </cell>
          <cell r="H2791">
            <v>38120</v>
          </cell>
        </row>
        <row r="2792">
          <cell r="G2792" t="str">
            <v>5100001929</v>
          </cell>
          <cell r="H2792">
            <v>38120</v>
          </cell>
        </row>
        <row r="2793">
          <cell r="G2793" t="str">
            <v>5100001929</v>
          </cell>
          <cell r="H2793">
            <v>38120</v>
          </cell>
        </row>
        <row r="2794">
          <cell r="G2794" t="str">
            <v>5100001929</v>
          </cell>
          <cell r="H2794">
            <v>38120</v>
          </cell>
        </row>
        <row r="2795">
          <cell r="G2795" t="str">
            <v>5100001929</v>
          </cell>
          <cell r="H2795">
            <v>38120</v>
          </cell>
        </row>
        <row r="2796">
          <cell r="G2796" t="str">
            <v>5100001929</v>
          </cell>
          <cell r="H2796">
            <v>38120</v>
          </cell>
        </row>
        <row r="2797">
          <cell r="G2797" t="str">
            <v>5100001929</v>
          </cell>
          <cell r="H2797">
            <v>38120</v>
          </cell>
        </row>
        <row r="2798">
          <cell r="G2798" t="str">
            <v>5100001929</v>
          </cell>
          <cell r="H2798">
            <v>38120</v>
          </cell>
        </row>
        <row r="2799">
          <cell r="G2799" t="str">
            <v>5100001929</v>
          </cell>
          <cell r="H2799">
            <v>38120</v>
          </cell>
        </row>
        <row r="2800">
          <cell r="G2800" t="str">
            <v>5100001929</v>
          </cell>
          <cell r="H2800">
            <v>38120</v>
          </cell>
        </row>
        <row r="2801">
          <cell r="G2801" t="str">
            <v>5100001929</v>
          </cell>
          <cell r="H2801">
            <v>38120</v>
          </cell>
        </row>
        <row r="2802">
          <cell r="G2802" t="str">
            <v>5100001929</v>
          </cell>
          <cell r="H2802">
            <v>38120</v>
          </cell>
        </row>
        <row r="2803">
          <cell r="G2803" t="str">
            <v>5100001929</v>
          </cell>
          <cell r="H2803">
            <v>38120</v>
          </cell>
        </row>
        <row r="2804">
          <cell r="G2804" t="str">
            <v>5100001929</v>
          </cell>
          <cell r="H2804">
            <v>38120</v>
          </cell>
        </row>
        <row r="2805">
          <cell r="G2805" t="str">
            <v>5100001929</v>
          </cell>
          <cell r="H2805">
            <v>38120</v>
          </cell>
        </row>
        <row r="2806">
          <cell r="G2806" t="str">
            <v>5100001929</v>
          </cell>
          <cell r="H2806">
            <v>38120</v>
          </cell>
        </row>
        <row r="2807">
          <cell r="G2807" t="str">
            <v>5100001929</v>
          </cell>
          <cell r="H2807">
            <v>38120</v>
          </cell>
        </row>
        <row r="2808">
          <cell r="G2808" t="str">
            <v>5100001929</v>
          </cell>
          <cell r="H2808">
            <v>38120</v>
          </cell>
        </row>
        <row r="2809">
          <cell r="G2809" t="str">
            <v>5100001929</v>
          </cell>
          <cell r="H2809">
            <v>38120</v>
          </cell>
        </row>
        <row r="2810">
          <cell r="G2810" t="str">
            <v>5100001929</v>
          </cell>
          <cell r="H2810">
            <v>38120</v>
          </cell>
        </row>
        <row r="2811">
          <cell r="G2811" t="str">
            <v>5100001929</v>
          </cell>
          <cell r="H2811">
            <v>38120</v>
          </cell>
        </row>
        <row r="2812">
          <cell r="G2812" t="str">
            <v>5100001929</v>
          </cell>
          <cell r="H2812">
            <v>38120</v>
          </cell>
        </row>
        <row r="2813">
          <cell r="G2813" t="str">
            <v>5100001929</v>
          </cell>
          <cell r="H2813">
            <v>38120</v>
          </cell>
        </row>
        <row r="2814">
          <cell r="G2814" t="str">
            <v>5100001929</v>
          </cell>
          <cell r="H2814">
            <v>38120</v>
          </cell>
        </row>
        <row r="2815">
          <cell r="G2815" t="str">
            <v>5100001929</v>
          </cell>
          <cell r="H2815">
            <v>38120</v>
          </cell>
        </row>
        <row r="2816">
          <cell r="G2816" t="str">
            <v>5100001929</v>
          </cell>
          <cell r="H2816">
            <v>38120</v>
          </cell>
        </row>
        <row r="2817">
          <cell r="G2817" t="str">
            <v>5100001929</v>
          </cell>
          <cell r="H2817">
            <v>38120</v>
          </cell>
        </row>
        <row r="2818">
          <cell r="G2818" t="str">
            <v>5100001929</v>
          </cell>
          <cell r="H2818">
            <v>38120</v>
          </cell>
        </row>
        <row r="2819">
          <cell r="G2819" t="str">
            <v>5100001929</v>
          </cell>
          <cell r="H2819">
            <v>38120</v>
          </cell>
        </row>
        <row r="2820">
          <cell r="G2820" t="str">
            <v>5100001929</v>
          </cell>
          <cell r="H2820">
            <v>38120</v>
          </cell>
        </row>
        <row r="2821">
          <cell r="G2821" t="str">
            <v>5100001929</v>
          </cell>
          <cell r="H2821">
            <v>38120</v>
          </cell>
        </row>
        <row r="2822">
          <cell r="G2822" t="str">
            <v>5100001929</v>
          </cell>
          <cell r="H2822">
            <v>38120</v>
          </cell>
        </row>
        <row r="2823">
          <cell r="G2823" t="str">
            <v>5100001929</v>
          </cell>
          <cell r="H2823">
            <v>38120</v>
          </cell>
        </row>
        <row r="2824">
          <cell r="G2824" t="str">
            <v>5100001929</v>
          </cell>
          <cell r="H2824">
            <v>38120</v>
          </cell>
        </row>
        <row r="2825">
          <cell r="G2825" t="str">
            <v>5100001929</v>
          </cell>
          <cell r="H2825">
            <v>38120</v>
          </cell>
        </row>
        <row r="2826">
          <cell r="G2826" t="str">
            <v>5100001929</v>
          </cell>
          <cell r="H2826">
            <v>38120</v>
          </cell>
        </row>
        <row r="2827">
          <cell r="G2827" t="str">
            <v>5100001929</v>
          </cell>
          <cell r="H2827">
            <v>38120</v>
          </cell>
        </row>
        <row r="2828">
          <cell r="G2828" t="str">
            <v>5100001929</v>
          </cell>
          <cell r="H2828">
            <v>38120</v>
          </cell>
        </row>
        <row r="2829">
          <cell r="G2829" t="str">
            <v>5100001929</v>
          </cell>
          <cell r="H2829">
            <v>38120</v>
          </cell>
        </row>
        <row r="2830">
          <cell r="G2830" t="str">
            <v>5100001929</v>
          </cell>
          <cell r="H2830">
            <v>38120</v>
          </cell>
        </row>
        <row r="2831">
          <cell r="G2831" t="str">
            <v>5100001929</v>
          </cell>
          <cell r="H2831">
            <v>38120</v>
          </cell>
        </row>
        <row r="2832">
          <cell r="G2832" t="str">
            <v>5100001929</v>
          </cell>
          <cell r="H2832">
            <v>38120</v>
          </cell>
        </row>
        <row r="2833">
          <cell r="G2833" t="str">
            <v>5100001929</v>
          </cell>
          <cell r="H2833">
            <v>38120</v>
          </cell>
        </row>
        <row r="2834">
          <cell r="G2834" t="str">
            <v>5100001929</v>
          </cell>
          <cell r="H2834">
            <v>38120</v>
          </cell>
        </row>
        <row r="2835">
          <cell r="G2835" t="str">
            <v>5100001929</v>
          </cell>
          <cell r="H2835">
            <v>38120</v>
          </cell>
        </row>
        <row r="2836">
          <cell r="G2836" t="str">
            <v>5100001929</v>
          </cell>
          <cell r="H2836">
            <v>38120</v>
          </cell>
        </row>
        <row r="2837">
          <cell r="G2837" t="str">
            <v>5100001929</v>
          </cell>
          <cell r="H2837">
            <v>38120</v>
          </cell>
        </row>
        <row r="2838">
          <cell r="G2838" t="str">
            <v>5100001929</v>
          </cell>
          <cell r="H2838">
            <v>38121</v>
          </cell>
        </row>
        <row r="2839">
          <cell r="G2839" t="str">
            <v>5100001929</v>
          </cell>
          <cell r="H2839">
            <v>38121</v>
          </cell>
        </row>
        <row r="2840">
          <cell r="G2840" t="str">
            <v>5100001929</v>
          </cell>
          <cell r="H2840">
            <v>38121</v>
          </cell>
        </row>
        <row r="2841">
          <cell r="G2841" t="str">
            <v>5100001929</v>
          </cell>
          <cell r="H2841">
            <v>38121</v>
          </cell>
        </row>
        <row r="2842">
          <cell r="G2842" t="str">
            <v>5100001929</v>
          </cell>
          <cell r="H2842">
            <v>38121</v>
          </cell>
        </row>
        <row r="2843">
          <cell r="G2843" t="str">
            <v>5100001929</v>
          </cell>
          <cell r="H2843">
            <v>38121</v>
          </cell>
        </row>
        <row r="2844">
          <cell r="G2844" t="str">
            <v>5100001929</v>
          </cell>
          <cell r="H2844">
            <v>38121</v>
          </cell>
        </row>
        <row r="2845">
          <cell r="G2845" t="str">
            <v>5100001929</v>
          </cell>
          <cell r="H2845">
            <v>38121</v>
          </cell>
        </row>
        <row r="2846">
          <cell r="G2846" t="str">
            <v>5100001929</v>
          </cell>
          <cell r="H2846">
            <v>38121</v>
          </cell>
        </row>
        <row r="2847">
          <cell r="G2847" t="str">
            <v>5100001929</v>
          </cell>
          <cell r="H2847">
            <v>38121</v>
          </cell>
        </row>
        <row r="2848">
          <cell r="G2848" t="str">
            <v>5100001929</v>
          </cell>
          <cell r="H2848">
            <v>38121</v>
          </cell>
        </row>
        <row r="2849">
          <cell r="G2849" t="str">
            <v>5100001929</v>
          </cell>
          <cell r="H2849">
            <v>38121</v>
          </cell>
        </row>
        <row r="2850">
          <cell r="G2850" t="str">
            <v>5100001929</v>
          </cell>
          <cell r="H2850">
            <v>38121</v>
          </cell>
        </row>
        <row r="2851">
          <cell r="G2851" t="str">
            <v>5100001929</v>
          </cell>
          <cell r="H2851">
            <v>38121</v>
          </cell>
        </row>
        <row r="2852">
          <cell r="G2852" t="str">
            <v>5100001929</v>
          </cell>
          <cell r="H2852">
            <v>38121</v>
          </cell>
        </row>
        <row r="2853">
          <cell r="G2853" t="str">
            <v>5100001929</v>
          </cell>
          <cell r="H2853">
            <v>38121</v>
          </cell>
        </row>
        <row r="2854">
          <cell r="G2854" t="str">
            <v>5100001929</v>
          </cell>
          <cell r="H2854">
            <v>38121</v>
          </cell>
        </row>
        <row r="2855">
          <cell r="G2855" t="str">
            <v>5100001929</v>
          </cell>
          <cell r="H2855">
            <v>38121</v>
          </cell>
        </row>
        <row r="2856">
          <cell r="G2856" t="str">
            <v>5100001929</v>
          </cell>
          <cell r="H2856">
            <v>38121</v>
          </cell>
        </row>
        <row r="2857">
          <cell r="G2857" t="str">
            <v>5100001929</v>
          </cell>
          <cell r="H2857">
            <v>38121</v>
          </cell>
        </row>
        <row r="2858">
          <cell r="G2858" t="str">
            <v>5100001929</v>
          </cell>
          <cell r="H2858">
            <v>38121</v>
          </cell>
        </row>
        <row r="2859">
          <cell r="G2859" t="str">
            <v>5100001929</v>
          </cell>
          <cell r="H2859">
            <v>38121</v>
          </cell>
        </row>
        <row r="2860">
          <cell r="G2860" t="str">
            <v>5100001929</v>
          </cell>
          <cell r="H2860">
            <v>38121</v>
          </cell>
        </row>
        <row r="2861">
          <cell r="G2861" t="str">
            <v>5100001929</v>
          </cell>
          <cell r="H2861">
            <v>38121</v>
          </cell>
        </row>
        <row r="2862">
          <cell r="G2862" t="str">
            <v>5100001929</v>
          </cell>
          <cell r="H2862">
            <v>38121</v>
          </cell>
        </row>
        <row r="2863">
          <cell r="G2863" t="str">
            <v>5100001929</v>
          </cell>
          <cell r="H2863">
            <v>38121</v>
          </cell>
        </row>
        <row r="2864">
          <cell r="G2864" t="str">
            <v>5100001929</v>
          </cell>
          <cell r="H2864">
            <v>38121</v>
          </cell>
        </row>
        <row r="2865">
          <cell r="G2865" t="str">
            <v>5100001929</v>
          </cell>
          <cell r="H2865">
            <v>38121</v>
          </cell>
        </row>
        <row r="2866">
          <cell r="G2866" t="str">
            <v>5100001929</v>
          </cell>
          <cell r="H2866">
            <v>38121</v>
          </cell>
        </row>
        <row r="2867">
          <cell r="G2867" t="str">
            <v>5100001929</v>
          </cell>
          <cell r="H2867">
            <v>38121</v>
          </cell>
        </row>
        <row r="2868">
          <cell r="G2868" t="str">
            <v>5100001929</v>
          </cell>
          <cell r="H2868">
            <v>38121</v>
          </cell>
        </row>
        <row r="2869">
          <cell r="G2869" t="str">
            <v>5100001929</v>
          </cell>
          <cell r="H2869">
            <v>38121</v>
          </cell>
        </row>
        <row r="2870">
          <cell r="G2870" t="str">
            <v>5100001929</v>
          </cell>
          <cell r="H2870">
            <v>38121</v>
          </cell>
        </row>
        <row r="2871">
          <cell r="G2871" t="str">
            <v>5100001929</v>
          </cell>
          <cell r="H2871">
            <v>38121</v>
          </cell>
        </row>
        <row r="2872">
          <cell r="G2872" t="str">
            <v>5100001929</v>
          </cell>
          <cell r="H2872">
            <v>38121</v>
          </cell>
        </row>
        <row r="2873">
          <cell r="G2873" t="str">
            <v>5100001929</v>
          </cell>
          <cell r="H2873">
            <v>38121</v>
          </cell>
        </row>
        <row r="2874">
          <cell r="G2874" t="str">
            <v>5100001929</v>
          </cell>
          <cell r="H2874">
            <v>38121</v>
          </cell>
        </row>
        <row r="2875">
          <cell r="G2875" t="str">
            <v>5100001929</v>
          </cell>
          <cell r="H2875">
            <v>38121</v>
          </cell>
        </row>
        <row r="2876">
          <cell r="G2876" t="str">
            <v>5100001929</v>
          </cell>
          <cell r="H2876">
            <v>38121</v>
          </cell>
        </row>
        <row r="2877">
          <cell r="G2877" t="str">
            <v>5100001929</v>
          </cell>
          <cell r="H2877">
            <v>38121</v>
          </cell>
        </row>
        <row r="2878">
          <cell r="G2878" t="str">
            <v>5100001929</v>
          </cell>
          <cell r="H2878">
            <v>38121</v>
          </cell>
        </row>
        <row r="2879">
          <cell r="G2879" t="str">
            <v>5100001929</v>
          </cell>
          <cell r="H2879">
            <v>38121</v>
          </cell>
        </row>
        <row r="2880">
          <cell r="G2880" t="str">
            <v>5100001929</v>
          </cell>
          <cell r="H2880">
            <v>38121</v>
          </cell>
        </row>
        <row r="2881">
          <cell r="G2881" t="str">
            <v>5100001929</v>
          </cell>
          <cell r="H2881">
            <v>38121</v>
          </cell>
        </row>
        <row r="2882">
          <cell r="G2882" t="str">
            <v>5100001929</v>
          </cell>
          <cell r="H2882">
            <v>38121</v>
          </cell>
        </row>
        <row r="2883">
          <cell r="G2883" t="str">
            <v>5100001929</v>
          </cell>
          <cell r="H2883">
            <v>38121</v>
          </cell>
        </row>
        <row r="2884">
          <cell r="G2884" t="str">
            <v>5100001929</v>
          </cell>
          <cell r="H2884">
            <v>38121</v>
          </cell>
        </row>
        <row r="2885">
          <cell r="G2885" t="str">
            <v>5100001929</v>
          </cell>
          <cell r="H2885">
            <v>38121</v>
          </cell>
        </row>
        <row r="2886">
          <cell r="G2886" t="str">
            <v>5100001929</v>
          </cell>
          <cell r="H2886">
            <v>38121</v>
          </cell>
        </row>
        <row r="2887">
          <cell r="G2887" t="str">
            <v>5100001929</v>
          </cell>
          <cell r="H2887">
            <v>38121</v>
          </cell>
        </row>
        <row r="2888">
          <cell r="G2888" t="str">
            <v>5100001929</v>
          </cell>
          <cell r="H2888">
            <v>38121</v>
          </cell>
        </row>
        <row r="2889">
          <cell r="G2889" t="str">
            <v>5100001929</v>
          </cell>
          <cell r="H2889">
            <v>38121</v>
          </cell>
        </row>
        <row r="2890">
          <cell r="G2890" t="str">
            <v>5100001929</v>
          </cell>
          <cell r="H2890">
            <v>38121</v>
          </cell>
        </row>
        <row r="2891">
          <cell r="G2891" t="str">
            <v>5100001929</v>
          </cell>
          <cell r="H2891">
            <v>38115</v>
          </cell>
        </row>
        <row r="2892">
          <cell r="G2892" t="str">
            <v>5100001929</v>
          </cell>
          <cell r="H2892">
            <v>38115</v>
          </cell>
        </row>
        <row r="2893">
          <cell r="G2893" t="str">
            <v>5100001929</v>
          </cell>
          <cell r="H2893">
            <v>38115</v>
          </cell>
        </row>
        <row r="2894">
          <cell r="G2894" t="str">
            <v>5100001929</v>
          </cell>
          <cell r="H2894">
            <v>38115</v>
          </cell>
        </row>
        <row r="2895">
          <cell r="G2895" t="str">
            <v>5100001929</v>
          </cell>
          <cell r="H2895">
            <v>38115</v>
          </cell>
        </row>
        <row r="2896">
          <cell r="G2896" t="str">
            <v>5100001929</v>
          </cell>
          <cell r="H2896">
            <v>38115</v>
          </cell>
        </row>
        <row r="2897">
          <cell r="G2897" t="str">
            <v>5100001928</v>
          </cell>
          <cell r="H2897">
            <v>38115</v>
          </cell>
        </row>
        <row r="2898">
          <cell r="G2898" t="str">
            <v>5100001928</v>
          </cell>
          <cell r="H2898">
            <v>38115</v>
          </cell>
        </row>
        <row r="2899">
          <cell r="G2899" t="str">
            <v>5100001928</v>
          </cell>
          <cell r="H2899">
            <v>38115</v>
          </cell>
        </row>
        <row r="2900">
          <cell r="G2900" t="str">
            <v>5100001928</v>
          </cell>
          <cell r="H2900">
            <v>38115</v>
          </cell>
        </row>
        <row r="2901">
          <cell r="G2901" t="str">
            <v>5100001928</v>
          </cell>
          <cell r="H2901">
            <v>38115</v>
          </cell>
        </row>
        <row r="2902">
          <cell r="G2902" t="str">
            <v>5100001928</v>
          </cell>
          <cell r="H2902">
            <v>38115</v>
          </cell>
        </row>
        <row r="2903">
          <cell r="G2903" t="str">
            <v>5100001928</v>
          </cell>
          <cell r="H2903">
            <v>38115</v>
          </cell>
        </row>
        <row r="2904">
          <cell r="G2904" t="str">
            <v>5100001928</v>
          </cell>
          <cell r="H2904">
            <v>38115</v>
          </cell>
        </row>
        <row r="2905">
          <cell r="G2905" t="str">
            <v>5100001928</v>
          </cell>
          <cell r="H2905">
            <v>38115</v>
          </cell>
        </row>
        <row r="2906">
          <cell r="G2906" t="str">
            <v>5100001927</v>
          </cell>
          <cell r="H2906">
            <v>38115</v>
          </cell>
        </row>
        <row r="2907">
          <cell r="G2907" t="str">
            <v>5100001927</v>
          </cell>
          <cell r="H2907">
            <v>38115</v>
          </cell>
        </row>
        <row r="2908">
          <cell r="G2908" t="str">
            <v>5100001927</v>
          </cell>
          <cell r="H2908">
            <v>38115</v>
          </cell>
        </row>
        <row r="2909">
          <cell r="G2909" t="str">
            <v>5100001927</v>
          </cell>
          <cell r="H2909">
            <v>38115</v>
          </cell>
        </row>
        <row r="2910">
          <cell r="G2910" t="str">
            <v>5100001927</v>
          </cell>
          <cell r="H2910">
            <v>38115</v>
          </cell>
        </row>
        <row r="2911">
          <cell r="G2911" t="str">
            <v>5100001927</v>
          </cell>
          <cell r="H2911">
            <v>38115</v>
          </cell>
        </row>
        <row r="2912">
          <cell r="G2912" t="str">
            <v>5100001927</v>
          </cell>
          <cell r="H2912">
            <v>38117</v>
          </cell>
        </row>
        <row r="2913">
          <cell r="G2913" t="str">
            <v>5100001927</v>
          </cell>
          <cell r="H2913">
            <v>38117</v>
          </cell>
        </row>
        <row r="2914">
          <cell r="G2914" t="str">
            <v>5100001927</v>
          </cell>
          <cell r="H2914">
            <v>38117</v>
          </cell>
        </row>
        <row r="2915">
          <cell r="G2915" t="str">
            <v>5100001927</v>
          </cell>
          <cell r="H2915">
            <v>38115</v>
          </cell>
        </row>
        <row r="2916">
          <cell r="G2916" t="str">
            <v>5100001927</v>
          </cell>
          <cell r="H2916">
            <v>38115</v>
          </cell>
        </row>
        <row r="2917">
          <cell r="G2917" t="str">
            <v>5100001927</v>
          </cell>
          <cell r="H2917">
            <v>38115</v>
          </cell>
        </row>
        <row r="2918">
          <cell r="G2918" t="str">
            <v>5100001927</v>
          </cell>
          <cell r="H2918">
            <v>38115</v>
          </cell>
        </row>
        <row r="2919">
          <cell r="G2919" t="str">
            <v>5100001927</v>
          </cell>
          <cell r="H2919">
            <v>38115</v>
          </cell>
        </row>
        <row r="2920">
          <cell r="G2920" t="str">
            <v>5100001927</v>
          </cell>
          <cell r="H2920">
            <v>38115</v>
          </cell>
        </row>
        <row r="2921">
          <cell r="G2921" t="str">
            <v>5100001927</v>
          </cell>
          <cell r="H2921">
            <v>38115</v>
          </cell>
        </row>
        <row r="2922">
          <cell r="G2922" t="str">
            <v>5100001927</v>
          </cell>
          <cell r="H2922">
            <v>38115</v>
          </cell>
        </row>
        <row r="2923">
          <cell r="G2923" t="str">
            <v>5100001927</v>
          </cell>
          <cell r="H2923">
            <v>38115</v>
          </cell>
        </row>
        <row r="2924">
          <cell r="G2924" t="str">
            <v>5100001927</v>
          </cell>
          <cell r="H2924">
            <v>38115</v>
          </cell>
        </row>
        <row r="2925">
          <cell r="G2925" t="str">
            <v>5100001927</v>
          </cell>
          <cell r="H2925">
            <v>38115</v>
          </cell>
        </row>
        <row r="2926">
          <cell r="G2926" t="str">
            <v>5100001927</v>
          </cell>
          <cell r="H2926">
            <v>38115</v>
          </cell>
        </row>
        <row r="2927">
          <cell r="G2927" t="str">
            <v>5100001927</v>
          </cell>
          <cell r="H2927">
            <v>38115</v>
          </cell>
        </row>
        <row r="2928">
          <cell r="G2928" t="str">
            <v>5100001927</v>
          </cell>
          <cell r="H2928">
            <v>38115</v>
          </cell>
        </row>
        <row r="2929">
          <cell r="G2929" t="str">
            <v>5100001927</v>
          </cell>
          <cell r="H2929">
            <v>38115</v>
          </cell>
        </row>
        <row r="2930">
          <cell r="G2930" t="str">
            <v>5100001927</v>
          </cell>
          <cell r="H2930">
            <v>38115</v>
          </cell>
        </row>
        <row r="2931">
          <cell r="G2931" t="str">
            <v>5100001927</v>
          </cell>
          <cell r="H2931">
            <v>38115</v>
          </cell>
        </row>
        <row r="2932">
          <cell r="G2932" t="str">
            <v>5100001927</v>
          </cell>
          <cell r="H2932">
            <v>38115</v>
          </cell>
        </row>
        <row r="2933">
          <cell r="G2933" t="str">
            <v>5100001927</v>
          </cell>
          <cell r="H2933">
            <v>38117</v>
          </cell>
        </row>
        <row r="2934">
          <cell r="G2934" t="str">
            <v>5100001927</v>
          </cell>
          <cell r="H2934">
            <v>38117</v>
          </cell>
        </row>
        <row r="2935">
          <cell r="G2935" t="str">
            <v>5100001927</v>
          </cell>
          <cell r="H2935">
            <v>38117</v>
          </cell>
        </row>
        <row r="2936">
          <cell r="G2936" t="str">
            <v>5100001927</v>
          </cell>
          <cell r="H2936">
            <v>38117</v>
          </cell>
        </row>
        <row r="2937">
          <cell r="G2937" t="str">
            <v>5100001927</v>
          </cell>
          <cell r="H2937">
            <v>38117</v>
          </cell>
        </row>
        <row r="2938">
          <cell r="G2938" t="str">
            <v>5100001927</v>
          </cell>
          <cell r="H2938">
            <v>38117</v>
          </cell>
        </row>
        <row r="2939">
          <cell r="G2939" t="str">
            <v>5100001927</v>
          </cell>
          <cell r="H2939">
            <v>38117</v>
          </cell>
        </row>
        <row r="2940">
          <cell r="G2940" t="str">
            <v>5100001927</v>
          </cell>
          <cell r="H2940">
            <v>38117</v>
          </cell>
        </row>
        <row r="2941">
          <cell r="G2941" t="str">
            <v>5100001927</v>
          </cell>
          <cell r="H2941">
            <v>38117</v>
          </cell>
        </row>
        <row r="2942">
          <cell r="G2942" t="str">
            <v>5100001927</v>
          </cell>
          <cell r="H2942">
            <v>38115</v>
          </cell>
        </row>
        <row r="2943">
          <cell r="G2943" t="str">
            <v>5100001927</v>
          </cell>
          <cell r="H2943">
            <v>38115</v>
          </cell>
        </row>
        <row r="2944">
          <cell r="G2944" t="str">
            <v>5100001927</v>
          </cell>
          <cell r="H2944">
            <v>38115</v>
          </cell>
        </row>
        <row r="2945">
          <cell r="G2945" t="str">
            <v>5100001927</v>
          </cell>
          <cell r="H2945">
            <v>38115</v>
          </cell>
        </row>
        <row r="2946">
          <cell r="G2946" t="str">
            <v>5100001927</v>
          </cell>
          <cell r="H2946">
            <v>38115</v>
          </cell>
        </row>
        <row r="2947">
          <cell r="G2947" t="str">
            <v>5100001927</v>
          </cell>
          <cell r="H2947">
            <v>38115</v>
          </cell>
        </row>
        <row r="2948">
          <cell r="G2948" t="str">
            <v>5100001927</v>
          </cell>
          <cell r="H2948">
            <v>38115</v>
          </cell>
        </row>
        <row r="2949">
          <cell r="G2949" t="str">
            <v>5100001927</v>
          </cell>
          <cell r="H2949">
            <v>38115</v>
          </cell>
        </row>
        <row r="2950">
          <cell r="G2950" t="str">
            <v>5100001927</v>
          </cell>
          <cell r="H2950">
            <v>38115</v>
          </cell>
        </row>
        <row r="2951">
          <cell r="G2951" t="str">
            <v>5100001927</v>
          </cell>
          <cell r="H2951">
            <v>38115</v>
          </cell>
        </row>
        <row r="2952">
          <cell r="G2952" t="str">
            <v>5100001927</v>
          </cell>
          <cell r="H2952">
            <v>38115</v>
          </cell>
        </row>
        <row r="2953">
          <cell r="G2953" t="str">
            <v>5100001927</v>
          </cell>
          <cell r="H2953">
            <v>38115</v>
          </cell>
        </row>
        <row r="2954">
          <cell r="G2954" t="str">
            <v>5100001927</v>
          </cell>
          <cell r="H2954">
            <v>38117</v>
          </cell>
        </row>
        <row r="2955">
          <cell r="G2955" t="str">
            <v>5100001927</v>
          </cell>
          <cell r="H2955">
            <v>38117</v>
          </cell>
        </row>
        <row r="2956">
          <cell r="G2956" t="str">
            <v>5100001927</v>
          </cell>
          <cell r="H2956">
            <v>38117</v>
          </cell>
        </row>
        <row r="2957">
          <cell r="G2957" t="str">
            <v>5100001927</v>
          </cell>
          <cell r="H2957">
            <v>38117</v>
          </cell>
        </row>
        <row r="2958">
          <cell r="G2958" t="str">
            <v>5100001927</v>
          </cell>
          <cell r="H2958">
            <v>38117</v>
          </cell>
        </row>
        <row r="2959">
          <cell r="G2959" t="str">
            <v>5100001927</v>
          </cell>
          <cell r="H2959">
            <v>38117</v>
          </cell>
        </row>
        <row r="2960">
          <cell r="G2960" t="str">
            <v>5100001927</v>
          </cell>
          <cell r="H2960">
            <v>38117</v>
          </cell>
        </row>
        <row r="2961">
          <cell r="G2961" t="str">
            <v>5100001927</v>
          </cell>
          <cell r="H2961">
            <v>38117</v>
          </cell>
        </row>
        <row r="2962">
          <cell r="G2962" t="str">
            <v>5100001927</v>
          </cell>
          <cell r="H2962">
            <v>38117</v>
          </cell>
        </row>
        <row r="2963">
          <cell r="G2963" t="str">
            <v>5100001927</v>
          </cell>
          <cell r="H2963">
            <v>38117</v>
          </cell>
        </row>
        <row r="2964">
          <cell r="G2964" t="str">
            <v>5100001927</v>
          </cell>
          <cell r="H2964">
            <v>38117</v>
          </cell>
        </row>
        <row r="2965">
          <cell r="G2965" t="str">
            <v>5100001927</v>
          </cell>
          <cell r="H2965">
            <v>38117</v>
          </cell>
        </row>
        <row r="2966">
          <cell r="G2966" t="str">
            <v>5100001927</v>
          </cell>
          <cell r="H2966">
            <v>38117</v>
          </cell>
        </row>
        <row r="2967">
          <cell r="G2967" t="str">
            <v>5100001927</v>
          </cell>
          <cell r="H2967">
            <v>38117</v>
          </cell>
        </row>
        <row r="2968">
          <cell r="G2968" t="str">
            <v>5100001927</v>
          </cell>
          <cell r="H2968">
            <v>38117</v>
          </cell>
        </row>
        <row r="2969">
          <cell r="G2969" t="str">
            <v>5100001927</v>
          </cell>
          <cell r="H2969">
            <v>38117</v>
          </cell>
        </row>
        <row r="2970">
          <cell r="G2970" t="str">
            <v>5100001927</v>
          </cell>
          <cell r="H2970">
            <v>38117</v>
          </cell>
        </row>
        <row r="2971">
          <cell r="G2971" t="str">
            <v>5100001927</v>
          </cell>
          <cell r="H2971">
            <v>38117</v>
          </cell>
        </row>
        <row r="2972">
          <cell r="G2972" t="str">
            <v>5100001927</v>
          </cell>
          <cell r="H2972">
            <v>38117</v>
          </cell>
        </row>
        <row r="2973">
          <cell r="G2973" t="str">
            <v>5100001927</v>
          </cell>
          <cell r="H2973">
            <v>38117</v>
          </cell>
        </row>
        <row r="2974">
          <cell r="G2974" t="str">
            <v>5100001927</v>
          </cell>
          <cell r="H2974">
            <v>38117</v>
          </cell>
        </row>
        <row r="2975">
          <cell r="G2975" t="str">
            <v>5100001927</v>
          </cell>
          <cell r="H2975">
            <v>38117</v>
          </cell>
        </row>
        <row r="2976">
          <cell r="G2976" t="str">
            <v>5100001927</v>
          </cell>
          <cell r="H2976">
            <v>38117</v>
          </cell>
        </row>
        <row r="2977">
          <cell r="G2977" t="str">
            <v>5100001927</v>
          </cell>
          <cell r="H2977">
            <v>38117</v>
          </cell>
        </row>
        <row r="2978">
          <cell r="G2978" t="str">
            <v>5100001927</v>
          </cell>
          <cell r="H2978">
            <v>38117</v>
          </cell>
        </row>
        <row r="2979">
          <cell r="G2979" t="str">
            <v>5100001927</v>
          </cell>
          <cell r="H2979">
            <v>38117</v>
          </cell>
        </row>
        <row r="2980">
          <cell r="G2980" t="str">
            <v>5100001927</v>
          </cell>
          <cell r="H2980">
            <v>38117</v>
          </cell>
        </row>
        <row r="2981">
          <cell r="G2981" t="str">
            <v>5100001927</v>
          </cell>
          <cell r="H2981">
            <v>38117</v>
          </cell>
        </row>
        <row r="2982">
          <cell r="G2982" t="str">
            <v>5100001927</v>
          </cell>
          <cell r="H2982">
            <v>38117</v>
          </cell>
        </row>
        <row r="2983">
          <cell r="G2983" t="str">
            <v>5100001927</v>
          </cell>
          <cell r="H2983">
            <v>38117</v>
          </cell>
        </row>
        <row r="2984">
          <cell r="G2984" t="str">
            <v>5100001927</v>
          </cell>
          <cell r="H2984">
            <v>38118</v>
          </cell>
        </row>
        <row r="2985">
          <cell r="G2985" t="str">
            <v>5100001927</v>
          </cell>
          <cell r="H2985">
            <v>38118</v>
          </cell>
        </row>
        <row r="2986">
          <cell r="G2986" t="str">
            <v>5100001927</v>
          </cell>
          <cell r="H2986">
            <v>38118</v>
          </cell>
        </row>
        <row r="2987">
          <cell r="G2987" t="str">
            <v>5100001927</v>
          </cell>
          <cell r="H2987">
            <v>38118</v>
          </cell>
        </row>
        <row r="2988">
          <cell r="G2988" t="str">
            <v>5100001927</v>
          </cell>
          <cell r="H2988">
            <v>38118</v>
          </cell>
        </row>
        <row r="2989">
          <cell r="G2989" t="str">
            <v>5100001927</v>
          </cell>
          <cell r="H2989">
            <v>38118</v>
          </cell>
        </row>
        <row r="2990">
          <cell r="G2990" t="str">
            <v>5100001927</v>
          </cell>
          <cell r="H2990">
            <v>38118</v>
          </cell>
        </row>
        <row r="2991">
          <cell r="G2991" t="str">
            <v>5100001927</v>
          </cell>
          <cell r="H2991">
            <v>38118</v>
          </cell>
        </row>
        <row r="2992">
          <cell r="G2992" t="str">
            <v>5100001927</v>
          </cell>
          <cell r="H2992">
            <v>38118</v>
          </cell>
        </row>
        <row r="2993">
          <cell r="G2993" t="str">
            <v>5100001927</v>
          </cell>
          <cell r="H2993">
            <v>38118</v>
          </cell>
        </row>
        <row r="2994">
          <cell r="G2994" t="str">
            <v>5100001927</v>
          </cell>
          <cell r="H2994">
            <v>38118</v>
          </cell>
        </row>
        <row r="2995">
          <cell r="G2995" t="str">
            <v>5100001927</v>
          </cell>
          <cell r="H2995">
            <v>38118</v>
          </cell>
        </row>
        <row r="2996">
          <cell r="G2996" t="str">
            <v>5100001927</v>
          </cell>
          <cell r="H2996">
            <v>38118</v>
          </cell>
        </row>
        <row r="2997">
          <cell r="G2997" t="str">
            <v>5100001927</v>
          </cell>
          <cell r="H2997">
            <v>38117</v>
          </cell>
        </row>
        <row r="2998">
          <cell r="G2998" t="str">
            <v>5100001927</v>
          </cell>
          <cell r="H2998">
            <v>38117</v>
          </cell>
        </row>
        <row r="2999">
          <cell r="G2999" t="str">
            <v>5100001919</v>
          </cell>
          <cell r="H2999">
            <v>38115</v>
          </cell>
        </row>
        <row r="3000">
          <cell r="G3000" t="str">
            <v>5100001919</v>
          </cell>
          <cell r="H3000">
            <v>38115</v>
          </cell>
        </row>
        <row r="3001">
          <cell r="G3001" t="str">
            <v>5100001919</v>
          </cell>
          <cell r="H3001">
            <v>38117</v>
          </cell>
        </row>
        <row r="3002">
          <cell r="G3002" t="str">
            <v>5100001918</v>
          </cell>
          <cell r="H3002">
            <v>38115</v>
          </cell>
        </row>
        <row r="3003">
          <cell r="G3003" t="str">
            <v>5100001918</v>
          </cell>
          <cell r="H3003">
            <v>38115</v>
          </cell>
        </row>
        <row r="3004">
          <cell r="G3004" t="str">
            <v>5100001918</v>
          </cell>
          <cell r="H3004">
            <v>38118</v>
          </cell>
        </row>
        <row r="3005">
          <cell r="G3005" t="str">
            <v>5100001917</v>
          </cell>
          <cell r="H3005">
            <v>38112</v>
          </cell>
        </row>
        <row r="3006">
          <cell r="G3006" t="str">
            <v>5100001917</v>
          </cell>
          <cell r="H3006">
            <v>38112</v>
          </cell>
        </row>
        <row r="3007">
          <cell r="G3007" t="str">
            <v>5100001917</v>
          </cell>
          <cell r="H3007">
            <v>38112</v>
          </cell>
        </row>
        <row r="3008">
          <cell r="G3008" t="str">
            <v>5100001917</v>
          </cell>
          <cell r="H3008">
            <v>38112</v>
          </cell>
        </row>
        <row r="3009">
          <cell r="G3009" t="str">
            <v>5100001917</v>
          </cell>
          <cell r="H3009">
            <v>38112</v>
          </cell>
        </row>
        <row r="3010">
          <cell r="G3010" t="str">
            <v>5100001917</v>
          </cell>
          <cell r="H3010">
            <v>38112</v>
          </cell>
        </row>
        <row r="3011">
          <cell r="G3011" t="str">
            <v>5100001917</v>
          </cell>
          <cell r="H3011">
            <v>38115</v>
          </cell>
        </row>
        <row r="3012">
          <cell r="G3012" t="str">
            <v>5100001917</v>
          </cell>
          <cell r="H3012">
            <v>38115</v>
          </cell>
        </row>
        <row r="3013">
          <cell r="G3013" t="str">
            <v>5100001917</v>
          </cell>
          <cell r="H3013">
            <v>38115</v>
          </cell>
        </row>
        <row r="3014">
          <cell r="G3014" t="str">
            <v>5100001866</v>
          </cell>
          <cell r="H3014">
            <v>38117</v>
          </cell>
        </row>
        <row r="3015">
          <cell r="G3015" t="str">
            <v>5100001866</v>
          </cell>
          <cell r="H3015">
            <v>38117</v>
          </cell>
        </row>
        <row r="3016">
          <cell r="G3016" t="str">
            <v>5100001866</v>
          </cell>
          <cell r="H3016">
            <v>38115</v>
          </cell>
        </row>
        <row r="3017">
          <cell r="G3017" t="str">
            <v>5100001866</v>
          </cell>
          <cell r="H3017">
            <v>38115</v>
          </cell>
        </row>
        <row r="3018">
          <cell r="G3018" t="str">
            <v>5100001866</v>
          </cell>
          <cell r="H3018">
            <v>38117</v>
          </cell>
        </row>
        <row r="3019">
          <cell r="G3019" t="str">
            <v>5100001866</v>
          </cell>
          <cell r="H3019">
            <v>38117</v>
          </cell>
        </row>
        <row r="3020">
          <cell r="G3020" t="str">
            <v>5100001866</v>
          </cell>
          <cell r="H3020">
            <v>38115</v>
          </cell>
        </row>
        <row r="3021">
          <cell r="G3021" t="str">
            <v>5100001866</v>
          </cell>
          <cell r="H3021">
            <v>38115</v>
          </cell>
        </row>
        <row r="3022">
          <cell r="G3022" t="str">
            <v>5100001866</v>
          </cell>
          <cell r="H3022">
            <v>38126</v>
          </cell>
        </row>
        <row r="3023">
          <cell r="G3023" t="str">
            <v>5100001866</v>
          </cell>
          <cell r="H3023">
            <v>38126</v>
          </cell>
        </row>
        <row r="3024">
          <cell r="G3024" t="str">
            <v>5100001866</v>
          </cell>
          <cell r="H3024">
            <v>38126</v>
          </cell>
        </row>
        <row r="3025">
          <cell r="G3025" t="str">
            <v>5100001866</v>
          </cell>
          <cell r="H3025">
            <v>38126</v>
          </cell>
        </row>
        <row r="3026">
          <cell r="G3026" t="str">
            <v>5100001866</v>
          </cell>
          <cell r="H3026">
            <v>38126</v>
          </cell>
        </row>
        <row r="3027">
          <cell r="G3027" t="str">
            <v>5100001866</v>
          </cell>
          <cell r="H3027">
            <v>38121</v>
          </cell>
        </row>
        <row r="3028">
          <cell r="G3028" t="str">
            <v>5100001866</v>
          </cell>
          <cell r="H3028">
            <v>38121</v>
          </cell>
        </row>
        <row r="3029">
          <cell r="G3029" t="str">
            <v>5100001865</v>
          </cell>
          <cell r="H3029">
            <v>38119</v>
          </cell>
        </row>
        <row r="3030">
          <cell r="G3030" t="str">
            <v>5100001865</v>
          </cell>
          <cell r="H3030">
            <v>38119</v>
          </cell>
        </row>
        <row r="3031">
          <cell r="G3031" t="str">
            <v>5100001865</v>
          </cell>
          <cell r="H3031">
            <v>38119</v>
          </cell>
        </row>
        <row r="3032">
          <cell r="G3032" t="str">
            <v>5100001865</v>
          </cell>
          <cell r="H3032">
            <v>38119</v>
          </cell>
        </row>
        <row r="3033">
          <cell r="G3033" t="str">
            <v>5100001865</v>
          </cell>
          <cell r="H3033">
            <v>38119</v>
          </cell>
        </row>
        <row r="3034">
          <cell r="G3034" t="str">
            <v>5100001865</v>
          </cell>
          <cell r="H3034">
            <v>38119</v>
          </cell>
        </row>
        <row r="3035">
          <cell r="G3035" t="str">
            <v>5100001865</v>
          </cell>
          <cell r="H3035">
            <v>38119</v>
          </cell>
        </row>
        <row r="3036">
          <cell r="G3036" t="str">
            <v>5100001865</v>
          </cell>
          <cell r="H3036">
            <v>38119</v>
          </cell>
        </row>
        <row r="3037">
          <cell r="G3037" t="str">
            <v>5100001865</v>
          </cell>
          <cell r="H3037">
            <v>38119</v>
          </cell>
        </row>
        <row r="3038">
          <cell r="G3038" t="str">
            <v>5100001865</v>
          </cell>
          <cell r="H3038">
            <v>38119</v>
          </cell>
        </row>
        <row r="3039">
          <cell r="G3039" t="str">
            <v>5100001865</v>
          </cell>
          <cell r="H3039">
            <v>38117</v>
          </cell>
        </row>
        <row r="3040">
          <cell r="G3040" t="str">
            <v>5100001865</v>
          </cell>
          <cell r="H3040">
            <v>38117</v>
          </cell>
        </row>
        <row r="3041">
          <cell r="G3041" t="str">
            <v>5100001865</v>
          </cell>
          <cell r="H3041">
            <v>38115</v>
          </cell>
        </row>
        <row r="3042">
          <cell r="G3042" t="str">
            <v>5100001865</v>
          </cell>
          <cell r="H3042">
            <v>38115</v>
          </cell>
        </row>
        <row r="3043">
          <cell r="G3043" t="str">
            <v>5100001865</v>
          </cell>
          <cell r="H3043">
            <v>38119</v>
          </cell>
        </row>
        <row r="3044">
          <cell r="G3044" t="str">
            <v>5100001865</v>
          </cell>
          <cell r="H3044">
            <v>38119</v>
          </cell>
        </row>
        <row r="3045">
          <cell r="G3045" t="str">
            <v>5100001865</v>
          </cell>
          <cell r="H3045">
            <v>38119</v>
          </cell>
        </row>
        <row r="3046">
          <cell r="G3046" t="str">
            <v>5100001865</v>
          </cell>
          <cell r="H3046">
            <v>38119</v>
          </cell>
        </row>
        <row r="3047">
          <cell r="G3047" t="str">
            <v>5100001865</v>
          </cell>
          <cell r="H3047">
            <v>38119</v>
          </cell>
        </row>
        <row r="3048">
          <cell r="G3048" t="str">
            <v>5100001865</v>
          </cell>
          <cell r="H3048">
            <v>38119</v>
          </cell>
        </row>
        <row r="3049">
          <cell r="G3049" t="str">
            <v>5100001865</v>
          </cell>
          <cell r="H3049">
            <v>38119</v>
          </cell>
        </row>
        <row r="3050">
          <cell r="G3050" t="str">
            <v>5100001865</v>
          </cell>
          <cell r="H3050">
            <v>38119</v>
          </cell>
        </row>
        <row r="3051">
          <cell r="G3051" t="str">
            <v>5100001865</v>
          </cell>
          <cell r="H3051">
            <v>38119</v>
          </cell>
        </row>
        <row r="3052">
          <cell r="G3052" t="str">
            <v>5100001865</v>
          </cell>
          <cell r="H3052">
            <v>38119</v>
          </cell>
        </row>
        <row r="3053">
          <cell r="G3053" t="str">
            <v>5100001865</v>
          </cell>
          <cell r="H3053">
            <v>38117</v>
          </cell>
        </row>
        <row r="3054">
          <cell r="G3054" t="str">
            <v>5100001865</v>
          </cell>
          <cell r="H3054">
            <v>38117</v>
          </cell>
        </row>
        <row r="3055">
          <cell r="G3055" t="str">
            <v>5100001865</v>
          </cell>
          <cell r="H3055">
            <v>38115</v>
          </cell>
        </row>
        <row r="3056">
          <cell r="G3056" t="str">
            <v>5100001865</v>
          </cell>
          <cell r="H3056">
            <v>38115</v>
          </cell>
        </row>
        <row r="3057">
          <cell r="G3057" t="str">
            <v>5100001865</v>
          </cell>
          <cell r="H3057">
            <v>38124</v>
          </cell>
        </row>
        <row r="3058">
          <cell r="G3058" t="str">
            <v>5100001865</v>
          </cell>
          <cell r="H3058">
            <v>38124</v>
          </cell>
        </row>
        <row r="3059">
          <cell r="G3059" t="str">
            <v>5100001865</v>
          </cell>
          <cell r="H3059">
            <v>38124</v>
          </cell>
        </row>
        <row r="3060">
          <cell r="G3060" t="str">
            <v>5100001865</v>
          </cell>
          <cell r="H3060">
            <v>38124</v>
          </cell>
        </row>
        <row r="3061">
          <cell r="G3061" t="str">
            <v>5100001865</v>
          </cell>
          <cell r="H3061">
            <v>38124</v>
          </cell>
        </row>
        <row r="3062">
          <cell r="G3062" t="str">
            <v>5100001865</v>
          </cell>
          <cell r="H3062">
            <v>38124</v>
          </cell>
        </row>
        <row r="3063">
          <cell r="G3063" t="str">
            <v>5100001865</v>
          </cell>
          <cell r="H3063">
            <v>38124</v>
          </cell>
        </row>
        <row r="3064">
          <cell r="G3064" t="str">
            <v>5100001865</v>
          </cell>
          <cell r="H3064">
            <v>38124</v>
          </cell>
        </row>
        <row r="3065">
          <cell r="G3065" t="str">
            <v>5100001865</v>
          </cell>
          <cell r="H3065">
            <v>38121</v>
          </cell>
        </row>
        <row r="3066">
          <cell r="G3066" t="str">
            <v>5100001865</v>
          </cell>
          <cell r="H3066">
            <v>38121</v>
          </cell>
        </row>
        <row r="3067">
          <cell r="G3067" t="str">
            <v>5100001865</v>
          </cell>
          <cell r="H3067">
            <v>38118</v>
          </cell>
        </row>
        <row r="3068">
          <cell r="G3068" t="str">
            <v>5100001865</v>
          </cell>
          <cell r="H3068">
            <v>38118</v>
          </cell>
        </row>
        <row r="3069">
          <cell r="G3069" t="str">
            <v>5100001865</v>
          </cell>
          <cell r="H3069">
            <v>38118</v>
          </cell>
        </row>
        <row r="3070">
          <cell r="G3070" t="str">
            <v>5100001865</v>
          </cell>
          <cell r="H3070">
            <v>38118</v>
          </cell>
        </row>
        <row r="3071">
          <cell r="G3071" t="str">
            <v>5100001838</v>
          </cell>
          <cell r="H3071">
            <v>38105</v>
          </cell>
        </row>
        <row r="3072">
          <cell r="G3072" t="str">
            <v>5100001838</v>
          </cell>
          <cell r="H3072">
            <v>38105</v>
          </cell>
        </row>
        <row r="3073">
          <cell r="G3073" t="str">
            <v>5100001838</v>
          </cell>
          <cell r="H3073">
            <v>38106</v>
          </cell>
        </row>
        <row r="3074">
          <cell r="G3074" t="str">
            <v>5100001816</v>
          </cell>
          <cell r="H3074">
            <v>38105</v>
          </cell>
        </row>
        <row r="3075">
          <cell r="G3075" t="str">
            <v>5100001816</v>
          </cell>
          <cell r="H3075">
            <v>38105</v>
          </cell>
        </row>
        <row r="3076">
          <cell r="G3076" t="str">
            <v>5100001816</v>
          </cell>
          <cell r="H3076">
            <v>38113</v>
          </cell>
        </row>
        <row r="3077">
          <cell r="G3077" t="str">
            <v>5100001816</v>
          </cell>
          <cell r="H3077">
            <v>38174</v>
          </cell>
        </row>
        <row r="3078">
          <cell r="G3078" t="str">
            <v>5100001816</v>
          </cell>
          <cell r="H3078">
            <v>38125</v>
          </cell>
        </row>
        <row r="3079">
          <cell r="G3079" t="str">
            <v>5100001816</v>
          </cell>
          <cell r="H3079">
            <v>38125</v>
          </cell>
        </row>
        <row r="3080">
          <cell r="G3080" t="str">
            <v>5100001816</v>
          </cell>
          <cell r="H3080">
            <v>38105</v>
          </cell>
        </row>
        <row r="3081">
          <cell r="G3081" t="str">
            <v>5100001816</v>
          </cell>
          <cell r="H3081">
            <v>38105</v>
          </cell>
        </row>
        <row r="3082">
          <cell r="G3082" t="str">
            <v>5100001816</v>
          </cell>
          <cell r="H3082">
            <v>38174</v>
          </cell>
        </row>
        <row r="3083">
          <cell r="G3083" t="str">
            <v>5100001816</v>
          </cell>
          <cell r="H3083">
            <v>38125</v>
          </cell>
        </row>
        <row r="3084">
          <cell r="G3084" t="str">
            <v>5100001816</v>
          </cell>
          <cell r="H3084">
            <v>38125</v>
          </cell>
        </row>
        <row r="3085">
          <cell r="G3085" t="str">
            <v>5100001816</v>
          </cell>
          <cell r="H3085">
            <v>38105</v>
          </cell>
        </row>
        <row r="3086">
          <cell r="G3086" t="str">
            <v>5100001816</v>
          </cell>
          <cell r="H3086">
            <v>38105</v>
          </cell>
        </row>
        <row r="3087">
          <cell r="G3087" t="str">
            <v>5100001816</v>
          </cell>
          <cell r="H3087">
            <v>38225</v>
          </cell>
        </row>
        <row r="3088">
          <cell r="G3088" t="str">
            <v>5100001816</v>
          </cell>
          <cell r="H3088">
            <v>38113</v>
          </cell>
        </row>
        <row r="3089">
          <cell r="G3089" t="str">
            <v>5100001816</v>
          </cell>
          <cell r="H3089">
            <v>38113</v>
          </cell>
        </row>
        <row r="3090">
          <cell r="G3090" t="str">
            <v>5100001816</v>
          </cell>
          <cell r="H3090">
            <v>38113</v>
          </cell>
        </row>
        <row r="3091">
          <cell r="G3091" t="str">
            <v>5100001816</v>
          </cell>
          <cell r="H3091">
            <v>38113</v>
          </cell>
        </row>
        <row r="3092">
          <cell r="G3092" t="str">
            <v>5100001814</v>
          </cell>
          <cell r="H3092">
            <v>38107</v>
          </cell>
        </row>
        <row r="3093">
          <cell r="G3093" t="str">
            <v>5100001814</v>
          </cell>
          <cell r="H3093">
            <v>38107</v>
          </cell>
        </row>
        <row r="3094">
          <cell r="G3094" t="str">
            <v>5100001814</v>
          </cell>
          <cell r="H3094">
            <v>38107</v>
          </cell>
        </row>
        <row r="3095">
          <cell r="G3095" t="str">
            <v>5100001814</v>
          </cell>
          <cell r="H3095">
            <v>38107</v>
          </cell>
        </row>
        <row r="3096">
          <cell r="G3096" t="str">
            <v>5100001814</v>
          </cell>
          <cell r="H3096">
            <v>38113</v>
          </cell>
        </row>
        <row r="3097">
          <cell r="G3097" t="str">
            <v>5100001814</v>
          </cell>
          <cell r="H3097">
            <v>38113</v>
          </cell>
        </row>
        <row r="3098">
          <cell r="G3098" t="str">
            <v>5100001812</v>
          </cell>
          <cell r="H3098">
            <v>38132</v>
          </cell>
        </row>
        <row r="3099">
          <cell r="G3099" t="str">
            <v>5100001812</v>
          </cell>
          <cell r="H3099">
            <v>38132</v>
          </cell>
        </row>
        <row r="3100">
          <cell r="G3100" t="str">
            <v>5100001812</v>
          </cell>
          <cell r="H3100">
            <v>38164</v>
          </cell>
        </row>
        <row r="3101">
          <cell r="G3101" t="str">
            <v>5100001812</v>
          </cell>
          <cell r="H3101">
            <v>38164</v>
          </cell>
        </row>
        <row r="3102">
          <cell r="G3102" t="str">
            <v>5100001780</v>
          </cell>
          <cell r="H3102">
            <v>38132</v>
          </cell>
        </row>
        <row r="3103">
          <cell r="G3103" t="str">
            <v>5100001780</v>
          </cell>
          <cell r="H3103">
            <v>38132</v>
          </cell>
        </row>
        <row r="3104">
          <cell r="G3104" t="str">
            <v>5100001780</v>
          </cell>
          <cell r="H3104">
            <v>38164</v>
          </cell>
        </row>
        <row r="3105">
          <cell r="G3105" t="str">
            <v>5100001780</v>
          </cell>
          <cell r="H3105">
            <v>38164</v>
          </cell>
        </row>
        <row r="3106">
          <cell r="G3106" t="str">
            <v>5100001709</v>
          </cell>
          <cell r="H3106">
            <v>38099</v>
          </cell>
        </row>
        <row r="3107">
          <cell r="G3107" t="str">
            <v>5100001709</v>
          </cell>
          <cell r="H3107">
            <v>38099</v>
          </cell>
        </row>
        <row r="3108">
          <cell r="G3108" t="str">
            <v>5100001709</v>
          </cell>
          <cell r="H3108">
            <v>38099</v>
          </cell>
        </row>
        <row r="3109">
          <cell r="G3109" t="str">
            <v>5100001709</v>
          </cell>
          <cell r="H3109">
            <v>38099</v>
          </cell>
        </row>
        <row r="3110">
          <cell r="G3110" t="str">
            <v>5100001709</v>
          </cell>
          <cell r="H3110">
            <v>38099</v>
          </cell>
        </row>
        <row r="3111">
          <cell r="G3111" t="str">
            <v>5100001709</v>
          </cell>
          <cell r="H3111">
            <v>38099</v>
          </cell>
        </row>
        <row r="3112">
          <cell r="G3112" t="str">
            <v>5100001709</v>
          </cell>
          <cell r="H3112">
            <v>38099</v>
          </cell>
        </row>
        <row r="3113">
          <cell r="G3113" t="str">
            <v>5100001709</v>
          </cell>
          <cell r="H3113">
            <v>38099</v>
          </cell>
        </row>
        <row r="3114">
          <cell r="G3114" t="str">
            <v>5100001709</v>
          </cell>
          <cell r="H3114">
            <v>38099</v>
          </cell>
        </row>
        <row r="3115">
          <cell r="G3115" t="str">
            <v>5100001709</v>
          </cell>
          <cell r="H3115">
            <v>38099</v>
          </cell>
        </row>
        <row r="3116">
          <cell r="G3116" t="str">
            <v>5100001709</v>
          </cell>
          <cell r="H3116">
            <v>38099</v>
          </cell>
        </row>
        <row r="3117">
          <cell r="G3117" t="str">
            <v>5100001709</v>
          </cell>
          <cell r="H3117">
            <v>38099</v>
          </cell>
        </row>
        <row r="3118">
          <cell r="G3118" t="str">
            <v>5100001709</v>
          </cell>
          <cell r="H3118">
            <v>38101</v>
          </cell>
        </row>
        <row r="3119">
          <cell r="G3119" t="str">
            <v>5100001709</v>
          </cell>
          <cell r="H3119">
            <v>38101</v>
          </cell>
        </row>
        <row r="3120">
          <cell r="G3120" t="str">
            <v>5100001709</v>
          </cell>
          <cell r="H3120">
            <v>38101</v>
          </cell>
        </row>
        <row r="3121">
          <cell r="G3121" t="str">
            <v>5100001709</v>
          </cell>
          <cell r="H3121">
            <v>38101</v>
          </cell>
        </row>
        <row r="3122">
          <cell r="G3122" t="str">
            <v>5100001709</v>
          </cell>
          <cell r="H3122">
            <v>38101</v>
          </cell>
        </row>
        <row r="3123">
          <cell r="G3123" t="str">
            <v>5100001709</v>
          </cell>
          <cell r="H3123">
            <v>38101</v>
          </cell>
        </row>
        <row r="3124">
          <cell r="G3124" t="str">
            <v>5100001698</v>
          </cell>
          <cell r="H3124">
            <v>38094</v>
          </cell>
        </row>
        <row r="3125">
          <cell r="G3125" t="str">
            <v>5100001698</v>
          </cell>
          <cell r="H3125">
            <v>38094</v>
          </cell>
        </row>
        <row r="3126">
          <cell r="G3126" t="str">
            <v>5100001698</v>
          </cell>
          <cell r="H3126">
            <v>38094</v>
          </cell>
        </row>
        <row r="3127">
          <cell r="G3127" t="str">
            <v>5100001698</v>
          </cell>
          <cell r="H3127">
            <v>38094</v>
          </cell>
        </row>
        <row r="3128">
          <cell r="G3128" t="str">
            <v>5100001698</v>
          </cell>
          <cell r="H3128">
            <v>38094</v>
          </cell>
        </row>
        <row r="3129">
          <cell r="G3129" t="str">
            <v>5100001698</v>
          </cell>
          <cell r="H3129">
            <v>38094</v>
          </cell>
        </row>
        <row r="3130">
          <cell r="G3130" t="str">
            <v>5100001698</v>
          </cell>
          <cell r="H3130">
            <v>38094</v>
          </cell>
        </row>
        <row r="3131">
          <cell r="G3131" t="str">
            <v>5100001698</v>
          </cell>
          <cell r="H3131">
            <v>38094</v>
          </cell>
        </row>
        <row r="3132">
          <cell r="G3132" t="str">
            <v>5100001698</v>
          </cell>
          <cell r="H3132">
            <v>38094</v>
          </cell>
        </row>
        <row r="3133">
          <cell r="G3133" t="str">
            <v>5100001698</v>
          </cell>
          <cell r="H3133">
            <v>38094</v>
          </cell>
        </row>
        <row r="3134">
          <cell r="G3134" t="str">
            <v>5100001698</v>
          </cell>
          <cell r="H3134">
            <v>38094</v>
          </cell>
        </row>
        <row r="3135">
          <cell r="G3135" t="str">
            <v>5100001698</v>
          </cell>
          <cell r="H3135">
            <v>38094</v>
          </cell>
        </row>
        <row r="3136">
          <cell r="G3136" t="str">
            <v>5100001698</v>
          </cell>
          <cell r="H3136">
            <v>38094</v>
          </cell>
        </row>
        <row r="3137">
          <cell r="G3137" t="str">
            <v>5100001698</v>
          </cell>
          <cell r="H3137">
            <v>38094</v>
          </cell>
        </row>
        <row r="3138">
          <cell r="G3138" t="str">
            <v>5100001698</v>
          </cell>
          <cell r="H3138">
            <v>38094</v>
          </cell>
        </row>
        <row r="3139">
          <cell r="G3139" t="str">
            <v>5100001698</v>
          </cell>
          <cell r="H3139">
            <v>38094</v>
          </cell>
        </row>
        <row r="3140">
          <cell r="G3140" t="str">
            <v>5100001698</v>
          </cell>
          <cell r="H3140">
            <v>38094</v>
          </cell>
        </row>
        <row r="3141">
          <cell r="G3141" t="str">
            <v>5100001698</v>
          </cell>
          <cell r="H3141">
            <v>38094</v>
          </cell>
        </row>
        <row r="3142">
          <cell r="G3142" t="str">
            <v>5100001698</v>
          </cell>
          <cell r="H3142">
            <v>38094</v>
          </cell>
        </row>
        <row r="3143">
          <cell r="G3143" t="str">
            <v>5100001698</v>
          </cell>
          <cell r="H3143">
            <v>38094</v>
          </cell>
        </row>
        <row r="3144">
          <cell r="G3144" t="str">
            <v>5100001698</v>
          </cell>
          <cell r="H3144">
            <v>38094</v>
          </cell>
        </row>
        <row r="3145">
          <cell r="G3145" t="str">
            <v>5100001698</v>
          </cell>
          <cell r="H3145">
            <v>38094</v>
          </cell>
        </row>
        <row r="3146">
          <cell r="G3146" t="str">
            <v>5100001698</v>
          </cell>
          <cell r="H3146">
            <v>38094</v>
          </cell>
        </row>
        <row r="3147">
          <cell r="G3147" t="str">
            <v>5100001698</v>
          </cell>
          <cell r="H3147">
            <v>38094</v>
          </cell>
        </row>
        <row r="3148">
          <cell r="G3148" t="str">
            <v>5100001698</v>
          </cell>
          <cell r="H3148">
            <v>38094</v>
          </cell>
        </row>
        <row r="3149">
          <cell r="G3149" t="str">
            <v>5100001698</v>
          </cell>
          <cell r="H3149">
            <v>38094</v>
          </cell>
        </row>
        <row r="3150">
          <cell r="G3150" t="str">
            <v>5100001698</v>
          </cell>
          <cell r="H3150">
            <v>38094</v>
          </cell>
        </row>
        <row r="3151">
          <cell r="G3151" t="str">
            <v>5100001698</v>
          </cell>
          <cell r="H3151">
            <v>38094</v>
          </cell>
        </row>
        <row r="3152">
          <cell r="G3152" t="str">
            <v>5100001698</v>
          </cell>
          <cell r="H3152">
            <v>38094</v>
          </cell>
        </row>
        <row r="3153">
          <cell r="G3153" t="str">
            <v>5100001698</v>
          </cell>
          <cell r="H3153">
            <v>38094</v>
          </cell>
        </row>
        <row r="3154">
          <cell r="G3154" t="str">
            <v>5100001698</v>
          </cell>
          <cell r="H3154">
            <v>38094</v>
          </cell>
        </row>
        <row r="3155">
          <cell r="G3155" t="str">
            <v>5100001698</v>
          </cell>
          <cell r="H3155">
            <v>38094</v>
          </cell>
        </row>
        <row r="3156">
          <cell r="G3156" t="str">
            <v>5100001698</v>
          </cell>
          <cell r="H3156">
            <v>38094</v>
          </cell>
        </row>
        <row r="3157">
          <cell r="G3157" t="str">
            <v>5100001698</v>
          </cell>
          <cell r="H3157">
            <v>38094</v>
          </cell>
        </row>
        <row r="3158">
          <cell r="G3158" t="str">
            <v>5100001698</v>
          </cell>
          <cell r="H3158">
            <v>38094</v>
          </cell>
        </row>
        <row r="3159">
          <cell r="G3159" t="str">
            <v>5100001698</v>
          </cell>
          <cell r="H3159">
            <v>38094</v>
          </cell>
        </row>
        <row r="3160">
          <cell r="G3160" t="str">
            <v>5100001698</v>
          </cell>
          <cell r="H3160">
            <v>38094</v>
          </cell>
        </row>
        <row r="3161">
          <cell r="G3161" t="str">
            <v>5100001698</v>
          </cell>
          <cell r="H3161">
            <v>38094</v>
          </cell>
        </row>
        <row r="3162">
          <cell r="G3162" t="str">
            <v>5100001698</v>
          </cell>
          <cell r="H3162">
            <v>38094</v>
          </cell>
        </row>
        <row r="3163">
          <cell r="G3163" t="str">
            <v>5100001698</v>
          </cell>
          <cell r="H3163">
            <v>38094</v>
          </cell>
        </row>
        <row r="3164">
          <cell r="G3164" t="str">
            <v>5100001698</v>
          </cell>
          <cell r="H3164">
            <v>38094</v>
          </cell>
        </row>
        <row r="3165">
          <cell r="G3165" t="str">
            <v>5100001698</v>
          </cell>
          <cell r="H3165">
            <v>38094</v>
          </cell>
        </row>
        <row r="3166">
          <cell r="G3166" t="str">
            <v>5100001698</v>
          </cell>
          <cell r="H3166">
            <v>38094</v>
          </cell>
        </row>
        <row r="3167">
          <cell r="G3167" t="str">
            <v>5100001698</v>
          </cell>
          <cell r="H3167">
            <v>38094</v>
          </cell>
        </row>
        <row r="3168">
          <cell r="G3168" t="str">
            <v>5100001698</v>
          </cell>
          <cell r="H3168">
            <v>38094</v>
          </cell>
        </row>
        <row r="3169">
          <cell r="G3169" t="str">
            <v>5100001698</v>
          </cell>
          <cell r="H3169">
            <v>38094</v>
          </cell>
        </row>
        <row r="3170">
          <cell r="G3170" t="str">
            <v>5100001698</v>
          </cell>
          <cell r="H3170">
            <v>38094</v>
          </cell>
        </row>
        <row r="3171">
          <cell r="G3171" t="str">
            <v>5100001698</v>
          </cell>
          <cell r="H3171">
            <v>38094</v>
          </cell>
        </row>
        <row r="3172">
          <cell r="G3172" t="str">
            <v>5100001698</v>
          </cell>
          <cell r="H3172">
            <v>38094</v>
          </cell>
        </row>
        <row r="3173">
          <cell r="G3173" t="str">
            <v>5100001698</v>
          </cell>
          <cell r="H3173">
            <v>38094</v>
          </cell>
        </row>
        <row r="3174">
          <cell r="G3174" t="str">
            <v>5100001698</v>
          </cell>
          <cell r="H3174">
            <v>38094</v>
          </cell>
        </row>
        <row r="3175">
          <cell r="G3175" t="str">
            <v>5100001698</v>
          </cell>
          <cell r="H3175">
            <v>38094</v>
          </cell>
        </row>
        <row r="3176">
          <cell r="G3176" t="str">
            <v>5100001698</v>
          </cell>
          <cell r="H3176">
            <v>38094</v>
          </cell>
        </row>
        <row r="3177">
          <cell r="G3177" t="str">
            <v>5100001698</v>
          </cell>
          <cell r="H3177">
            <v>38094</v>
          </cell>
        </row>
        <row r="3178">
          <cell r="G3178" t="str">
            <v>5100001698</v>
          </cell>
          <cell r="H3178">
            <v>38094</v>
          </cell>
        </row>
        <row r="3179">
          <cell r="G3179" t="str">
            <v>5100001698</v>
          </cell>
          <cell r="H3179">
            <v>38094</v>
          </cell>
        </row>
        <row r="3180">
          <cell r="G3180" t="str">
            <v>5100001698</v>
          </cell>
          <cell r="H3180">
            <v>38094</v>
          </cell>
        </row>
        <row r="3181">
          <cell r="G3181" t="str">
            <v>5100001698</v>
          </cell>
          <cell r="H3181">
            <v>38094</v>
          </cell>
        </row>
        <row r="3182">
          <cell r="G3182" t="str">
            <v>5100001698</v>
          </cell>
          <cell r="H3182">
            <v>38094</v>
          </cell>
        </row>
        <row r="3183">
          <cell r="G3183" t="str">
            <v>5100001698</v>
          </cell>
          <cell r="H3183">
            <v>38094</v>
          </cell>
        </row>
        <row r="3184">
          <cell r="G3184" t="str">
            <v>5100001698</v>
          </cell>
          <cell r="H3184">
            <v>38094</v>
          </cell>
        </row>
        <row r="3185">
          <cell r="G3185" t="str">
            <v>5100001698</v>
          </cell>
          <cell r="H3185">
            <v>38094</v>
          </cell>
        </row>
        <row r="3186">
          <cell r="G3186" t="str">
            <v>5100001698</v>
          </cell>
          <cell r="H3186">
            <v>38094</v>
          </cell>
        </row>
        <row r="3187">
          <cell r="G3187" t="str">
            <v>5100001698</v>
          </cell>
          <cell r="H3187">
            <v>38094</v>
          </cell>
        </row>
        <row r="3188">
          <cell r="G3188" t="str">
            <v>5100001698</v>
          </cell>
          <cell r="H3188">
            <v>38094</v>
          </cell>
        </row>
        <row r="3189">
          <cell r="G3189" t="str">
            <v>5100001698</v>
          </cell>
          <cell r="H3189">
            <v>38094</v>
          </cell>
        </row>
        <row r="3190">
          <cell r="G3190" t="str">
            <v>5100001698</v>
          </cell>
          <cell r="H3190">
            <v>38094</v>
          </cell>
        </row>
        <row r="3191">
          <cell r="G3191" t="str">
            <v>5100001698</v>
          </cell>
          <cell r="H3191">
            <v>38094</v>
          </cell>
        </row>
        <row r="3192">
          <cell r="G3192" t="str">
            <v>5100001698</v>
          </cell>
          <cell r="H3192">
            <v>38094</v>
          </cell>
        </row>
        <row r="3193">
          <cell r="G3193" t="str">
            <v>5100001698</v>
          </cell>
          <cell r="H3193">
            <v>38094</v>
          </cell>
        </row>
        <row r="3194">
          <cell r="G3194" t="str">
            <v>5100001698</v>
          </cell>
          <cell r="H3194">
            <v>38094</v>
          </cell>
        </row>
        <row r="3195">
          <cell r="G3195" t="str">
            <v>5100001698</v>
          </cell>
          <cell r="H3195">
            <v>38094</v>
          </cell>
        </row>
        <row r="3196">
          <cell r="G3196" t="str">
            <v>5100001698</v>
          </cell>
          <cell r="H3196">
            <v>38103</v>
          </cell>
        </row>
        <row r="3197">
          <cell r="G3197" t="str">
            <v>5100001698</v>
          </cell>
          <cell r="H3197">
            <v>38103</v>
          </cell>
        </row>
        <row r="3198">
          <cell r="G3198" t="str">
            <v>5100001698</v>
          </cell>
          <cell r="H3198">
            <v>38103</v>
          </cell>
        </row>
        <row r="3199">
          <cell r="G3199" t="str">
            <v>5100001698</v>
          </cell>
          <cell r="H3199">
            <v>38103</v>
          </cell>
        </row>
        <row r="3200">
          <cell r="G3200" t="str">
            <v>5100001698</v>
          </cell>
          <cell r="H3200">
            <v>38103</v>
          </cell>
        </row>
        <row r="3201">
          <cell r="G3201" t="str">
            <v>5100001698</v>
          </cell>
          <cell r="H3201">
            <v>38103</v>
          </cell>
        </row>
        <row r="3202">
          <cell r="G3202" t="str">
            <v>5100001698</v>
          </cell>
          <cell r="H3202">
            <v>38103</v>
          </cell>
        </row>
        <row r="3203">
          <cell r="G3203" t="str">
            <v>5100001698</v>
          </cell>
          <cell r="H3203">
            <v>38103</v>
          </cell>
        </row>
        <row r="3204">
          <cell r="G3204" t="str">
            <v>5100001698</v>
          </cell>
          <cell r="H3204">
            <v>38103</v>
          </cell>
        </row>
        <row r="3205">
          <cell r="G3205" t="str">
            <v>5100001698</v>
          </cell>
          <cell r="H3205">
            <v>38103</v>
          </cell>
        </row>
        <row r="3206">
          <cell r="G3206" t="str">
            <v>5100001698</v>
          </cell>
          <cell r="H3206">
            <v>38103</v>
          </cell>
        </row>
        <row r="3207">
          <cell r="G3207" t="str">
            <v>5100001698</v>
          </cell>
          <cell r="H3207">
            <v>38103</v>
          </cell>
        </row>
        <row r="3208">
          <cell r="G3208" t="str">
            <v>5100001698</v>
          </cell>
          <cell r="H3208">
            <v>38103</v>
          </cell>
        </row>
        <row r="3209">
          <cell r="G3209" t="str">
            <v>5100001698</v>
          </cell>
          <cell r="H3209">
            <v>38103</v>
          </cell>
        </row>
        <row r="3210">
          <cell r="G3210" t="str">
            <v>5100001698</v>
          </cell>
          <cell r="H3210">
            <v>38103</v>
          </cell>
        </row>
        <row r="3211">
          <cell r="G3211" t="str">
            <v>5100001698</v>
          </cell>
          <cell r="H3211">
            <v>38103</v>
          </cell>
        </row>
        <row r="3212">
          <cell r="G3212" t="str">
            <v>5100001698</v>
          </cell>
          <cell r="H3212">
            <v>38103</v>
          </cell>
        </row>
        <row r="3213">
          <cell r="G3213" t="str">
            <v>5100001698</v>
          </cell>
          <cell r="H3213">
            <v>38103</v>
          </cell>
        </row>
        <row r="3214">
          <cell r="G3214" t="str">
            <v>5100001698</v>
          </cell>
          <cell r="H3214">
            <v>38103</v>
          </cell>
        </row>
        <row r="3215">
          <cell r="G3215" t="str">
            <v>5100001698</v>
          </cell>
          <cell r="H3215">
            <v>38103</v>
          </cell>
        </row>
        <row r="3216">
          <cell r="G3216" t="str">
            <v>5100001698</v>
          </cell>
          <cell r="H3216">
            <v>38103</v>
          </cell>
        </row>
        <row r="3217">
          <cell r="G3217" t="str">
            <v>5100001698</v>
          </cell>
          <cell r="H3217">
            <v>38103</v>
          </cell>
        </row>
        <row r="3218">
          <cell r="G3218" t="str">
            <v>5100001698</v>
          </cell>
          <cell r="H3218">
            <v>38103</v>
          </cell>
        </row>
        <row r="3219">
          <cell r="G3219" t="str">
            <v>5100001698</v>
          </cell>
          <cell r="H3219">
            <v>38103</v>
          </cell>
        </row>
        <row r="3220">
          <cell r="G3220" t="str">
            <v>5100001698</v>
          </cell>
          <cell r="H3220">
            <v>38103</v>
          </cell>
        </row>
        <row r="3221">
          <cell r="G3221" t="str">
            <v>5100001698</v>
          </cell>
          <cell r="H3221">
            <v>38103</v>
          </cell>
        </row>
        <row r="3222">
          <cell r="G3222" t="str">
            <v>5100001698</v>
          </cell>
          <cell r="H3222">
            <v>38103</v>
          </cell>
        </row>
        <row r="3223">
          <cell r="G3223" t="str">
            <v>5100001698</v>
          </cell>
          <cell r="H3223">
            <v>38103</v>
          </cell>
        </row>
        <row r="3224">
          <cell r="G3224" t="str">
            <v>5100001698</v>
          </cell>
          <cell r="H3224">
            <v>38103</v>
          </cell>
        </row>
        <row r="3225">
          <cell r="G3225" t="str">
            <v>5100001698</v>
          </cell>
          <cell r="H3225">
            <v>38103</v>
          </cell>
        </row>
        <row r="3226">
          <cell r="G3226" t="str">
            <v>5100001698</v>
          </cell>
          <cell r="H3226">
            <v>38103</v>
          </cell>
        </row>
        <row r="3227">
          <cell r="G3227" t="str">
            <v>5100001698</v>
          </cell>
          <cell r="H3227">
            <v>38103</v>
          </cell>
        </row>
        <row r="3228">
          <cell r="G3228" t="str">
            <v>5100001698</v>
          </cell>
          <cell r="H3228">
            <v>38103</v>
          </cell>
        </row>
        <row r="3229">
          <cell r="G3229" t="str">
            <v>5100001698</v>
          </cell>
          <cell r="H3229">
            <v>38103</v>
          </cell>
        </row>
        <row r="3230">
          <cell r="G3230" t="str">
            <v>5100001698</v>
          </cell>
          <cell r="H3230">
            <v>38103</v>
          </cell>
        </row>
        <row r="3231">
          <cell r="G3231" t="str">
            <v>5100001698</v>
          </cell>
          <cell r="H3231">
            <v>38103</v>
          </cell>
        </row>
        <row r="3232">
          <cell r="G3232" t="str">
            <v>5100001698</v>
          </cell>
          <cell r="H3232">
            <v>38094</v>
          </cell>
        </row>
        <row r="3233">
          <cell r="G3233" t="str">
            <v>5100001698</v>
          </cell>
          <cell r="H3233">
            <v>38094</v>
          </cell>
        </row>
        <row r="3234">
          <cell r="G3234" t="str">
            <v>5100001698</v>
          </cell>
          <cell r="H3234">
            <v>38094</v>
          </cell>
        </row>
        <row r="3235">
          <cell r="G3235" t="str">
            <v>5100001698</v>
          </cell>
          <cell r="H3235">
            <v>38094</v>
          </cell>
        </row>
        <row r="3236">
          <cell r="G3236" t="str">
            <v>5100001698</v>
          </cell>
          <cell r="H3236">
            <v>38096</v>
          </cell>
        </row>
        <row r="3237">
          <cell r="G3237" t="str">
            <v>5100001698</v>
          </cell>
          <cell r="H3237">
            <v>38096</v>
          </cell>
        </row>
        <row r="3238">
          <cell r="G3238" t="str">
            <v>5100001698</v>
          </cell>
          <cell r="H3238">
            <v>38094</v>
          </cell>
        </row>
        <row r="3239">
          <cell r="G3239" t="str">
            <v>5100001698</v>
          </cell>
          <cell r="H3239">
            <v>38094</v>
          </cell>
        </row>
        <row r="3240">
          <cell r="G3240" t="str">
            <v>5100001698</v>
          </cell>
          <cell r="H3240">
            <v>38094</v>
          </cell>
        </row>
        <row r="3241">
          <cell r="G3241" t="str">
            <v>5100001698</v>
          </cell>
          <cell r="H3241">
            <v>38094</v>
          </cell>
        </row>
        <row r="3242">
          <cell r="G3242" t="str">
            <v>5100001698</v>
          </cell>
          <cell r="H3242">
            <v>38094</v>
          </cell>
        </row>
        <row r="3243">
          <cell r="G3243" t="str">
            <v>5100001698</v>
          </cell>
          <cell r="H3243">
            <v>38094</v>
          </cell>
        </row>
        <row r="3244">
          <cell r="G3244" t="str">
            <v>5100001688</v>
          </cell>
          <cell r="H3244">
            <v>38104</v>
          </cell>
        </row>
        <row r="3245">
          <cell r="G3245" t="str">
            <v>5100001688</v>
          </cell>
          <cell r="H3245">
            <v>38104</v>
          </cell>
        </row>
        <row r="3246">
          <cell r="G3246" t="str">
            <v>5100001688</v>
          </cell>
          <cell r="H3246">
            <v>38100</v>
          </cell>
        </row>
        <row r="3247">
          <cell r="G3247" t="str">
            <v>5100001688</v>
          </cell>
          <cell r="H3247">
            <v>38100</v>
          </cell>
        </row>
        <row r="3248">
          <cell r="G3248" t="str">
            <v>5100001688</v>
          </cell>
          <cell r="H3248">
            <v>38100</v>
          </cell>
        </row>
        <row r="3249">
          <cell r="G3249" t="str">
            <v>5100001688</v>
          </cell>
          <cell r="H3249">
            <v>38100</v>
          </cell>
        </row>
        <row r="3250">
          <cell r="G3250" t="str">
            <v>5100001688</v>
          </cell>
          <cell r="H3250">
            <v>38100</v>
          </cell>
        </row>
        <row r="3251">
          <cell r="G3251" t="str">
            <v>5100001688</v>
          </cell>
          <cell r="H3251">
            <v>38096</v>
          </cell>
        </row>
        <row r="3252">
          <cell r="G3252" t="str">
            <v>5100001688</v>
          </cell>
          <cell r="H3252">
            <v>38096</v>
          </cell>
        </row>
        <row r="3253">
          <cell r="G3253" t="str">
            <v>5100001688</v>
          </cell>
          <cell r="H3253">
            <v>38096</v>
          </cell>
        </row>
        <row r="3254">
          <cell r="G3254" t="str">
            <v>5100001688</v>
          </cell>
          <cell r="H3254">
            <v>38096</v>
          </cell>
        </row>
        <row r="3255">
          <cell r="G3255" t="str">
            <v>5100001688</v>
          </cell>
          <cell r="H3255">
            <v>38096</v>
          </cell>
        </row>
        <row r="3256">
          <cell r="G3256" t="str">
            <v>5100001688</v>
          </cell>
          <cell r="H3256">
            <v>38104</v>
          </cell>
        </row>
        <row r="3257">
          <cell r="G3257" t="str">
            <v>5100001688</v>
          </cell>
          <cell r="H3257">
            <v>38104</v>
          </cell>
        </row>
        <row r="3258">
          <cell r="G3258" t="str">
            <v>5100001688</v>
          </cell>
          <cell r="H3258">
            <v>38100</v>
          </cell>
        </row>
        <row r="3259">
          <cell r="G3259" t="str">
            <v>5100001688</v>
          </cell>
          <cell r="H3259">
            <v>38100</v>
          </cell>
        </row>
        <row r="3260">
          <cell r="G3260" t="str">
            <v>5100001688</v>
          </cell>
          <cell r="H3260">
            <v>38100</v>
          </cell>
        </row>
        <row r="3261">
          <cell r="G3261" t="str">
            <v>5100001688</v>
          </cell>
          <cell r="H3261">
            <v>38100</v>
          </cell>
        </row>
        <row r="3262">
          <cell r="G3262" t="str">
            <v>5100001688</v>
          </cell>
          <cell r="H3262">
            <v>38100</v>
          </cell>
        </row>
        <row r="3263">
          <cell r="G3263" t="str">
            <v>5100001688</v>
          </cell>
          <cell r="H3263">
            <v>38096</v>
          </cell>
        </row>
        <row r="3264">
          <cell r="G3264" t="str">
            <v>5100001688</v>
          </cell>
          <cell r="H3264">
            <v>38096</v>
          </cell>
        </row>
        <row r="3265">
          <cell r="G3265" t="str">
            <v>5100001688</v>
          </cell>
          <cell r="H3265">
            <v>38096</v>
          </cell>
        </row>
        <row r="3266">
          <cell r="G3266" t="str">
            <v>5100001688</v>
          </cell>
          <cell r="H3266">
            <v>38096</v>
          </cell>
        </row>
        <row r="3267">
          <cell r="G3267" t="str">
            <v>5100001688</v>
          </cell>
          <cell r="H3267">
            <v>38096</v>
          </cell>
        </row>
        <row r="3268">
          <cell r="G3268" t="str">
            <v>5100001688</v>
          </cell>
          <cell r="H3268">
            <v>38106</v>
          </cell>
        </row>
        <row r="3269">
          <cell r="G3269" t="str">
            <v>5100001688</v>
          </cell>
          <cell r="H3269">
            <v>38106</v>
          </cell>
        </row>
        <row r="3270">
          <cell r="G3270" t="str">
            <v>5100001688</v>
          </cell>
          <cell r="H3270">
            <v>38101</v>
          </cell>
        </row>
        <row r="3271">
          <cell r="G3271" t="str">
            <v>5100001688</v>
          </cell>
          <cell r="H3271">
            <v>38101</v>
          </cell>
        </row>
        <row r="3272">
          <cell r="G3272" t="str">
            <v>5100001688</v>
          </cell>
          <cell r="H3272">
            <v>38101</v>
          </cell>
        </row>
        <row r="3273">
          <cell r="G3273" t="str">
            <v>5100001688</v>
          </cell>
          <cell r="H3273">
            <v>38101</v>
          </cell>
        </row>
        <row r="3274">
          <cell r="G3274" t="str">
            <v>5100001688</v>
          </cell>
          <cell r="H3274">
            <v>38101</v>
          </cell>
        </row>
        <row r="3275">
          <cell r="G3275" t="str">
            <v>5100001688</v>
          </cell>
          <cell r="H3275">
            <v>38098</v>
          </cell>
        </row>
        <row r="3276">
          <cell r="G3276" t="str">
            <v>5100001688</v>
          </cell>
          <cell r="H3276">
            <v>38097</v>
          </cell>
        </row>
        <row r="3277">
          <cell r="G3277" t="str">
            <v>5100001688</v>
          </cell>
          <cell r="H3277">
            <v>38097</v>
          </cell>
        </row>
        <row r="3278">
          <cell r="G3278" t="str">
            <v>5100001687</v>
          </cell>
          <cell r="H3278">
            <v>38126</v>
          </cell>
        </row>
        <row r="3279">
          <cell r="G3279" t="str">
            <v>5100001687</v>
          </cell>
          <cell r="H3279">
            <v>38096</v>
          </cell>
        </row>
        <row r="3280">
          <cell r="G3280" t="str">
            <v>5100001687</v>
          </cell>
          <cell r="H3280">
            <v>38096</v>
          </cell>
        </row>
        <row r="3281">
          <cell r="G3281" t="str">
            <v>5100001687</v>
          </cell>
          <cell r="H3281">
            <v>38094</v>
          </cell>
        </row>
        <row r="3282">
          <cell r="G3282" t="str">
            <v>5100001687</v>
          </cell>
          <cell r="H3282">
            <v>38094</v>
          </cell>
        </row>
        <row r="3283">
          <cell r="G3283" t="str">
            <v>5100001687</v>
          </cell>
          <cell r="H3283">
            <v>38094</v>
          </cell>
        </row>
        <row r="3284">
          <cell r="G3284" t="str">
            <v>5100001687</v>
          </cell>
          <cell r="H3284">
            <v>38094</v>
          </cell>
        </row>
        <row r="3285">
          <cell r="G3285" t="str">
            <v>5100001687</v>
          </cell>
          <cell r="H3285">
            <v>38126</v>
          </cell>
        </row>
        <row r="3286">
          <cell r="G3286" t="str">
            <v>5100001687</v>
          </cell>
          <cell r="H3286">
            <v>38096</v>
          </cell>
        </row>
        <row r="3287">
          <cell r="G3287" t="str">
            <v>5100001687</v>
          </cell>
          <cell r="H3287">
            <v>38096</v>
          </cell>
        </row>
        <row r="3288">
          <cell r="G3288" t="str">
            <v>5100001687</v>
          </cell>
          <cell r="H3288">
            <v>38094</v>
          </cell>
        </row>
        <row r="3289">
          <cell r="G3289" t="str">
            <v>5100001687</v>
          </cell>
          <cell r="H3289">
            <v>38094</v>
          </cell>
        </row>
        <row r="3290">
          <cell r="G3290" t="str">
            <v>5100001687</v>
          </cell>
          <cell r="H3290">
            <v>38094</v>
          </cell>
        </row>
        <row r="3291">
          <cell r="G3291" t="str">
            <v>5100001687</v>
          </cell>
          <cell r="H3291">
            <v>38094</v>
          </cell>
        </row>
        <row r="3292">
          <cell r="G3292" t="str">
            <v>5100001687</v>
          </cell>
          <cell r="H3292">
            <v>38121</v>
          </cell>
        </row>
        <row r="3293">
          <cell r="G3293" t="str">
            <v>5100001687</v>
          </cell>
          <cell r="H3293">
            <v>38099</v>
          </cell>
        </row>
        <row r="3294">
          <cell r="G3294" t="str">
            <v>5100001687</v>
          </cell>
          <cell r="H3294">
            <v>38099</v>
          </cell>
        </row>
        <row r="3295">
          <cell r="G3295" t="str">
            <v>5100001687</v>
          </cell>
          <cell r="H3295">
            <v>38097</v>
          </cell>
        </row>
        <row r="3296">
          <cell r="G3296" t="str">
            <v>5100001687</v>
          </cell>
          <cell r="H3296">
            <v>38097</v>
          </cell>
        </row>
        <row r="3297">
          <cell r="G3297" t="str">
            <v>5100001687</v>
          </cell>
          <cell r="H3297">
            <v>38097</v>
          </cell>
        </row>
        <row r="3298">
          <cell r="G3298" t="str">
            <v>5100001687</v>
          </cell>
          <cell r="H3298">
            <v>38097</v>
          </cell>
        </row>
        <row r="3299">
          <cell r="G3299" t="str">
            <v>5100001687</v>
          </cell>
          <cell r="H3299">
            <v>38096</v>
          </cell>
        </row>
        <row r="3300">
          <cell r="G3300" t="str">
            <v>5100001687</v>
          </cell>
          <cell r="H3300">
            <v>38096</v>
          </cell>
        </row>
        <row r="3301">
          <cell r="G3301" t="str">
            <v>5100001687</v>
          </cell>
          <cell r="H3301">
            <v>38096</v>
          </cell>
        </row>
        <row r="3302">
          <cell r="G3302" t="str">
            <v>5100001686</v>
          </cell>
          <cell r="H3302">
            <v>38117</v>
          </cell>
        </row>
        <row r="3303">
          <cell r="G3303" t="str">
            <v>5100001686</v>
          </cell>
          <cell r="H3303">
            <v>38103</v>
          </cell>
        </row>
        <row r="3304">
          <cell r="G3304" t="str">
            <v>5100001686</v>
          </cell>
          <cell r="H3304">
            <v>38103</v>
          </cell>
        </row>
        <row r="3305">
          <cell r="G3305" t="str">
            <v>5100001686</v>
          </cell>
          <cell r="H3305">
            <v>38103</v>
          </cell>
        </row>
        <row r="3306">
          <cell r="G3306" t="str">
            <v>5100001686</v>
          </cell>
          <cell r="H3306">
            <v>38103</v>
          </cell>
        </row>
        <row r="3307">
          <cell r="G3307" t="str">
            <v>5100001686</v>
          </cell>
          <cell r="H3307">
            <v>38103</v>
          </cell>
        </row>
        <row r="3308">
          <cell r="G3308" t="str">
            <v>5100001686</v>
          </cell>
          <cell r="H3308">
            <v>38103</v>
          </cell>
        </row>
        <row r="3309">
          <cell r="G3309" t="str">
            <v>5100001686</v>
          </cell>
          <cell r="H3309">
            <v>38101</v>
          </cell>
        </row>
        <row r="3310">
          <cell r="G3310" t="str">
            <v>5100001686</v>
          </cell>
          <cell r="H3310">
            <v>38101</v>
          </cell>
        </row>
        <row r="3311">
          <cell r="G3311" t="str">
            <v>5100001686</v>
          </cell>
          <cell r="H3311">
            <v>38101</v>
          </cell>
        </row>
        <row r="3312">
          <cell r="G3312" t="str">
            <v>5100001686</v>
          </cell>
          <cell r="H3312">
            <v>38101</v>
          </cell>
        </row>
        <row r="3313">
          <cell r="G3313" t="str">
            <v>5100001686</v>
          </cell>
          <cell r="H3313">
            <v>38101</v>
          </cell>
        </row>
        <row r="3314">
          <cell r="G3314" t="str">
            <v>5100001686</v>
          </cell>
          <cell r="H3314">
            <v>38101</v>
          </cell>
        </row>
        <row r="3315">
          <cell r="G3315" t="str">
            <v>5100001686</v>
          </cell>
          <cell r="H3315">
            <v>38101</v>
          </cell>
        </row>
        <row r="3316">
          <cell r="G3316" t="str">
            <v>5100001686</v>
          </cell>
          <cell r="H3316">
            <v>38101</v>
          </cell>
        </row>
        <row r="3317">
          <cell r="G3317" t="str">
            <v>5100001686</v>
          </cell>
          <cell r="H3317">
            <v>38101</v>
          </cell>
        </row>
        <row r="3318">
          <cell r="G3318" t="str">
            <v>5100001686</v>
          </cell>
          <cell r="H3318">
            <v>38101</v>
          </cell>
        </row>
        <row r="3319">
          <cell r="G3319" t="str">
            <v>5100001686</v>
          </cell>
          <cell r="H3319">
            <v>38101</v>
          </cell>
        </row>
        <row r="3320">
          <cell r="G3320" t="str">
            <v>5100001686</v>
          </cell>
          <cell r="H3320">
            <v>38101</v>
          </cell>
        </row>
        <row r="3321">
          <cell r="G3321" t="str">
            <v>5100001686</v>
          </cell>
          <cell r="H3321">
            <v>38100</v>
          </cell>
        </row>
        <row r="3322">
          <cell r="G3322" t="str">
            <v>5100001686</v>
          </cell>
          <cell r="H3322">
            <v>38100</v>
          </cell>
        </row>
        <row r="3323">
          <cell r="G3323" t="str">
            <v>5100001686</v>
          </cell>
          <cell r="H3323">
            <v>38100</v>
          </cell>
        </row>
        <row r="3324">
          <cell r="G3324" t="str">
            <v>5100001686</v>
          </cell>
          <cell r="H3324">
            <v>38100</v>
          </cell>
        </row>
        <row r="3325">
          <cell r="G3325" t="str">
            <v>5100001686</v>
          </cell>
          <cell r="H3325">
            <v>38100</v>
          </cell>
        </row>
        <row r="3326">
          <cell r="G3326" t="str">
            <v>5100001686</v>
          </cell>
          <cell r="H3326">
            <v>38100</v>
          </cell>
        </row>
        <row r="3327">
          <cell r="G3327" t="str">
            <v>5100001686</v>
          </cell>
          <cell r="H3327">
            <v>38100</v>
          </cell>
        </row>
        <row r="3328">
          <cell r="G3328" t="str">
            <v>5100001686</v>
          </cell>
          <cell r="H3328">
            <v>38100</v>
          </cell>
        </row>
        <row r="3329">
          <cell r="G3329" t="str">
            <v>5100001686</v>
          </cell>
          <cell r="H3329">
            <v>38099</v>
          </cell>
        </row>
        <row r="3330">
          <cell r="G3330" t="str">
            <v>5100001686</v>
          </cell>
          <cell r="H3330">
            <v>38099</v>
          </cell>
        </row>
        <row r="3331">
          <cell r="G3331" t="str">
            <v>5100001686</v>
          </cell>
          <cell r="H3331">
            <v>38099</v>
          </cell>
        </row>
        <row r="3332">
          <cell r="G3332" t="str">
            <v>5100001686</v>
          </cell>
          <cell r="H3332">
            <v>38117</v>
          </cell>
        </row>
        <row r="3333">
          <cell r="G3333" t="str">
            <v>5100001686</v>
          </cell>
          <cell r="H3333">
            <v>38103</v>
          </cell>
        </row>
        <row r="3334">
          <cell r="G3334" t="str">
            <v>5100001686</v>
          </cell>
          <cell r="H3334">
            <v>38103</v>
          </cell>
        </row>
        <row r="3335">
          <cell r="G3335" t="str">
            <v>5100001686</v>
          </cell>
          <cell r="H3335">
            <v>38103</v>
          </cell>
        </row>
        <row r="3336">
          <cell r="G3336" t="str">
            <v>5100001686</v>
          </cell>
          <cell r="H3336">
            <v>38103</v>
          </cell>
        </row>
        <row r="3337">
          <cell r="G3337" t="str">
            <v>5100001686</v>
          </cell>
          <cell r="H3337">
            <v>38103</v>
          </cell>
        </row>
        <row r="3338">
          <cell r="G3338" t="str">
            <v>5100001686</v>
          </cell>
          <cell r="H3338">
            <v>38103</v>
          </cell>
        </row>
        <row r="3339">
          <cell r="G3339" t="str">
            <v>5100001686</v>
          </cell>
          <cell r="H3339">
            <v>38101</v>
          </cell>
        </row>
        <row r="3340">
          <cell r="G3340" t="str">
            <v>5100001686</v>
          </cell>
          <cell r="H3340">
            <v>38101</v>
          </cell>
        </row>
        <row r="3341">
          <cell r="G3341" t="str">
            <v>5100001686</v>
          </cell>
          <cell r="H3341">
            <v>38101</v>
          </cell>
        </row>
        <row r="3342">
          <cell r="G3342" t="str">
            <v>5100001686</v>
          </cell>
          <cell r="H3342">
            <v>38101</v>
          </cell>
        </row>
        <row r="3343">
          <cell r="G3343" t="str">
            <v>5100001686</v>
          </cell>
          <cell r="H3343">
            <v>38101</v>
          </cell>
        </row>
        <row r="3344">
          <cell r="G3344" t="str">
            <v>5100001686</v>
          </cell>
          <cell r="H3344">
            <v>38101</v>
          </cell>
        </row>
        <row r="3345">
          <cell r="G3345" t="str">
            <v>5100001686</v>
          </cell>
          <cell r="H3345">
            <v>38101</v>
          </cell>
        </row>
        <row r="3346">
          <cell r="G3346" t="str">
            <v>5100001686</v>
          </cell>
          <cell r="H3346">
            <v>38101</v>
          </cell>
        </row>
        <row r="3347">
          <cell r="G3347" t="str">
            <v>5100001686</v>
          </cell>
          <cell r="H3347">
            <v>38101</v>
          </cell>
        </row>
        <row r="3348">
          <cell r="G3348" t="str">
            <v>5100001686</v>
          </cell>
          <cell r="H3348">
            <v>38101</v>
          </cell>
        </row>
        <row r="3349">
          <cell r="G3349" t="str">
            <v>5100001686</v>
          </cell>
          <cell r="H3349">
            <v>38101</v>
          </cell>
        </row>
        <row r="3350">
          <cell r="G3350" t="str">
            <v>5100001686</v>
          </cell>
          <cell r="H3350">
            <v>38101</v>
          </cell>
        </row>
        <row r="3351">
          <cell r="G3351" t="str">
            <v>5100001686</v>
          </cell>
          <cell r="H3351">
            <v>38100</v>
          </cell>
        </row>
        <row r="3352">
          <cell r="G3352" t="str">
            <v>5100001686</v>
          </cell>
          <cell r="H3352">
            <v>38100</v>
          </cell>
        </row>
        <row r="3353">
          <cell r="G3353" t="str">
            <v>5100001686</v>
          </cell>
          <cell r="H3353">
            <v>38100</v>
          </cell>
        </row>
        <row r="3354">
          <cell r="G3354" t="str">
            <v>5100001686</v>
          </cell>
          <cell r="H3354">
            <v>38100</v>
          </cell>
        </row>
        <row r="3355">
          <cell r="G3355" t="str">
            <v>5100001686</v>
          </cell>
          <cell r="H3355">
            <v>38100</v>
          </cell>
        </row>
        <row r="3356">
          <cell r="G3356" t="str">
            <v>5100001686</v>
          </cell>
          <cell r="H3356">
            <v>38100</v>
          </cell>
        </row>
        <row r="3357">
          <cell r="G3357" t="str">
            <v>5100001686</v>
          </cell>
          <cell r="H3357">
            <v>38100</v>
          </cell>
        </row>
        <row r="3358">
          <cell r="G3358" t="str">
            <v>5100001686</v>
          </cell>
          <cell r="H3358">
            <v>38100</v>
          </cell>
        </row>
        <row r="3359">
          <cell r="G3359" t="str">
            <v>5100001686</v>
          </cell>
          <cell r="H3359">
            <v>38099</v>
          </cell>
        </row>
        <row r="3360">
          <cell r="G3360" t="str">
            <v>5100001686</v>
          </cell>
          <cell r="H3360">
            <v>38099</v>
          </cell>
        </row>
        <row r="3361">
          <cell r="G3361" t="str">
            <v>5100001686</v>
          </cell>
          <cell r="H3361">
            <v>38099</v>
          </cell>
        </row>
        <row r="3362">
          <cell r="G3362" t="str">
            <v>5100001686</v>
          </cell>
          <cell r="H3362">
            <v>38118</v>
          </cell>
        </row>
        <row r="3363">
          <cell r="G3363" t="str">
            <v>5100001686</v>
          </cell>
          <cell r="H3363">
            <v>38106</v>
          </cell>
        </row>
        <row r="3364">
          <cell r="G3364" t="str">
            <v>5100001686</v>
          </cell>
          <cell r="H3364">
            <v>38106</v>
          </cell>
        </row>
        <row r="3365">
          <cell r="G3365" t="str">
            <v>5100001686</v>
          </cell>
          <cell r="H3365">
            <v>38106</v>
          </cell>
        </row>
        <row r="3366">
          <cell r="G3366" t="str">
            <v>5100001686</v>
          </cell>
          <cell r="H3366">
            <v>38106</v>
          </cell>
        </row>
        <row r="3367">
          <cell r="G3367" t="str">
            <v>5100001686</v>
          </cell>
          <cell r="H3367">
            <v>38106</v>
          </cell>
        </row>
        <row r="3368">
          <cell r="G3368" t="str">
            <v>5100001686</v>
          </cell>
          <cell r="H3368">
            <v>38106</v>
          </cell>
        </row>
        <row r="3369">
          <cell r="G3369" t="str">
            <v>5100001686</v>
          </cell>
          <cell r="H3369">
            <v>38106</v>
          </cell>
        </row>
        <row r="3370">
          <cell r="G3370" t="str">
            <v>5100001686</v>
          </cell>
          <cell r="H3370">
            <v>38106</v>
          </cell>
        </row>
        <row r="3371">
          <cell r="G3371" t="str">
            <v>5100001686</v>
          </cell>
          <cell r="H3371">
            <v>38106</v>
          </cell>
        </row>
        <row r="3372">
          <cell r="G3372" t="str">
            <v>5100001686</v>
          </cell>
          <cell r="H3372">
            <v>38106</v>
          </cell>
        </row>
        <row r="3373">
          <cell r="G3373" t="str">
            <v>5100001686</v>
          </cell>
          <cell r="H3373">
            <v>38106</v>
          </cell>
        </row>
        <row r="3374">
          <cell r="G3374" t="str">
            <v>5100001686</v>
          </cell>
          <cell r="H3374">
            <v>38106</v>
          </cell>
        </row>
        <row r="3375">
          <cell r="G3375" t="str">
            <v>5100001686</v>
          </cell>
          <cell r="H3375">
            <v>38106</v>
          </cell>
        </row>
        <row r="3376">
          <cell r="G3376" t="str">
            <v>5100001686</v>
          </cell>
          <cell r="H3376">
            <v>38106</v>
          </cell>
        </row>
        <row r="3377">
          <cell r="G3377" t="str">
            <v>5100001686</v>
          </cell>
          <cell r="H3377">
            <v>38106</v>
          </cell>
        </row>
        <row r="3378">
          <cell r="G3378" t="str">
            <v>5100001686</v>
          </cell>
          <cell r="H3378">
            <v>38106</v>
          </cell>
        </row>
        <row r="3379">
          <cell r="G3379" t="str">
            <v>5100001686</v>
          </cell>
          <cell r="H3379">
            <v>38106</v>
          </cell>
        </row>
        <row r="3380">
          <cell r="G3380" t="str">
            <v>5100001686</v>
          </cell>
          <cell r="H3380">
            <v>38105</v>
          </cell>
        </row>
        <row r="3381">
          <cell r="G3381" t="str">
            <v>5100001686</v>
          </cell>
          <cell r="H3381">
            <v>38105</v>
          </cell>
        </row>
        <row r="3382">
          <cell r="G3382" t="str">
            <v>5100001686</v>
          </cell>
          <cell r="H3382">
            <v>38105</v>
          </cell>
        </row>
        <row r="3383">
          <cell r="G3383" t="str">
            <v>5100001686</v>
          </cell>
          <cell r="H3383">
            <v>38105</v>
          </cell>
        </row>
        <row r="3384">
          <cell r="G3384" t="str">
            <v>5100001686</v>
          </cell>
          <cell r="H3384">
            <v>38105</v>
          </cell>
        </row>
        <row r="3385">
          <cell r="G3385" t="str">
            <v>5100001686</v>
          </cell>
          <cell r="H3385">
            <v>38105</v>
          </cell>
        </row>
        <row r="3386">
          <cell r="G3386" t="str">
            <v>5100001686</v>
          </cell>
          <cell r="H3386">
            <v>38105</v>
          </cell>
        </row>
        <row r="3387">
          <cell r="G3387" t="str">
            <v>5100001686</v>
          </cell>
          <cell r="H3387">
            <v>38105</v>
          </cell>
        </row>
        <row r="3388">
          <cell r="G3388" t="str">
            <v>5100001686</v>
          </cell>
          <cell r="H3388">
            <v>38105</v>
          </cell>
        </row>
        <row r="3389">
          <cell r="G3389" t="str">
            <v>5100001686</v>
          </cell>
          <cell r="H3389">
            <v>38105</v>
          </cell>
        </row>
        <row r="3390">
          <cell r="G3390" t="str">
            <v>5100001686</v>
          </cell>
          <cell r="H3390">
            <v>38105</v>
          </cell>
        </row>
        <row r="3391">
          <cell r="G3391" t="str">
            <v>5100001686</v>
          </cell>
          <cell r="H3391">
            <v>38105</v>
          </cell>
        </row>
        <row r="3392">
          <cell r="G3392" t="str">
            <v>5100001686</v>
          </cell>
          <cell r="H3392">
            <v>38105</v>
          </cell>
        </row>
        <row r="3393">
          <cell r="G3393" t="str">
            <v>5100001686</v>
          </cell>
          <cell r="H3393">
            <v>38105</v>
          </cell>
        </row>
        <row r="3394">
          <cell r="G3394" t="str">
            <v>5100001675</v>
          </cell>
          <cell r="H3394">
            <v>38091</v>
          </cell>
        </row>
        <row r="3395">
          <cell r="G3395" t="str">
            <v>5100001675</v>
          </cell>
          <cell r="H3395">
            <v>38091</v>
          </cell>
        </row>
        <row r="3396">
          <cell r="G3396" t="str">
            <v>5100001675</v>
          </cell>
          <cell r="H3396">
            <v>38099</v>
          </cell>
        </row>
        <row r="3397">
          <cell r="G3397" t="str">
            <v>5100001664</v>
          </cell>
          <cell r="H3397">
            <v>38087</v>
          </cell>
        </row>
        <row r="3398">
          <cell r="G3398" t="str">
            <v>5100001664</v>
          </cell>
          <cell r="H3398">
            <v>38087</v>
          </cell>
        </row>
        <row r="3399">
          <cell r="G3399" t="str">
            <v>5100001664</v>
          </cell>
          <cell r="H3399">
            <v>38087</v>
          </cell>
        </row>
        <row r="3400">
          <cell r="G3400" t="str">
            <v>5100001664</v>
          </cell>
          <cell r="H3400">
            <v>38087</v>
          </cell>
        </row>
        <row r="3401">
          <cell r="G3401" t="str">
            <v>5100001664</v>
          </cell>
          <cell r="H3401">
            <v>38098</v>
          </cell>
        </row>
        <row r="3402">
          <cell r="G3402" t="str">
            <v>5100001664</v>
          </cell>
          <cell r="H3402">
            <v>38098</v>
          </cell>
        </row>
        <row r="3403">
          <cell r="G3403" t="str">
            <v>5100001655</v>
          </cell>
          <cell r="H3403">
            <v>38133</v>
          </cell>
        </row>
        <row r="3404">
          <cell r="G3404" t="str">
            <v>5100001655</v>
          </cell>
          <cell r="H3404">
            <v>38133</v>
          </cell>
        </row>
        <row r="3405">
          <cell r="G3405" t="str">
            <v>5100001655</v>
          </cell>
          <cell r="H3405">
            <v>38134</v>
          </cell>
        </row>
        <row r="3406">
          <cell r="G3406" t="str">
            <v>5100001654</v>
          </cell>
          <cell r="H3406">
            <v>38094</v>
          </cell>
        </row>
        <row r="3407">
          <cell r="G3407" t="str">
            <v>5100001654</v>
          </cell>
          <cell r="H3407">
            <v>38094</v>
          </cell>
        </row>
        <row r="3408">
          <cell r="G3408" t="str">
            <v>5100001654</v>
          </cell>
          <cell r="H3408">
            <v>38094</v>
          </cell>
        </row>
        <row r="3409">
          <cell r="G3409" t="str">
            <v>5100001654</v>
          </cell>
          <cell r="H3409">
            <v>38094</v>
          </cell>
        </row>
        <row r="3410">
          <cell r="G3410" t="str">
            <v>5100001654</v>
          </cell>
          <cell r="H3410">
            <v>38094</v>
          </cell>
        </row>
        <row r="3411">
          <cell r="G3411" t="str">
            <v>5100001654</v>
          </cell>
          <cell r="H3411">
            <v>38094</v>
          </cell>
        </row>
        <row r="3412">
          <cell r="G3412" t="str">
            <v>5100001654</v>
          </cell>
          <cell r="H3412">
            <v>38098</v>
          </cell>
        </row>
        <row r="3413">
          <cell r="G3413" t="str">
            <v>5100001654</v>
          </cell>
          <cell r="H3413">
            <v>38098</v>
          </cell>
        </row>
        <row r="3414">
          <cell r="G3414" t="str">
            <v>5100001654</v>
          </cell>
          <cell r="H3414">
            <v>38097</v>
          </cell>
        </row>
        <row r="3415">
          <cell r="G3415" t="str">
            <v>5100001654</v>
          </cell>
          <cell r="H3415">
            <v>38097</v>
          </cell>
        </row>
        <row r="3416">
          <cell r="G3416" t="str">
            <v>5100001653</v>
          </cell>
          <cell r="H3416">
            <v>38094</v>
          </cell>
        </row>
        <row r="3417">
          <cell r="G3417" t="str">
            <v>5100001653</v>
          </cell>
          <cell r="H3417">
            <v>38094</v>
          </cell>
        </row>
        <row r="3418">
          <cell r="G3418" t="str">
            <v>5100001653</v>
          </cell>
          <cell r="H3418">
            <v>38094</v>
          </cell>
        </row>
        <row r="3419">
          <cell r="G3419" t="str">
            <v>5100001653</v>
          </cell>
          <cell r="H3419">
            <v>38094</v>
          </cell>
        </row>
        <row r="3420">
          <cell r="G3420" t="str">
            <v>5100001653</v>
          </cell>
          <cell r="H3420">
            <v>38094</v>
          </cell>
        </row>
        <row r="3421">
          <cell r="G3421" t="str">
            <v>5100001653</v>
          </cell>
          <cell r="H3421">
            <v>38094</v>
          </cell>
        </row>
        <row r="3422">
          <cell r="G3422" t="str">
            <v>5100001653</v>
          </cell>
          <cell r="H3422">
            <v>38094</v>
          </cell>
        </row>
        <row r="3423">
          <cell r="G3423" t="str">
            <v>5100001653</v>
          </cell>
          <cell r="H3423">
            <v>38094</v>
          </cell>
        </row>
        <row r="3424">
          <cell r="G3424" t="str">
            <v>5100001653</v>
          </cell>
          <cell r="H3424">
            <v>38094</v>
          </cell>
        </row>
        <row r="3425">
          <cell r="G3425" t="str">
            <v>5100001653</v>
          </cell>
          <cell r="H3425">
            <v>38094</v>
          </cell>
        </row>
        <row r="3426">
          <cell r="G3426" t="str">
            <v>5100001653</v>
          </cell>
          <cell r="H3426">
            <v>38094</v>
          </cell>
        </row>
        <row r="3427">
          <cell r="G3427" t="str">
            <v>5100001653</v>
          </cell>
          <cell r="H3427">
            <v>38094</v>
          </cell>
        </row>
        <row r="3428">
          <cell r="G3428" t="str">
            <v>5100001653</v>
          </cell>
          <cell r="H3428">
            <v>38094</v>
          </cell>
        </row>
        <row r="3429">
          <cell r="G3429" t="str">
            <v>5100001653</v>
          </cell>
          <cell r="H3429">
            <v>38094</v>
          </cell>
        </row>
        <row r="3430">
          <cell r="G3430" t="str">
            <v>5100001653</v>
          </cell>
          <cell r="H3430">
            <v>38094</v>
          </cell>
        </row>
        <row r="3431">
          <cell r="G3431" t="str">
            <v>5100001653</v>
          </cell>
          <cell r="H3431">
            <v>38094</v>
          </cell>
        </row>
        <row r="3432">
          <cell r="G3432" t="str">
            <v>5100001653</v>
          </cell>
          <cell r="H3432">
            <v>38094</v>
          </cell>
        </row>
        <row r="3433">
          <cell r="G3433" t="str">
            <v>5100001653</v>
          </cell>
          <cell r="H3433">
            <v>38094</v>
          </cell>
        </row>
        <row r="3434">
          <cell r="G3434" t="str">
            <v>5100001653</v>
          </cell>
          <cell r="H3434">
            <v>38094</v>
          </cell>
        </row>
        <row r="3435">
          <cell r="G3435" t="str">
            <v>5100001653</v>
          </cell>
          <cell r="H3435">
            <v>38094</v>
          </cell>
        </row>
        <row r="3436">
          <cell r="G3436" t="str">
            <v>5100001653</v>
          </cell>
          <cell r="H3436">
            <v>38094</v>
          </cell>
        </row>
        <row r="3437">
          <cell r="G3437" t="str">
            <v>5100001653</v>
          </cell>
          <cell r="H3437">
            <v>38094</v>
          </cell>
        </row>
        <row r="3438">
          <cell r="G3438" t="str">
            <v>5100001653</v>
          </cell>
          <cell r="H3438">
            <v>38094</v>
          </cell>
        </row>
        <row r="3439">
          <cell r="G3439" t="str">
            <v>5100001653</v>
          </cell>
          <cell r="H3439">
            <v>38094</v>
          </cell>
        </row>
        <row r="3440">
          <cell r="G3440" t="str">
            <v>5100001653</v>
          </cell>
          <cell r="H3440">
            <v>38094</v>
          </cell>
        </row>
        <row r="3441">
          <cell r="G3441" t="str">
            <v>5100001653</v>
          </cell>
          <cell r="H3441">
            <v>38094</v>
          </cell>
        </row>
        <row r="3442">
          <cell r="G3442" t="str">
            <v>5100001653</v>
          </cell>
          <cell r="H3442">
            <v>38094</v>
          </cell>
        </row>
        <row r="3443">
          <cell r="G3443" t="str">
            <v>5100001653</v>
          </cell>
          <cell r="H3443">
            <v>38094</v>
          </cell>
        </row>
        <row r="3444">
          <cell r="G3444" t="str">
            <v>5100001653</v>
          </cell>
          <cell r="H3444">
            <v>38094</v>
          </cell>
        </row>
        <row r="3445">
          <cell r="G3445" t="str">
            <v>5100001653</v>
          </cell>
          <cell r="H3445">
            <v>38094</v>
          </cell>
        </row>
        <row r="3446">
          <cell r="G3446" t="str">
            <v>5100001653</v>
          </cell>
          <cell r="H3446">
            <v>38094</v>
          </cell>
        </row>
        <row r="3447">
          <cell r="G3447" t="str">
            <v>5100001653</v>
          </cell>
          <cell r="H3447">
            <v>38094</v>
          </cell>
        </row>
        <row r="3448">
          <cell r="G3448" t="str">
            <v>5100001653</v>
          </cell>
          <cell r="H3448">
            <v>38094</v>
          </cell>
        </row>
        <row r="3449">
          <cell r="G3449" t="str">
            <v>5100001653</v>
          </cell>
          <cell r="H3449">
            <v>38094</v>
          </cell>
        </row>
        <row r="3450">
          <cell r="G3450" t="str">
            <v>5100001653</v>
          </cell>
          <cell r="H3450">
            <v>38094</v>
          </cell>
        </row>
        <row r="3451">
          <cell r="G3451" t="str">
            <v>5100001653</v>
          </cell>
          <cell r="H3451">
            <v>38094</v>
          </cell>
        </row>
        <row r="3452">
          <cell r="G3452" t="str">
            <v>5100001653</v>
          </cell>
          <cell r="H3452">
            <v>38095</v>
          </cell>
        </row>
        <row r="3453">
          <cell r="G3453" t="str">
            <v>5100001653</v>
          </cell>
          <cell r="H3453">
            <v>38095</v>
          </cell>
        </row>
        <row r="3454">
          <cell r="G3454" t="str">
            <v>5100001653</v>
          </cell>
          <cell r="H3454">
            <v>38095</v>
          </cell>
        </row>
        <row r="3455">
          <cell r="G3455" t="str">
            <v>5100001653</v>
          </cell>
          <cell r="H3455">
            <v>38095</v>
          </cell>
        </row>
        <row r="3456">
          <cell r="G3456" t="str">
            <v>5100001653</v>
          </cell>
          <cell r="H3456">
            <v>38095</v>
          </cell>
        </row>
        <row r="3457">
          <cell r="G3457" t="str">
            <v>5100001653</v>
          </cell>
          <cell r="H3457">
            <v>38095</v>
          </cell>
        </row>
        <row r="3458">
          <cell r="G3458" t="str">
            <v>5100001653</v>
          </cell>
          <cell r="H3458">
            <v>38095</v>
          </cell>
        </row>
        <row r="3459">
          <cell r="G3459" t="str">
            <v>5100001653</v>
          </cell>
          <cell r="H3459">
            <v>38095</v>
          </cell>
        </row>
        <row r="3460">
          <cell r="G3460" t="str">
            <v>5100001653</v>
          </cell>
          <cell r="H3460">
            <v>38095</v>
          </cell>
        </row>
        <row r="3461">
          <cell r="G3461" t="str">
            <v>5100001653</v>
          </cell>
          <cell r="H3461">
            <v>38095</v>
          </cell>
        </row>
        <row r="3462">
          <cell r="G3462" t="str">
            <v>5100001653</v>
          </cell>
          <cell r="H3462">
            <v>38095</v>
          </cell>
        </row>
        <row r="3463">
          <cell r="G3463" t="str">
            <v>5100001653</v>
          </cell>
          <cell r="H3463">
            <v>38095</v>
          </cell>
        </row>
        <row r="3464">
          <cell r="G3464" t="str">
            <v>5100001653</v>
          </cell>
          <cell r="H3464">
            <v>38095</v>
          </cell>
        </row>
        <row r="3465">
          <cell r="G3465" t="str">
            <v>5100001653</v>
          </cell>
          <cell r="H3465">
            <v>38095</v>
          </cell>
        </row>
        <row r="3466">
          <cell r="G3466" t="str">
            <v>5100001653</v>
          </cell>
          <cell r="H3466">
            <v>38095</v>
          </cell>
        </row>
        <row r="3467">
          <cell r="G3467" t="str">
            <v>5100001653</v>
          </cell>
          <cell r="H3467">
            <v>38095</v>
          </cell>
        </row>
        <row r="3468">
          <cell r="G3468" t="str">
            <v>5100001653</v>
          </cell>
          <cell r="H3468">
            <v>38095</v>
          </cell>
        </row>
        <row r="3469">
          <cell r="G3469" t="str">
            <v>5100001653</v>
          </cell>
          <cell r="H3469">
            <v>38095</v>
          </cell>
        </row>
        <row r="3470">
          <cell r="G3470" t="str">
            <v>5100001649</v>
          </cell>
          <cell r="H3470">
            <v>38106</v>
          </cell>
        </row>
        <row r="3471">
          <cell r="G3471" t="str">
            <v>5100001649</v>
          </cell>
          <cell r="H3471">
            <v>38106</v>
          </cell>
        </row>
        <row r="3472">
          <cell r="G3472" t="str">
            <v>5100001649</v>
          </cell>
          <cell r="H3472">
            <v>38104</v>
          </cell>
        </row>
        <row r="3473">
          <cell r="G3473" t="str">
            <v>5100001649</v>
          </cell>
          <cell r="H3473">
            <v>38104</v>
          </cell>
        </row>
        <row r="3474">
          <cell r="G3474" t="str">
            <v>5100001649</v>
          </cell>
          <cell r="H3474">
            <v>38104</v>
          </cell>
        </row>
        <row r="3475">
          <cell r="G3475" t="str">
            <v>5100001649</v>
          </cell>
          <cell r="H3475">
            <v>38106</v>
          </cell>
        </row>
        <row r="3476">
          <cell r="G3476" t="str">
            <v>5100001649</v>
          </cell>
          <cell r="H3476">
            <v>38106</v>
          </cell>
        </row>
        <row r="3477">
          <cell r="G3477" t="str">
            <v>5100001649</v>
          </cell>
          <cell r="H3477">
            <v>38104</v>
          </cell>
        </row>
        <row r="3478">
          <cell r="G3478" t="str">
            <v>5100001649</v>
          </cell>
          <cell r="H3478">
            <v>38104</v>
          </cell>
        </row>
        <row r="3479">
          <cell r="G3479" t="str">
            <v>5100001649</v>
          </cell>
          <cell r="H3479">
            <v>38104</v>
          </cell>
        </row>
        <row r="3480">
          <cell r="G3480" t="str">
            <v>5100001649</v>
          </cell>
          <cell r="H3480">
            <v>38111</v>
          </cell>
        </row>
        <row r="3481">
          <cell r="G3481" t="str">
            <v>5100001649</v>
          </cell>
          <cell r="H3481">
            <v>38111</v>
          </cell>
        </row>
        <row r="3482">
          <cell r="G3482" t="str">
            <v>5100001649</v>
          </cell>
          <cell r="H3482">
            <v>38106</v>
          </cell>
        </row>
        <row r="3483">
          <cell r="G3483" t="str">
            <v>5100001649</v>
          </cell>
          <cell r="H3483">
            <v>38106</v>
          </cell>
        </row>
        <row r="3484">
          <cell r="G3484" t="str">
            <v>5100001649</v>
          </cell>
          <cell r="H3484">
            <v>38106</v>
          </cell>
        </row>
        <row r="3485">
          <cell r="G3485" t="str">
            <v>5100001648</v>
          </cell>
          <cell r="H3485">
            <v>38094</v>
          </cell>
        </row>
        <row r="3486">
          <cell r="G3486" t="str">
            <v>5100001648</v>
          </cell>
          <cell r="H3486">
            <v>38094</v>
          </cell>
        </row>
        <row r="3487">
          <cell r="G3487" t="str">
            <v>5100001648</v>
          </cell>
          <cell r="H3487">
            <v>38094</v>
          </cell>
        </row>
        <row r="3488">
          <cell r="G3488" t="str">
            <v>5100001648</v>
          </cell>
          <cell r="H3488">
            <v>38094</v>
          </cell>
        </row>
        <row r="3489">
          <cell r="G3489" t="str">
            <v>5100001648</v>
          </cell>
          <cell r="H3489">
            <v>38094</v>
          </cell>
        </row>
        <row r="3490">
          <cell r="G3490" t="str">
            <v>5100001648</v>
          </cell>
          <cell r="H3490">
            <v>38094</v>
          </cell>
        </row>
        <row r="3491">
          <cell r="G3491" t="str">
            <v>5100001648</v>
          </cell>
          <cell r="H3491">
            <v>38094</v>
          </cell>
        </row>
        <row r="3492">
          <cell r="G3492" t="str">
            <v>5100001648</v>
          </cell>
          <cell r="H3492">
            <v>38094</v>
          </cell>
        </row>
        <row r="3493">
          <cell r="G3493" t="str">
            <v>5100001648</v>
          </cell>
          <cell r="H3493">
            <v>38094</v>
          </cell>
        </row>
        <row r="3494">
          <cell r="G3494" t="str">
            <v>5100001648</v>
          </cell>
          <cell r="H3494">
            <v>38094</v>
          </cell>
        </row>
        <row r="3495">
          <cell r="G3495" t="str">
            <v>5100001648</v>
          </cell>
          <cell r="H3495">
            <v>38094</v>
          </cell>
        </row>
        <row r="3496">
          <cell r="G3496" t="str">
            <v>5100001648</v>
          </cell>
          <cell r="H3496">
            <v>38094</v>
          </cell>
        </row>
        <row r="3497">
          <cell r="G3497" t="str">
            <v>5100001648</v>
          </cell>
          <cell r="H3497">
            <v>38097</v>
          </cell>
        </row>
        <row r="3498">
          <cell r="G3498" t="str">
            <v>5100001648</v>
          </cell>
          <cell r="H3498">
            <v>38097</v>
          </cell>
        </row>
        <row r="3499">
          <cell r="G3499" t="str">
            <v>5100001648</v>
          </cell>
          <cell r="H3499">
            <v>38097</v>
          </cell>
        </row>
        <row r="3500">
          <cell r="G3500" t="str">
            <v>5100001648</v>
          </cell>
          <cell r="H3500">
            <v>38097</v>
          </cell>
        </row>
        <row r="3501">
          <cell r="G3501" t="str">
            <v>5100001648</v>
          </cell>
          <cell r="H3501">
            <v>38097</v>
          </cell>
        </row>
        <row r="3502">
          <cell r="G3502" t="str">
            <v>5100001648</v>
          </cell>
          <cell r="H3502">
            <v>38097</v>
          </cell>
        </row>
        <row r="3503">
          <cell r="G3503" t="str">
            <v>5100001637</v>
          </cell>
          <cell r="H3503">
            <v>38091</v>
          </cell>
        </row>
        <row r="3504">
          <cell r="G3504" t="str">
            <v>5100001637</v>
          </cell>
          <cell r="H3504">
            <v>38091</v>
          </cell>
        </row>
        <row r="3505">
          <cell r="G3505" t="str">
            <v>5100001637</v>
          </cell>
          <cell r="H3505">
            <v>38091</v>
          </cell>
        </row>
        <row r="3506">
          <cell r="G3506" t="str">
            <v>5100001637</v>
          </cell>
          <cell r="H3506">
            <v>38091</v>
          </cell>
        </row>
        <row r="3507">
          <cell r="G3507" t="str">
            <v>5100001637</v>
          </cell>
          <cell r="H3507">
            <v>38091</v>
          </cell>
        </row>
        <row r="3508">
          <cell r="G3508" t="str">
            <v>5100001637</v>
          </cell>
          <cell r="H3508">
            <v>38091</v>
          </cell>
        </row>
        <row r="3509">
          <cell r="G3509" t="str">
            <v>5100001637</v>
          </cell>
          <cell r="H3509">
            <v>38091</v>
          </cell>
        </row>
        <row r="3510">
          <cell r="G3510" t="str">
            <v>5100001637</v>
          </cell>
          <cell r="H3510">
            <v>38091</v>
          </cell>
        </row>
        <row r="3511">
          <cell r="G3511" t="str">
            <v>5100001637</v>
          </cell>
          <cell r="H3511">
            <v>38091</v>
          </cell>
        </row>
        <row r="3512">
          <cell r="G3512" t="str">
            <v>5100001637</v>
          </cell>
          <cell r="H3512">
            <v>38091</v>
          </cell>
        </row>
        <row r="3513">
          <cell r="G3513" t="str">
            <v>5100001637</v>
          </cell>
          <cell r="H3513">
            <v>38091</v>
          </cell>
        </row>
        <row r="3514">
          <cell r="G3514" t="str">
            <v>5100001637</v>
          </cell>
          <cell r="H3514">
            <v>38091</v>
          </cell>
        </row>
        <row r="3515">
          <cell r="G3515" t="str">
            <v>5100001637</v>
          </cell>
          <cell r="H3515">
            <v>38091</v>
          </cell>
        </row>
        <row r="3516">
          <cell r="G3516" t="str">
            <v>5100001637</v>
          </cell>
          <cell r="H3516">
            <v>38091</v>
          </cell>
        </row>
        <row r="3517">
          <cell r="G3517" t="str">
            <v>5100001637</v>
          </cell>
          <cell r="H3517">
            <v>38091</v>
          </cell>
        </row>
        <row r="3518">
          <cell r="G3518" t="str">
            <v>5100001637</v>
          </cell>
          <cell r="H3518">
            <v>38091</v>
          </cell>
        </row>
        <row r="3519">
          <cell r="G3519" t="str">
            <v>5100001637</v>
          </cell>
          <cell r="H3519">
            <v>38091</v>
          </cell>
        </row>
        <row r="3520">
          <cell r="G3520" t="str">
            <v>5100001637</v>
          </cell>
          <cell r="H3520">
            <v>38091</v>
          </cell>
        </row>
        <row r="3521">
          <cell r="G3521" t="str">
            <v>5100001637</v>
          </cell>
          <cell r="H3521">
            <v>38091</v>
          </cell>
        </row>
        <row r="3522">
          <cell r="G3522" t="str">
            <v>5100001637</v>
          </cell>
          <cell r="H3522">
            <v>38091</v>
          </cell>
        </row>
        <row r="3523">
          <cell r="G3523" t="str">
            <v>5100001637</v>
          </cell>
          <cell r="H3523">
            <v>38091</v>
          </cell>
        </row>
        <row r="3524">
          <cell r="G3524" t="str">
            <v>5100001637</v>
          </cell>
          <cell r="H3524">
            <v>38091</v>
          </cell>
        </row>
        <row r="3525">
          <cell r="G3525" t="str">
            <v>5100001637</v>
          </cell>
          <cell r="H3525">
            <v>38093</v>
          </cell>
        </row>
        <row r="3526">
          <cell r="G3526" t="str">
            <v>5100001637</v>
          </cell>
          <cell r="H3526">
            <v>38093</v>
          </cell>
        </row>
        <row r="3527">
          <cell r="G3527" t="str">
            <v>5100001637</v>
          </cell>
          <cell r="H3527">
            <v>38093</v>
          </cell>
        </row>
        <row r="3528">
          <cell r="G3528" t="str">
            <v>5100001637</v>
          </cell>
          <cell r="H3528">
            <v>38093</v>
          </cell>
        </row>
        <row r="3529">
          <cell r="G3529" t="str">
            <v>5100001637</v>
          </cell>
          <cell r="H3529">
            <v>38093</v>
          </cell>
        </row>
        <row r="3530">
          <cell r="G3530" t="str">
            <v>5100001637</v>
          </cell>
          <cell r="H3530">
            <v>38093</v>
          </cell>
        </row>
        <row r="3531">
          <cell r="G3531" t="str">
            <v>5100001637</v>
          </cell>
          <cell r="H3531">
            <v>38093</v>
          </cell>
        </row>
        <row r="3532">
          <cell r="G3532" t="str">
            <v>5100001637</v>
          </cell>
          <cell r="H3532">
            <v>38093</v>
          </cell>
        </row>
        <row r="3533">
          <cell r="G3533" t="str">
            <v>5100001637</v>
          </cell>
          <cell r="H3533">
            <v>38093</v>
          </cell>
        </row>
        <row r="3534">
          <cell r="G3534" t="str">
            <v>5100001637</v>
          </cell>
          <cell r="H3534">
            <v>38093</v>
          </cell>
        </row>
        <row r="3535">
          <cell r="G3535" t="str">
            <v>5100001637</v>
          </cell>
          <cell r="H3535">
            <v>38093</v>
          </cell>
        </row>
        <row r="3536">
          <cell r="G3536" t="str">
            <v>5100001636</v>
          </cell>
          <cell r="H3536">
            <v>38100</v>
          </cell>
        </row>
        <row r="3537">
          <cell r="G3537" t="str">
            <v>5100001636</v>
          </cell>
          <cell r="H3537">
            <v>38100</v>
          </cell>
        </row>
        <row r="3538">
          <cell r="G3538" t="str">
            <v>5100001636</v>
          </cell>
          <cell r="H3538">
            <v>38100</v>
          </cell>
        </row>
        <row r="3539">
          <cell r="G3539" t="str">
            <v>5100001636</v>
          </cell>
          <cell r="H3539">
            <v>38100</v>
          </cell>
        </row>
        <row r="3540">
          <cell r="G3540" t="str">
            <v>5100001636</v>
          </cell>
          <cell r="H3540">
            <v>38094</v>
          </cell>
        </row>
        <row r="3541">
          <cell r="G3541" t="str">
            <v>5100001636</v>
          </cell>
          <cell r="H3541">
            <v>38094</v>
          </cell>
        </row>
        <row r="3542">
          <cell r="G3542" t="str">
            <v>5100001636</v>
          </cell>
          <cell r="H3542">
            <v>38094</v>
          </cell>
        </row>
        <row r="3543">
          <cell r="G3543" t="str">
            <v>5100001636</v>
          </cell>
          <cell r="H3543">
            <v>38100</v>
          </cell>
        </row>
        <row r="3544">
          <cell r="G3544" t="str">
            <v>5100001636</v>
          </cell>
          <cell r="H3544">
            <v>38100</v>
          </cell>
        </row>
        <row r="3545">
          <cell r="G3545" t="str">
            <v>5100001636</v>
          </cell>
          <cell r="H3545">
            <v>38100</v>
          </cell>
        </row>
        <row r="3546">
          <cell r="G3546" t="str">
            <v>5100001636</v>
          </cell>
          <cell r="H3546">
            <v>38100</v>
          </cell>
        </row>
        <row r="3547">
          <cell r="G3547" t="str">
            <v>5100001636</v>
          </cell>
          <cell r="H3547">
            <v>38094</v>
          </cell>
        </row>
        <row r="3548">
          <cell r="G3548" t="str">
            <v>5100001636</v>
          </cell>
          <cell r="H3548">
            <v>38094</v>
          </cell>
        </row>
        <row r="3549">
          <cell r="G3549" t="str">
            <v>5100001636</v>
          </cell>
          <cell r="H3549">
            <v>38094</v>
          </cell>
        </row>
        <row r="3550">
          <cell r="G3550" t="str">
            <v>5100001636</v>
          </cell>
          <cell r="H3550">
            <v>38101</v>
          </cell>
        </row>
        <row r="3551">
          <cell r="G3551" t="str">
            <v>5100001636</v>
          </cell>
          <cell r="H3551">
            <v>38101</v>
          </cell>
        </row>
        <row r="3552">
          <cell r="G3552" t="str">
            <v>5100001636</v>
          </cell>
          <cell r="H3552">
            <v>38101</v>
          </cell>
        </row>
        <row r="3553">
          <cell r="G3553" t="str">
            <v>5100001636</v>
          </cell>
          <cell r="H3553">
            <v>38101</v>
          </cell>
        </row>
        <row r="3554">
          <cell r="G3554" t="str">
            <v>5100001636</v>
          </cell>
          <cell r="H3554">
            <v>38097</v>
          </cell>
        </row>
        <row r="3555">
          <cell r="G3555" t="str">
            <v>5100001636</v>
          </cell>
          <cell r="H3555">
            <v>38097</v>
          </cell>
        </row>
        <row r="3556">
          <cell r="G3556" t="str">
            <v>5100001636</v>
          </cell>
          <cell r="H3556">
            <v>38097</v>
          </cell>
        </row>
        <row r="3557">
          <cell r="G3557" t="str">
            <v>5100001636</v>
          </cell>
          <cell r="H3557">
            <v>38090</v>
          </cell>
        </row>
        <row r="3558">
          <cell r="G3558" t="str">
            <v>5100001636</v>
          </cell>
          <cell r="H3558">
            <v>38090</v>
          </cell>
        </row>
        <row r="3559">
          <cell r="G3559" t="str">
            <v>5100001636</v>
          </cell>
          <cell r="H3559">
            <v>38090</v>
          </cell>
        </row>
        <row r="3560">
          <cell r="G3560" t="str">
            <v>5100001636</v>
          </cell>
          <cell r="H3560">
            <v>38090</v>
          </cell>
        </row>
        <row r="3561">
          <cell r="G3561" t="str">
            <v>5100001636</v>
          </cell>
          <cell r="H3561">
            <v>38090</v>
          </cell>
        </row>
        <row r="3562">
          <cell r="G3562" t="str">
            <v>5100001636</v>
          </cell>
          <cell r="H3562">
            <v>38090</v>
          </cell>
        </row>
        <row r="3563">
          <cell r="G3563" t="str">
            <v>5100001636</v>
          </cell>
          <cell r="H3563">
            <v>38090</v>
          </cell>
        </row>
        <row r="3564">
          <cell r="G3564" t="str">
            <v>5100001636</v>
          </cell>
          <cell r="H3564">
            <v>38090</v>
          </cell>
        </row>
        <row r="3565">
          <cell r="G3565" t="str">
            <v>5100001636</v>
          </cell>
          <cell r="H3565">
            <v>38090</v>
          </cell>
        </row>
        <row r="3566">
          <cell r="G3566" t="str">
            <v>5100001636</v>
          </cell>
          <cell r="H3566">
            <v>38090</v>
          </cell>
        </row>
        <row r="3567">
          <cell r="G3567" t="str">
            <v>5100001636</v>
          </cell>
          <cell r="H3567">
            <v>38090</v>
          </cell>
        </row>
        <row r="3568">
          <cell r="G3568" t="str">
            <v>5100001636</v>
          </cell>
          <cell r="H3568">
            <v>38090</v>
          </cell>
        </row>
        <row r="3569">
          <cell r="G3569" t="str">
            <v>5100001636</v>
          </cell>
          <cell r="H3569">
            <v>38090</v>
          </cell>
        </row>
        <row r="3570">
          <cell r="G3570" t="str">
            <v>5100001636</v>
          </cell>
          <cell r="H3570">
            <v>38090</v>
          </cell>
        </row>
        <row r="3571">
          <cell r="G3571" t="str">
            <v>5100001636</v>
          </cell>
          <cell r="H3571">
            <v>38090</v>
          </cell>
        </row>
        <row r="3572">
          <cell r="G3572" t="str">
            <v>5100001635</v>
          </cell>
          <cell r="H3572">
            <v>38091</v>
          </cell>
        </row>
        <row r="3573">
          <cell r="G3573" t="str">
            <v>5100001635</v>
          </cell>
          <cell r="H3573">
            <v>38091</v>
          </cell>
        </row>
        <row r="3574">
          <cell r="G3574" t="str">
            <v>5100001635</v>
          </cell>
          <cell r="H3574">
            <v>38091</v>
          </cell>
        </row>
        <row r="3575">
          <cell r="G3575" t="str">
            <v>5100001635</v>
          </cell>
          <cell r="H3575">
            <v>38091</v>
          </cell>
        </row>
        <row r="3576">
          <cell r="G3576" t="str">
            <v>5100001635</v>
          </cell>
          <cell r="H3576">
            <v>38091</v>
          </cell>
        </row>
        <row r="3577">
          <cell r="G3577" t="str">
            <v>5100001635</v>
          </cell>
          <cell r="H3577">
            <v>38091</v>
          </cell>
        </row>
        <row r="3578">
          <cell r="G3578" t="str">
            <v>5100001635</v>
          </cell>
          <cell r="H3578">
            <v>38091</v>
          </cell>
        </row>
        <row r="3579">
          <cell r="G3579" t="str">
            <v>5100001635</v>
          </cell>
          <cell r="H3579">
            <v>38091</v>
          </cell>
        </row>
        <row r="3580">
          <cell r="G3580" t="str">
            <v>5100001635</v>
          </cell>
          <cell r="H3580">
            <v>38096</v>
          </cell>
        </row>
        <row r="3581">
          <cell r="G3581" t="str">
            <v>5100001635</v>
          </cell>
          <cell r="H3581">
            <v>38096</v>
          </cell>
        </row>
        <row r="3582">
          <cell r="G3582" t="str">
            <v>5100001635</v>
          </cell>
          <cell r="H3582">
            <v>38096</v>
          </cell>
        </row>
        <row r="3583">
          <cell r="G3583" t="str">
            <v>5100001635</v>
          </cell>
          <cell r="H3583">
            <v>38096</v>
          </cell>
        </row>
        <row r="3584">
          <cell r="G3584" t="str">
            <v>5100001634</v>
          </cell>
          <cell r="H3584">
            <v>38090</v>
          </cell>
        </row>
        <row r="3585">
          <cell r="G3585" t="str">
            <v>5100001634</v>
          </cell>
          <cell r="H3585">
            <v>38090</v>
          </cell>
        </row>
        <row r="3586">
          <cell r="G3586" t="str">
            <v>5100001634</v>
          </cell>
          <cell r="H3586">
            <v>38090</v>
          </cell>
        </row>
        <row r="3587">
          <cell r="G3587" t="str">
            <v>5100001634</v>
          </cell>
          <cell r="H3587">
            <v>38090</v>
          </cell>
        </row>
        <row r="3588">
          <cell r="G3588" t="str">
            <v>5100001634</v>
          </cell>
          <cell r="H3588">
            <v>38090</v>
          </cell>
        </row>
        <row r="3589">
          <cell r="G3589" t="str">
            <v>5100001634</v>
          </cell>
          <cell r="H3589">
            <v>38090</v>
          </cell>
        </row>
        <row r="3590">
          <cell r="G3590" t="str">
            <v>5100001634</v>
          </cell>
          <cell r="H3590">
            <v>38090</v>
          </cell>
        </row>
        <row r="3591">
          <cell r="G3591" t="str">
            <v>5100001634</v>
          </cell>
          <cell r="H3591">
            <v>38090</v>
          </cell>
        </row>
        <row r="3592">
          <cell r="G3592" t="str">
            <v>5100001634</v>
          </cell>
          <cell r="H3592">
            <v>38092</v>
          </cell>
        </row>
        <row r="3593">
          <cell r="G3593" t="str">
            <v>5100001634</v>
          </cell>
          <cell r="H3593">
            <v>38092</v>
          </cell>
        </row>
        <row r="3594">
          <cell r="G3594" t="str">
            <v>5100001634</v>
          </cell>
          <cell r="H3594">
            <v>38092</v>
          </cell>
        </row>
        <row r="3595">
          <cell r="G3595" t="str">
            <v>5100001634</v>
          </cell>
          <cell r="H3595">
            <v>38092</v>
          </cell>
        </row>
        <row r="3596">
          <cell r="G3596" t="str">
            <v>5100001634</v>
          </cell>
          <cell r="H3596">
            <v>38094</v>
          </cell>
        </row>
        <row r="3597">
          <cell r="G3597" t="str">
            <v>5100001634</v>
          </cell>
          <cell r="H3597">
            <v>38094</v>
          </cell>
        </row>
        <row r="3598">
          <cell r="G3598" t="str">
            <v>5100001634</v>
          </cell>
          <cell r="H3598">
            <v>38094</v>
          </cell>
        </row>
        <row r="3599">
          <cell r="G3599" t="str">
            <v>5100001634</v>
          </cell>
          <cell r="H3599">
            <v>38094</v>
          </cell>
        </row>
        <row r="3600">
          <cell r="G3600" t="str">
            <v>5100001634</v>
          </cell>
          <cell r="H3600">
            <v>38096</v>
          </cell>
        </row>
        <row r="3601">
          <cell r="G3601" t="str">
            <v>5100001634</v>
          </cell>
          <cell r="H3601">
            <v>38096</v>
          </cell>
        </row>
        <row r="3602">
          <cell r="G3602" t="str">
            <v>5100001634</v>
          </cell>
          <cell r="H3602">
            <v>38115</v>
          </cell>
        </row>
        <row r="3603">
          <cell r="G3603" t="str">
            <v>5100001634</v>
          </cell>
          <cell r="H3603">
            <v>38115</v>
          </cell>
        </row>
        <row r="3604">
          <cell r="G3604" t="str">
            <v>5100001634</v>
          </cell>
          <cell r="H3604">
            <v>38115</v>
          </cell>
        </row>
        <row r="3605">
          <cell r="G3605" t="str">
            <v>5100001634</v>
          </cell>
          <cell r="H3605">
            <v>38115</v>
          </cell>
        </row>
        <row r="3606">
          <cell r="G3606" t="str">
            <v>5100001634</v>
          </cell>
          <cell r="H3606">
            <v>38115</v>
          </cell>
        </row>
        <row r="3607">
          <cell r="G3607" t="str">
            <v>5100001634</v>
          </cell>
          <cell r="H3607">
            <v>38115</v>
          </cell>
        </row>
        <row r="3608">
          <cell r="G3608" t="str">
            <v>5100001634</v>
          </cell>
          <cell r="H3608">
            <v>38117</v>
          </cell>
        </row>
        <row r="3609">
          <cell r="G3609" t="str">
            <v>5100001634</v>
          </cell>
          <cell r="H3609">
            <v>38117</v>
          </cell>
        </row>
        <row r="3610">
          <cell r="G3610" t="str">
            <v>5100001634</v>
          </cell>
          <cell r="H3610">
            <v>38117</v>
          </cell>
        </row>
        <row r="3611">
          <cell r="G3611" t="str">
            <v>5100001634</v>
          </cell>
          <cell r="H3611">
            <v>38090</v>
          </cell>
        </row>
        <row r="3612">
          <cell r="G3612" t="str">
            <v>5100001634</v>
          </cell>
          <cell r="H3612">
            <v>38090</v>
          </cell>
        </row>
        <row r="3613">
          <cell r="G3613" t="str">
            <v>5100001634</v>
          </cell>
          <cell r="H3613">
            <v>38092</v>
          </cell>
        </row>
        <row r="3614">
          <cell r="G3614" t="str">
            <v>5100001633</v>
          </cell>
          <cell r="H3614">
            <v>38091</v>
          </cell>
        </row>
        <row r="3615">
          <cell r="G3615" t="str">
            <v>5100001633</v>
          </cell>
          <cell r="H3615">
            <v>38091</v>
          </cell>
        </row>
        <row r="3616">
          <cell r="G3616" t="str">
            <v>5100001633</v>
          </cell>
          <cell r="H3616">
            <v>38099</v>
          </cell>
        </row>
        <row r="3617">
          <cell r="G3617" t="str">
            <v>5100001632</v>
          </cell>
          <cell r="H3617">
            <v>38092</v>
          </cell>
        </row>
        <row r="3618">
          <cell r="G3618" t="str">
            <v>5100001632</v>
          </cell>
          <cell r="H3618">
            <v>38092</v>
          </cell>
        </row>
        <row r="3619">
          <cell r="G3619" t="str">
            <v>5100001632</v>
          </cell>
          <cell r="H3619">
            <v>38093</v>
          </cell>
        </row>
        <row r="3620">
          <cell r="G3620" t="str">
            <v>5100001632</v>
          </cell>
          <cell r="H3620">
            <v>38090</v>
          </cell>
        </row>
        <row r="3621">
          <cell r="G3621" t="str">
            <v>5100001632</v>
          </cell>
          <cell r="H3621">
            <v>38090</v>
          </cell>
        </row>
        <row r="3622">
          <cell r="G3622" t="str">
            <v>5100001632</v>
          </cell>
          <cell r="H3622">
            <v>38090</v>
          </cell>
        </row>
        <row r="3623">
          <cell r="G3623" t="str">
            <v>5100001632</v>
          </cell>
          <cell r="H3623">
            <v>38090</v>
          </cell>
        </row>
        <row r="3624">
          <cell r="G3624" t="str">
            <v>5100001632</v>
          </cell>
          <cell r="H3624">
            <v>38091</v>
          </cell>
        </row>
        <row r="3625">
          <cell r="G3625" t="str">
            <v>5100001632</v>
          </cell>
          <cell r="H3625">
            <v>38091</v>
          </cell>
        </row>
        <row r="3626">
          <cell r="G3626" t="str">
            <v>5100001632</v>
          </cell>
          <cell r="H3626">
            <v>38094</v>
          </cell>
        </row>
        <row r="3627">
          <cell r="G3627" t="str">
            <v>5100001632</v>
          </cell>
          <cell r="H3627">
            <v>38094</v>
          </cell>
        </row>
        <row r="3628">
          <cell r="G3628" t="str">
            <v>5100001632</v>
          </cell>
          <cell r="H3628">
            <v>38096</v>
          </cell>
        </row>
        <row r="3629">
          <cell r="G3629" t="str">
            <v>5100001632</v>
          </cell>
          <cell r="H3629">
            <v>38090</v>
          </cell>
        </row>
        <row r="3630">
          <cell r="G3630" t="str">
            <v>5100001632</v>
          </cell>
          <cell r="H3630">
            <v>38090</v>
          </cell>
        </row>
        <row r="3631">
          <cell r="G3631" t="str">
            <v>5100001632</v>
          </cell>
          <cell r="H3631">
            <v>38090</v>
          </cell>
        </row>
        <row r="3632">
          <cell r="G3632" t="str">
            <v>5100001632</v>
          </cell>
          <cell r="H3632">
            <v>38090</v>
          </cell>
        </row>
        <row r="3633">
          <cell r="G3633" t="str">
            <v>5100001632</v>
          </cell>
          <cell r="H3633">
            <v>38091</v>
          </cell>
        </row>
        <row r="3634">
          <cell r="G3634" t="str">
            <v>5100001632</v>
          </cell>
          <cell r="H3634">
            <v>38091</v>
          </cell>
        </row>
        <row r="3635">
          <cell r="G3635" t="str">
            <v>5100001632</v>
          </cell>
          <cell r="H3635">
            <v>38090</v>
          </cell>
        </row>
        <row r="3636">
          <cell r="G3636" t="str">
            <v>5100001632</v>
          </cell>
          <cell r="H3636">
            <v>38090</v>
          </cell>
        </row>
        <row r="3637">
          <cell r="G3637" t="str">
            <v>5100001632</v>
          </cell>
          <cell r="H3637">
            <v>38090</v>
          </cell>
        </row>
        <row r="3638">
          <cell r="G3638" t="str">
            <v>5100001632</v>
          </cell>
          <cell r="H3638">
            <v>38090</v>
          </cell>
        </row>
        <row r="3639">
          <cell r="G3639" t="str">
            <v>5100001632</v>
          </cell>
          <cell r="H3639">
            <v>38091</v>
          </cell>
        </row>
        <row r="3640">
          <cell r="G3640" t="str">
            <v>5100001632</v>
          </cell>
          <cell r="H3640">
            <v>38091</v>
          </cell>
        </row>
        <row r="3641">
          <cell r="G3641" t="str">
            <v>5100001631</v>
          </cell>
          <cell r="H3641">
            <v>38087</v>
          </cell>
        </row>
        <row r="3642">
          <cell r="G3642" t="str">
            <v>5100001631</v>
          </cell>
          <cell r="H3642">
            <v>38087</v>
          </cell>
        </row>
        <row r="3643">
          <cell r="G3643" t="str">
            <v>5100001631</v>
          </cell>
          <cell r="H3643">
            <v>38089</v>
          </cell>
        </row>
        <row r="3644">
          <cell r="G3644" t="str">
            <v>5100001631</v>
          </cell>
          <cell r="H3644">
            <v>38090</v>
          </cell>
        </row>
        <row r="3645">
          <cell r="G3645" t="str">
            <v>5100001631</v>
          </cell>
          <cell r="H3645">
            <v>38090</v>
          </cell>
        </row>
        <row r="3646">
          <cell r="G3646" t="str">
            <v>5100001631</v>
          </cell>
          <cell r="H3646">
            <v>38090</v>
          </cell>
        </row>
        <row r="3647">
          <cell r="G3647" t="str">
            <v>5100001631</v>
          </cell>
          <cell r="H3647">
            <v>38090</v>
          </cell>
        </row>
        <row r="3648">
          <cell r="G3648" t="str">
            <v>5100001631</v>
          </cell>
          <cell r="H3648">
            <v>38092</v>
          </cell>
        </row>
        <row r="3649">
          <cell r="G3649" t="str">
            <v>5100001631</v>
          </cell>
          <cell r="H3649">
            <v>38092</v>
          </cell>
        </row>
        <row r="3650">
          <cell r="G3650" t="str">
            <v>5100001631</v>
          </cell>
          <cell r="H3650">
            <v>38094</v>
          </cell>
        </row>
        <row r="3651">
          <cell r="G3651" t="str">
            <v>5100001631</v>
          </cell>
          <cell r="H3651">
            <v>38094</v>
          </cell>
        </row>
        <row r="3652">
          <cell r="G3652" t="str">
            <v>5100001631</v>
          </cell>
          <cell r="H3652">
            <v>38094</v>
          </cell>
        </row>
        <row r="3653">
          <cell r="G3653" t="str">
            <v>5100001631</v>
          </cell>
          <cell r="H3653">
            <v>38094</v>
          </cell>
        </row>
        <row r="3654">
          <cell r="G3654" t="str">
            <v>5100001631</v>
          </cell>
          <cell r="H3654">
            <v>38098</v>
          </cell>
        </row>
        <row r="3655">
          <cell r="G3655" t="str">
            <v>5100001631</v>
          </cell>
          <cell r="H3655">
            <v>38098</v>
          </cell>
        </row>
        <row r="3656">
          <cell r="G3656" t="str">
            <v>5100001631</v>
          </cell>
          <cell r="H3656">
            <v>38098</v>
          </cell>
        </row>
        <row r="3657">
          <cell r="G3657" t="str">
            <v>5100001608</v>
          </cell>
          <cell r="H3657">
            <v>38099</v>
          </cell>
        </row>
        <row r="3658">
          <cell r="G3658" t="str">
            <v>5100001608</v>
          </cell>
          <cell r="H3658">
            <v>38099</v>
          </cell>
        </row>
        <row r="3659">
          <cell r="G3659" t="str">
            <v>5100001608</v>
          </cell>
          <cell r="H3659">
            <v>38099</v>
          </cell>
        </row>
        <row r="3660">
          <cell r="G3660" t="str">
            <v>5100001608</v>
          </cell>
          <cell r="H3660">
            <v>38099</v>
          </cell>
        </row>
        <row r="3661">
          <cell r="G3661" t="str">
            <v>5100001608</v>
          </cell>
          <cell r="H3661">
            <v>38106</v>
          </cell>
        </row>
        <row r="3662">
          <cell r="G3662" t="str">
            <v>5100001608</v>
          </cell>
          <cell r="H3662">
            <v>38106</v>
          </cell>
        </row>
        <row r="3663">
          <cell r="G3663" t="str">
            <v>5100001606</v>
          </cell>
          <cell r="H3663">
            <v>38090</v>
          </cell>
        </row>
        <row r="3664">
          <cell r="G3664" t="str">
            <v>5100001606</v>
          </cell>
          <cell r="H3664">
            <v>38090</v>
          </cell>
        </row>
        <row r="3665">
          <cell r="G3665" t="str">
            <v>5100001606</v>
          </cell>
          <cell r="H3665">
            <v>38091</v>
          </cell>
        </row>
        <row r="3666">
          <cell r="G3666" t="str">
            <v>5100001606</v>
          </cell>
          <cell r="H3666">
            <v>38090</v>
          </cell>
        </row>
        <row r="3667">
          <cell r="G3667" t="str">
            <v>5100001606</v>
          </cell>
          <cell r="H3667">
            <v>38090</v>
          </cell>
        </row>
        <row r="3668">
          <cell r="G3668" t="str">
            <v>5100001606</v>
          </cell>
          <cell r="H3668">
            <v>38090</v>
          </cell>
        </row>
        <row r="3669">
          <cell r="G3669" t="str">
            <v>5100001606</v>
          </cell>
          <cell r="H3669">
            <v>38090</v>
          </cell>
        </row>
        <row r="3670">
          <cell r="G3670" t="str">
            <v>5100001606</v>
          </cell>
          <cell r="H3670">
            <v>38091</v>
          </cell>
        </row>
        <row r="3671">
          <cell r="G3671" t="str">
            <v>5100001606</v>
          </cell>
          <cell r="H3671">
            <v>38091</v>
          </cell>
        </row>
        <row r="3672">
          <cell r="G3672" t="str">
            <v>5100001605</v>
          </cell>
          <cell r="H3672">
            <v>38090</v>
          </cell>
        </row>
        <row r="3673">
          <cell r="G3673" t="str">
            <v>5100001605</v>
          </cell>
          <cell r="H3673">
            <v>38090</v>
          </cell>
        </row>
        <row r="3674">
          <cell r="G3674" t="str">
            <v>5100001605</v>
          </cell>
          <cell r="H3674">
            <v>38090</v>
          </cell>
        </row>
        <row r="3675">
          <cell r="G3675" t="str">
            <v>5100001605</v>
          </cell>
          <cell r="H3675">
            <v>38090</v>
          </cell>
        </row>
        <row r="3676">
          <cell r="G3676" t="str">
            <v>5100001605</v>
          </cell>
          <cell r="H3676">
            <v>38090</v>
          </cell>
        </row>
        <row r="3677">
          <cell r="G3677" t="str">
            <v>5100001605</v>
          </cell>
          <cell r="H3677">
            <v>38090</v>
          </cell>
        </row>
        <row r="3678">
          <cell r="G3678" t="str">
            <v>5100001605</v>
          </cell>
          <cell r="H3678">
            <v>38090</v>
          </cell>
        </row>
        <row r="3679">
          <cell r="G3679" t="str">
            <v>5100001605</v>
          </cell>
          <cell r="H3679">
            <v>38090</v>
          </cell>
        </row>
        <row r="3680">
          <cell r="G3680" t="str">
            <v>5100001605</v>
          </cell>
          <cell r="H3680">
            <v>38090</v>
          </cell>
        </row>
        <row r="3681">
          <cell r="G3681" t="str">
            <v>5100001605</v>
          </cell>
          <cell r="H3681">
            <v>38090</v>
          </cell>
        </row>
        <row r="3682">
          <cell r="G3682" t="str">
            <v>5100001605</v>
          </cell>
          <cell r="H3682">
            <v>38090</v>
          </cell>
        </row>
        <row r="3683">
          <cell r="G3683" t="str">
            <v>5100001605</v>
          </cell>
          <cell r="H3683">
            <v>38090</v>
          </cell>
        </row>
        <row r="3684">
          <cell r="G3684" t="str">
            <v>5100001605</v>
          </cell>
          <cell r="H3684">
            <v>38090</v>
          </cell>
        </row>
        <row r="3685">
          <cell r="G3685" t="str">
            <v>5100001605</v>
          </cell>
          <cell r="H3685">
            <v>38090</v>
          </cell>
        </row>
        <row r="3686">
          <cell r="G3686" t="str">
            <v>5100001605</v>
          </cell>
          <cell r="H3686">
            <v>38090</v>
          </cell>
        </row>
        <row r="3687">
          <cell r="G3687" t="str">
            <v>5100001605</v>
          </cell>
          <cell r="H3687">
            <v>38090</v>
          </cell>
        </row>
        <row r="3688">
          <cell r="G3688" t="str">
            <v>5100001605</v>
          </cell>
          <cell r="H3688">
            <v>38093</v>
          </cell>
        </row>
        <row r="3689">
          <cell r="G3689" t="str">
            <v>5100001605</v>
          </cell>
          <cell r="H3689">
            <v>38093</v>
          </cell>
        </row>
        <row r="3690">
          <cell r="G3690" t="str">
            <v>5100001605</v>
          </cell>
          <cell r="H3690">
            <v>38093</v>
          </cell>
        </row>
        <row r="3691">
          <cell r="G3691" t="str">
            <v>5100001605</v>
          </cell>
          <cell r="H3691">
            <v>38093</v>
          </cell>
        </row>
        <row r="3692">
          <cell r="G3692" t="str">
            <v>5100001605</v>
          </cell>
          <cell r="H3692">
            <v>38093</v>
          </cell>
        </row>
        <row r="3693">
          <cell r="G3693" t="str">
            <v>5100001605</v>
          </cell>
          <cell r="H3693">
            <v>38093</v>
          </cell>
        </row>
        <row r="3694">
          <cell r="G3694" t="str">
            <v>5100001605</v>
          </cell>
          <cell r="H3694">
            <v>38093</v>
          </cell>
        </row>
        <row r="3695">
          <cell r="G3695" t="str">
            <v>5100001605</v>
          </cell>
          <cell r="H3695">
            <v>38093</v>
          </cell>
        </row>
        <row r="3696">
          <cell r="G3696" t="str">
            <v>5100001604</v>
          </cell>
          <cell r="H3696">
            <v>38090</v>
          </cell>
        </row>
        <row r="3697">
          <cell r="G3697" t="str">
            <v>5100001604</v>
          </cell>
          <cell r="H3697">
            <v>38090</v>
          </cell>
        </row>
        <row r="3698">
          <cell r="G3698" t="str">
            <v>5100001604</v>
          </cell>
          <cell r="H3698">
            <v>38090</v>
          </cell>
        </row>
        <row r="3699">
          <cell r="G3699" t="str">
            <v>5100001604</v>
          </cell>
          <cell r="H3699">
            <v>38090</v>
          </cell>
        </row>
        <row r="3700">
          <cell r="G3700" t="str">
            <v>5100001604</v>
          </cell>
          <cell r="H3700">
            <v>38090</v>
          </cell>
        </row>
        <row r="3701">
          <cell r="G3701" t="str">
            <v>5100001604</v>
          </cell>
          <cell r="H3701">
            <v>38090</v>
          </cell>
        </row>
        <row r="3702">
          <cell r="G3702" t="str">
            <v>5100001604</v>
          </cell>
          <cell r="H3702">
            <v>38090</v>
          </cell>
        </row>
        <row r="3703">
          <cell r="G3703" t="str">
            <v>5100001604</v>
          </cell>
          <cell r="H3703">
            <v>38090</v>
          </cell>
        </row>
        <row r="3704">
          <cell r="G3704" t="str">
            <v>5100001604</v>
          </cell>
          <cell r="H3704">
            <v>38093</v>
          </cell>
        </row>
        <row r="3705">
          <cell r="G3705" t="str">
            <v>5100001604</v>
          </cell>
          <cell r="H3705">
            <v>38093</v>
          </cell>
        </row>
        <row r="3706">
          <cell r="G3706" t="str">
            <v>5100001604</v>
          </cell>
          <cell r="H3706">
            <v>38093</v>
          </cell>
        </row>
        <row r="3707">
          <cell r="G3707" t="str">
            <v>5100001603</v>
          </cell>
          <cell r="H3707">
            <v>38090</v>
          </cell>
        </row>
        <row r="3708">
          <cell r="G3708" t="str">
            <v>5100001603</v>
          </cell>
          <cell r="H3708">
            <v>38090</v>
          </cell>
        </row>
        <row r="3709">
          <cell r="G3709" t="str">
            <v>5100001603</v>
          </cell>
          <cell r="H3709">
            <v>38090</v>
          </cell>
        </row>
        <row r="3710">
          <cell r="G3710" t="str">
            <v>5100001603</v>
          </cell>
          <cell r="H3710">
            <v>38090</v>
          </cell>
        </row>
        <row r="3711">
          <cell r="G3711" t="str">
            <v>5100001603</v>
          </cell>
          <cell r="H3711">
            <v>38090</v>
          </cell>
        </row>
        <row r="3712">
          <cell r="G3712" t="str">
            <v>5100001603</v>
          </cell>
          <cell r="H3712">
            <v>38090</v>
          </cell>
        </row>
        <row r="3713">
          <cell r="G3713" t="str">
            <v>5100001603</v>
          </cell>
          <cell r="H3713">
            <v>38090</v>
          </cell>
        </row>
        <row r="3714">
          <cell r="G3714" t="str">
            <v>5100001603</v>
          </cell>
          <cell r="H3714">
            <v>38090</v>
          </cell>
        </row>
        <row r="3715">
          <cell r="G3715" t="str">
            <v>5100001603</v>
          </cell>
          <cell r="H3715">
            <v>38090</v>
          </cell>
        </row>
        <row r="3716">
          <cell r="G3716" t="str">
            <v>5100001603</v>
          </cell>
          <cell r="H3716">
            <v>38090</v>
          </cell>
        </row>
        <row r="3717">
          <cell r="G3717" t="str">
            <v>5100001603</v>
          </cell>
          <cell r="H3717">
            <v>38090</v>
          </cell>
        </row>
        <row r="3718">
          <cell r="G3718" t="str">
            <v>5100001603</v>
          </cell>
          <cell r="H3718">
            <v>38090</v>
          </cell>
        </row>
        <row r="3719">
          <cell r="G3719" t="str">
            <v>5100001603</v>
          </cell>
          <cell r="H3719">
            <v>38090</v>
          </cell>
        </row>
        <row r="3720">
          <cell r="G3720" t="str">
            <v>5100001603</v>
          </cell>
          <cell r="H3720">
            <v>38090</v>
          </cell>
        </row>
        <row r="3721">
          <cell r="G3721" t="str">
            <v>5100001603</v>
          </cell>
          <cell r="H3721">
            <v>38090</v>
          </cell>
        </row>
        <row r="3722">
          <cell r="G3722" t="str">
            <v>5100001603</v>
          </cell>
          <cell r="H3722">
            <v>38090</v>
          </cell>
        </row>
        <row r="3723">
          <cell r="G3723" t="str">
            <v>5100001603</v>
          </cell>
          <cell r="H3723">
            <v>38090</v>
          </cell>
        </row>
        <row r="3724">
          <cell r="G3724" t="str">
            <v>5100001603</v>
          </cell>
          <cell r="H3724">
            <v>38090</v>
          </cell>
        </row>
        <row r="3725">
          <cell r="G3725" t="str">
            <v>5100001603</v>
          </cell>
          <cell r="H3725">
            <v>38090</v>
          </cell>
        </row>
        <row r="3726">
          <cell r="G3726" t="str">
            <v>5100001603</v>
          </cell>
          <cell r="H3726">
            <v>38090</v>
          </cell>
        </row>
        <row r="3727">
          <cell r="G3727" t="str">
            <v>5100001603</v>
          </cell>
          <cell r="H3727">
            <v>38090</v>
          </cell>
        </row>
        <row r="3728">
          <cell r="G3728" t="str">
            <v>5100001603</v>
          </cell>
          <cell r="H3728">
            <v>38090</v>
          </cell>
        </row>
        <row r="3729">
          <cell r="G3729" t="str">
            <v>5100001603</v>
          </cell>
          <cell r="H3729">
            <v>38090</v>
          </cell>
        </row>
        <row r="3730">
          <cell r="G3730" t="str">
            <v>5100001603</v>
          </cell>
          <cell r="H3730">
            <v>38090</v>
          </cell>
        </row>
        <row r="3731">
          <cell r="G3731" t="str">
            <v>5100001603</v>
          </cell>
          <cell r="H3731">
            <v>38090</v>
          </cell>
        </row>
        <row r="3732">
          <cell r="G3732" t="str">
            <v>5100001603</v>
          </cell>
          <cell r="H3732">
            <v>38090</v>
          </cell>
        </row>
        <row r="3733">
          <cell r="G3733" t="str">
            <v>5100001603</v>
          </cell>
          <cell r="H3733">
            <v>38090</v>
          </cell>
        </row>
        <row r="3734">
          <cell r="G3734" t="str">
            <v>5100001603</v>
          </cell>
          <cell r="H3734">
            <v>38090</v>
          </cell>
        </row>
        <row r="3735">
          <cell r="G3735" t="str">
            <v>5100001603</v>
          </cell>
          <cell r="H3735">
            <v>38090</v>
          </cell>
        </row>
        <row r="3736">
          <cell r="G3736" t="str">
            <v>5100001603</v>
          </cell>
          <cell r="H3736">
            <v>38090</v>
          </cell>
        </row>
        <row r="3737">
          <cell r="G3737" t="str">
            <v>5100001603</v>
          </cell>
          <cell r="H3737">
            <v>38090</v>
          </cell>
        </row>
        <row r="3738">
          <cell r="G3738" t="str">
            <v>5100001603</v>
          </cell>
          <cell r="H3738">
            <v>38090</v>
          </cell>
        </row>
        <row r="3739">
          <cell r="G3739" t="str">
            <v>5100001603</v>
          </cell>
          <cell r="H3739">
            <v>38090</v>
          </cell>
        </row>
        <row r="3740">
          <cell r="G3740" t="str">
            <v>5100001602</v>
          </cell>
          <cell r="H3740">
            <v>38084</v>
          </cell>
        </row>
        <row r="3741">
          <cell r="G3741" t="str">
            <v>5100001602</v>
          </cell>
          <cell r="H3741">
            <v>38084</v>
          </cell>
        </row>
        <row r="3742">
          <cell r="G3742" t="str">
            <v>5100001602</v>
          </cell>
          <cell r="H3742">
            <v>38084</v>
          </cell>
        </row>
        <row r="3743">
          <cell r="G3743" t="str">
            <v>5100001602</v>
          </cell>
          <cell r="H3743">
            <v>38084</v>
          </cell>
        </row>
        <row r="3744">
          <cell r="G3744" t="str">
            <v>5100001602</v>
          </cell>
          <cell r="H3744">
            <v>38084</v>
          </cell>
        </row>
        <row r="3745">
          <cell r="G3745" t="str">
            <v>5100001602</v>
          </cell>
          <cell r="H3745">
            <v>38084</v>
          </cell>
        </row>
        <row r="3746">
          <cell r="G3746" t="str">
            <v>5100001602</v>
          </cell>
          <cell r="H3746">
            <v>38084</v>
          </cell>
        </row>
        <row r="3747">
          <cell r="G3747" t="str">
            <v>5100001602</v>
          </cell>
          <cell r="H3747">
            <v>38084</v>
          </cell>
        </row>
        <row r="3748">
          <cell r="G3748" t="str">
            <v>5100001602</v>
          </cell>
          <cell r="H3748">
            <v>38084</v>
          </cell>
        </row>
        <row r="3749">
          <cell r="G3749" t="str">
            <v>5100001602</v>
          </cell>
          <cell r="H3749">
            <v>38084</v>
          </cell>
        </row>
        <row r="3750">
          <cell r="G3750" t="str">
            <v>5100001602</v>
          </cell>
          <cell r="H3750">
            <v>38084</v>
          </cell>
        </row>
        <row r="3751">
          <cell r="G3751" t="str">
            <v>5100001602</v>
          </cell>
          <cell r="H3751">
            <v>38084</v>
          </cell>
        </row>
        <row r="3752">
          <cell r="G3752" t="str">
            <v>5100001602</v>
          </cell>
          <cell r="H3752">
            <v>38089</v>
          </cell>
        </row>
        <row r="3753">
          <cell r="G3753" t="str">
            <v>5100001602</v>
          </cell>
          <cell r="H3753">
            <v>38089</v>
          </cell>
        </row>
        <row r="3754">
          <cell r="G3754" t="str">
            <v>5100001602</v>
          </cell>
          <cell r="H3754">
            <v>38089</v>
          </cell>
        </row>
        <row r="3755">
          <cell r="G3755" t="str">
            <v>5100001602</v>
          </cell>
          <cell r="H3755">
            <v>38089</v>
          </cell>
        </row>
        <row r="3756">
          <cell r="G3756" t="str">
            <v>5100001602</v>
          </cell>
          <cell r="H3756">
            <v>38085</v>
          </cell>
        </row>
        <row r="3757">
          <cell r="G3757" t="str">
            <v>5100001601</v>
          </cell>
          <cell r="H3757">
            <v>38087</v>
          </cell>
        </row>
        <row r="3758">
          <cell r="G3758" t="str">
            <v>5100001601</v>
          </cell>
          <cell r="H3758">
            <v>38087</v>
          </cell>
        </row>
        <row r="3759">
          <cell r="G3759" t="str">
            <v>5100001601</v>
          </cell>
          <cell r="H3759">
            <v>38089</v>
          </cell>
        </row>
        <row r="3760">
          <cell r="G3760" t="str">
            <v>5100001600</v>
          </cell>
          <cell r="H3760">
            <v>38087</v>
          </cell>
        </row>
        <row r="3761">
          <cell r="G3761" t="str">
            <v>5100001600</v>
          </cell>
          <cell r="H3761">
            <v>38087</v>
          </cell>
        </row>
        <row r="3762">
          <cell r="G3762" t="str">
            <v>5100001600</v>
          </cell>
          <cell r="H3762">
            <v>38087</v>
          </cell>
        </row>
        <row r="3763">
          <cell r="G3763" t="str">
            <v>5100001600</v>
          </cell>
          <cell r="H3763">
            <v>38087</v>
          </cell>
        </row>
        <row r="3764">
          <cell r="G3764" t="str">
            <v>5100001600</v>
          </cell>
          <cell r="H3764">
            <v>38090</v>
          </cell>
        </row>
        <row r="3765">
          <cell r="G3765" t="str">
            <v>5100001600</v>
          </cell>
          <cell r="H3765">
            <v>38090</v>
          </cell>
        </row>
        <row r="3766">
          <cell r="G3766" t="str">
            <v>5100001599</v>
          </cell>
          <cell r="H3766">
            <v>38090</v>
          </cell>
        </row>
        <row r="3767">
          <cell r="G3767" t="str">
            <v>5100001599</v>
          </cell>
          <cell r="H3767">
            <v>38090</v>
          </cell>
        </row>
        <row r="3768">
          <cell r="G3768" t="str">
            <v>5100001599</v>
          </cell>
          <cell r="H3768">
            <v>38090</v>
          </cell>
        </row>
        <row r="3769">
          <cell r="G3769" t="str">
            <v>5100001599</v>
          </cell>
          <cell r="H3769">
            <v>38090</v>
          </cell>
        </row>
        <row r="3770">
          <cell r="G3770" t="str">
            <v>5100001599</v>
          </cell>
          <cell r="H3770">
            <v>38090</v>
          </cell>
        </row>
        <row r="3771">
          <cell r="G3771" t="str">
            <v>5100001599</v>
          </cell>
          <cell r="H3771">
            <v>38090</v>
          </cell>
        </row>
        <row r="3772">
          <cell r="G3772" t="str">
            <v>5100001599</v>
          </cell>
          <cell r="H3772">
            <v>38090</v>
          </cell>
        </row>
        <row r="3773">
          <cell r="G3773" t="str">
            <v>5100001599</v>
          </cell>
          <cell r="H3773">
            <v>38090</v>
          </cell>
        </row>
        <row r="3774">
          <cell r="G3774" t="str">
            <v>5100001599</v>
          </cell>
          <cell r="H3774">
            <v>38090</v>
          </cell>
        </row>
        <row r="3775">
          <cell r="G3775" t="str">
            <v>5100001599</v>
          </cell>
          <cell r="H3775">
            <v>38090</v>
          </cell>
        </row>
        <row r="3776">
          <cell r="G3776" t="str">
            <v>5100001599</v>
          </cell>
          <cell r="H3776">
            <v>38090</v>
          </cell>
        </row>
        <row r="3777">
          <cell r="G3777" t="str">
            <v>5100001599</v>
          </cell>
          <cell r="H3777">
            <v>38090</v>
          </cell>
        </row>
        <row r="3778">
          <cell r="G3778" t="str">
            <v>5100001599</v>
          </cell>
          <cell r="H3778">
            <v>38090</v>
          </cell>
        </row>
        <row r="3779">
          <cell r="G3779" t="str">
            <v>5100001599</v>
          </cell>
          <cell r="H3779">
            <v>38090</v>
          </cell>
        </row>
        <row r="3780">
          <cell r="G3780" t="str">
            <v>5100001599</v>
          </cell>
          <cell r="H3780">
            <v>38090</v>
          </cell>
        </row>
        <row r="3781">
          <cell r="G3781" t="str">
            <v>5100001599</v>
          </cell>
          <cell r="H3781">
            <v>38090</v>
          </cell>
        </row>
        <row r="3782">
          <cell r="G3782" t="str">
            <v>5100001599</v>
          </cell>
          <cell r="H3782">
            <v>38090</v>
          </cell>
        </row>
        <row r="3783">
          <cell r="G3783" t="str">
            <v>5100001599</v>
          </cell>
          <cell r="H3783">
            <v>38090</v>
          </cell>
        </row>
        <row r="3784">
          <cell r="G3784" t="str">
            <v>5100001599</v>
          </cell>
          <cell r="H3784">
            <v>38090</v>
          </cell>
        </row>
        <row r="3785">
          <cell r="G3785" t="str">
            <v>5100001599</v>
          </cell>
          <cell r="H3785">
            <v>38090</v>
          </cell>
        </row>
        <row r="3786">
          <cell r="G3786" t="str">
            <v>5100001599</v>
          </cell>
          <cell r="H3786">
            <v>38090</v>
          </cell>
        </row>
        <row r="3787">
          <cell r="G3787" t="str">
            <v>5100001599</v>
          </cell>
          <cell r="H3787">
            <v>38090</v>
          </cell>
        </row>
        <row r="3788">
          <cell r="G3788" t="str">
            <v>5100001599</v>
          </cell>
          <cell r="H3788">
            <v>38090</v>
          </cell>
        </row>
        <row r="3789">
          <cell r="G3789" t="str">
            <v>5100001599</v>
          </cell>
          <cell r="H3789">
            <v>38090</v>
          </cell>
        </row>
        <row r="3790">
          <cell r="G3790" t="str">
            <v>5100001599</v>
          </cell>
          <cell r="H3790">
            <v>38090</v>
          </cell>
        </row>
        <row r="3791">
          <cell r="G3791" t="str">
            <v>5100001599</v>
          </cell>
          <cell r="H3791">
            <v>38090</v>
          </cell>
        </row>
        <row r="3792">
          <cell r="G3792" t="str">
            <v>5100001599</v>
          </cell>
          <cell r="H3792">
            <v>38090</v>
          </cell>
        </row>
        <row r="3793">
          <cell r="G3793" t="str">
            <v>5100001599</v>
          </cell>
          <cell r="H3793">
            <v>38090</v>
          </cell>
        </row>
        <row r="3794">
          <cell r="G3794" t="str">
            <v>5100001599</v>
          </cell>
          <cell r="H3794">
            <v>38090</v>
          </cell>
        </row>
        <row r="3795">
          <cell r="G3795" t="str">
            <v>5100001599</v>
          </cell>
          <cell r="H3795">
            <v>38090</v>
          </cell>
        </row>
        <row r="3796">
          <cell r="G3796" t="str">
            <v>5100001599</v>
          </cell>
          <cell r="H3796">
            <v>38090</v>
          </cell>
        </row>
        <row r="3797">
          <cell r="G3797" t="str">
            <v>5100001599</v>
          </cell>
          <cell r="H3797">
            <v>38090</v>
          </cell>
        </row>
        <row r="3798">
          <cell r="G3798" t="str">
            <v>5100001599</v>
          </cell>
          <cell r="H3798">
            <v>38090</v>
          </cell>
        </row>
        <row r="3799">
          <cell r="G3799" t="str">
            <v>5100001599</v>
          </cell>
          <cell r="H3799">
            <v>38090</v>
          </cell>
        </row>
        <row r="3800">
          <cell r="G3800" t="str">
            <v>5100001599</v>
          </cell>
          <cell r="H3800">
            <v>38090</v>
          </cell>
        </row>
        <row r="3801">
          <cell r="G3801" t="str">
            <v>5100001599</v>
          </cell>
          <cell r="H3801">
            <v>38090</v>
          </cell>
        </row>
        <row r="3802">
          <cell r="G3802" t="str">
            <v>5100001598</v>
          </cell>
          <cell r="H3802">
            <v>38090</v>
          </cell>
        </row>
        <row r="3803">
          <cell r="G3803" t="str">
            <v>5100001598</v>
          </cell>
          <cell r="H3803">
            <v>38090</v>
          </cell>
        </row>
        <row r="3804">
          <cell r="G3804" t="str">
            <v>5100001598</v>
          </cell>
          <cell r="H3804">
            <v>38090</v>
          </cell>
        </row>
        <row r="3805">
          <cell r="G3805" t="str">
            <v>5100001598</v>
          </cell>
          <cell r="H3805">
            <v>38090</v>
          </cell>
        </row>
        <row r="3806">
          <cell r="G3806" t="str">
            <v>5100001598</v>
          </cell>
          <cell r="H3806">
            <v>38093</v>
          </cell>
        </row>
        <row r="3807">
          <cell r="G3807" t="str">
            <v>5100001598</v>
          </cell>
          <cell r="H3807">
            <v>38093</v>
          </cell>
        </row>
        <row r="3808">
          <cell r="G3808" t="str">
            <v>5100001598</v>
          </cell>
          <cell r="H3808">
            <v>38093</v>
          </cell>
        </row>
        <row r="3809">
          <cell r="G3809" t="str">
            <v>5100001598</v>
          </cell>
          <cell r="H3809">
            <v>38093</v>
          </cell>
        </row>
        <row r="3810">
          <cell r="G3810" t="str">
            <v>5100001553</v>
          </cell>
          <cell r="H3810">
            <v>38083</v>
          </cell>
        </row>
        <row r="3811">
          <cell r="G3811" t="str">
            <v>5100001553</v>
          </cell>
          <cell r="H3811">
            <v>38083</v>
          </cell>
        </row>
        <row r="3812">
          <cell r="G3812" t="str">
            <v>5100001553</v>
          </cell>
          <cell r="H3812">
            <v>38083</v>
          </cell>
        </row>
        <row r="3813">
          <cell r="G3813" t="str">
            <v>5100001036</v>
          </cell>
          <cell r="H3813">
            <v>38157</v>
          </cell>
        </row>
        <row r="3814">
          <cell r="G3814" t="str">
            <v>5100001036</v>
          </cell>
          <cell r="H3814">
            <v>38157</v>
          </cell>
        </row>
        <row r="3815">
          <cell r="G3815" t="str">
            <v>5100000929</v>
          </cell>
          <cell r="H3815">
            <v>38168</v>
          </cell>
        </row>
        <row r="3816">
          <cell r="G3816" t="str">
            <v>5100000911</v>
          </cell>
          <cell r="H3816">
            <v>38168</v>
          </cell>
        </row>
        <row r="3817">
          <cell r="G3817" t="str">
            <v>4500003943</v>
          </cell>
          <cell r="H3817">
            <v>38259</v>
          </cell>
        </row>
        <row r="3818">
          <cell r="G3818" t="str">
            <v>4500003943</v>
          </cell>
          <cell r="H3818">
            <v>38257</v>
          </cell>
        </row>
        <row r="3819">
          <cell r="G3819" t="str">
            <v>4500003943</v>
          </cell>
          <cell r="H3819">
            <v>38257</v>
          </cell>
        </row>
        <row r="3820">
          <cell r="G3820" t="str">
            <v>4500003943</v>
          </cell>
          <cell r="H3820">
            <v>38257</v>
          </cell>
        </row>
        <row r="3821">
          <cell r="G3821" t="str">
            <v>4500003943</v>
          </cell>
          <cell r="H3821">
            <v>38256</v>
          </cell>
        </row>
        <row r="3822">
          <cell r="G3822" t="str">
            <v>4500003943</v>
          </cell>
          <cell r="H3822">
            <v>38256</v>
          </cell>
        </row>
        <row r="3823">
          <cell r="G3823" t="str">
            <v>4500003943</v>
          </cell>
          <cell r="H3823">
            <v>38256</v>
          </cell>
        </row>
        <row r="3824">
          <cell r="G3824" t="str">
            <v>4500003943</v>
          </cell>
          <cell r="H3824">
            <v>38256</v>
          </cell>
        </row>
        <row r="3825">
          <cell r="G3825" t="str">
            <v>4500003943</v>
          </cell>
          <cell r="H3825">
            <v>38256</v>
          </cell>
        </row>
        <row r="3826">
          <cell r="G3826" t="str">
            <v>4500003943</v>
          </cell>
          <cell r="H3826">
            <v>38256</v>
          </cell>
        </row>
        <row r="3827">
          <cell r="G3827" t="str">
            <v>4500003943</v>
          </cell>
          <cell r="H3827">
            <v>38256</v>
          </cell>
        </row>
        <row r="3828">
          <cell r="G3828" t="str">
            <v>4500003943</v>
          </cell>
          <cell r="H3828">
            <v>38256</v>
          </cell>
        </row>
        <row r="3829">
          <cell r="G3829" t="str">
            <v>4500003943</v>
          </cell>
          <cell r="H3829">
            <v>38256</v>
          </cell>
        </row>
        <row r="3830">
          <cell r="G3830" t="str">
            <v>4500003943</v>
          </cell>
          <cell r="H3830">
            <v>38256</v>
          </cell>
        </row>
        <row r="3831">
          <cell r="G3831" t="str">
            <v>4500003943</v>
          </cell>
          <cell r="H3831">
            <v>38256</v>
          </cell>
        </row>
        <row r="3832">
          <cell r="G3832" t="str">
            <v>4500003943</v>
          </cell>
          <cell r="H3832">
            <v>38256</v>
          </cell>
        </row>
        <row r="3833">
          <cell r="G3833" t="str">
            <v>4500003943</v>
          </cell>
          <cell r="H3833">
            <v>38252</v>
          </cell>
        </row>
        <row r="3834">
          <cell r="G3834" t="str">
            <v>4500003943</v>
          </cell>
          <cell r="H3834">
            <v>38252</v>
          </cell>
        </row>
        <row r="3835">
          <cell r="G3835" t="str">
            <v>4500003943</v>
          </cell>
          <cell r="H3835">
            <v>38252</v>
          </cell>
        </row>
        <row r="3836">
          <cell r="G3836" t="str">
            <v>4500003943</v>
          </cell>
          <cell r="H3836">
            <v>38251</v>
          </cell>
        </row>
        <row r="3837">
          <cell r="G3837" t="str">
            <v>4500003943</v>
          </cell>
          <cell r="H3837">
            <v>38251</v>
          </cell>
        </row>
        <row r="3838">
          <cell r="G3838" t="str">
            <v>4500003943</v>
          </cell>
          <cell r="H3838">
            <v>38251</v>
          </cell>
        </row>
        <row r="3839">
          <cell r="G3839" t="str">
            <v>4500003943</v>
          </cell>
          <cell r="H3839">
            <v>38251</v>
          </cell>
        </row>
        <row r="3840">
          <cell r="G3840" t="str">
            <v>4500003943</v>
          </cell>
          <cell r="H3840">
            <v>38251</v>
          </cell>
        </row>
        <row r="3841">
          <cell r="G3841" t="str">
            <v>4500003943</v>
          </cell>
          <cell r="H3841">
            <v>38251</v>
          </cell>
        </row>
        <row r="3842">
          <cell r="G3842" t="str">
            <v>4500003943</v>
          </cell>
          <cell r="H3842">
            <v>38251</v>
          </cell>
        </row>
        <row r="3843">
          <cell r="G3843" t="str">
            <v>4500003943</v>
          </cell>
          <cell r="H3843">
            <v>38250</v>
          </cell>
        </row>
        <row r="3844">
          <cell r="G3844" t="str">
            <v>4500003943</v>
          </cell>
          <cell r="H3844">
            <v>38250</v>
          </cell>
        </row>
        <row r="3845">
          <cell r="G3845" t="str">
            <v>4500003943</v>
          </cell>
          <cell r="H3845">
            <v>38250</v>
          </cell>
        </row>
        <row r="3846">
          <cell r="G3846" t="str">
            <v>4500003943</v>
          </cell>
          <cell r="H3846">
            <v>38249</v>
          </cell>
        </row>
        <row r="3847">
          <cell r="G3847" t="str">
            <v>4500003943</v>
          </cell>
          <cell r="H3847">
            <v>38248</v>
          </cell>
        </row>
        <row r="3848">
          <cell r="G3848" t="str">
            <v>4500003943</v>
          </cell>
          <cell r="H3848">
            <v>38248</v>
          </cell>
        </row>
        <row r="3849">
          <cell r="G3849" t="str">
            <v>4500003943</v>
          </cell>
          <cell r="H3849">
            <v>38248</v>
          </cell>
        </row>
        <row r="3850">
          <cell r="G3850" t="str">
            <v>4500003943</v>
          </cell>
          <cell r="H3850">
            <v>38248</v>
          </cell>
        </row>
        <row r="3851">
          <cell r="G3851" t="str">
            <v>4500003943</v>
          </cell>
          <cell r="H3851">
            <v>38244</v>
          </cell>
        </row>
        <row r="3852">
          <cell r="G3852" t="str">
            <v>4500003943</v>
          </cell>
          <cell r="H3852">
            <v>38244</v>
          </cell>
        </row>
        <row r="3853">
          <cell r="G3853" t="str">
            <v>4500003943</v>
          </cell>
          <cell r="H3853">
            <v>38244</v>
          </cell>
        </row>
        <row r="3854">
          <cell r="G3854" t="str">
            <v>4500003943</v>
          </cell>
          <cell r="H3854">
            <v>38243</v>
          </cell>
        </row>
        <row r="3855">
          <cell r="G3855" t="str">
            <v>4500003943</v>
          </cell>
          <cell r="H3855">
            <v>38243</v>
          </cell>
        </row>
        <row r="3856">
          <cell r="G3856" t="str">
            <v>4500003943</v>
          </cell>
          <cell r="H3856">
            <v>38243</v>
          </cell>
        </row>
        <row r="3857">
          <cell r="G3857" t="str">
            <v>4500003943</v>
          </cell>
          <cell r="H3857">
            <v>38243</v>
          </cell>
        </row>
        <row r="3858">
          <cell r="G3858" t="str">
            <v>4500003943</v>
          </cell>
          <cell r="H3858">
            <v>38243</v>
          </cell>
        </row>
        <row r="3859">
          <cell r="G3859" t="str">
            <v>4500003943</v>
          </cell>
          <cell r="H3859">
            <v>38242</v>
          </cell>
        </row>
        <row r="3860">
          <cell r="G3860" t="str">
            <v>4500003943</v>
          </cell>
          <cell r="H3860">
            <v>38242</v>
          </cell>
        </row>
        <row r="3861">
          <cell r="G3861" t="str">
            <v>4500003943</v>
          </cell>
          <cell r="H3861">
            <v>38241</v>
          </cell>
        </row>
        <row r="3862">
          <cell r="G3862" t="str">
            <v>4500003943</v>
          </cell>
          <cell r="H3862">
            <v>38240</v>
          </cell>
        </row>
        <row r="3863">
          <cell r="G3863" t="str">
            <v>4500003943</v>
          </cell>
          <cell r="H3863">
            <v>38259</v>
          </cell>
        </row>
        <row r="3864">
          <cell r="G3864" t="str">
            <v>4500003943</v>
          </cell>
          <cell r="H3864">
            <v>38257</v>
          </cell>
        </row>
        <row r="3865">
          <cell r="G3865" t="str">
            <v>4500003943</v>
          </cell>
          <cell r="H3865">
            <v>38257</v>
          </cell>
        </row>
        <row r="3866">
          <cell r="G3866" t="str">
            <v>4500003943</v>
          </cell>
          <cell r="H3866">
            <v>38257</v>
          </cell>
        </row>
        <row r="3867">
          <cell r="G3867" t="str">
            <v>4500003943</v>
          </cell>
          <cell r="H3867">
            <v>38256</v>
          </cell>
        </row>
        <row r="3868">
          <cell r="G3868" t="str">
            <v>4500003943</v>
          </cell>
          <cell r="H3868">
            <v>38256</v>
          </cell>
        </row>
        <row r="3869">
          <cell r="G3869" t="str">
            <v>4500003943</v>
          </cell>
          <cell r="H3869">
            <v>38256</v>
          </cell>
        </row>
        <row r="3870">
          <cell r="G3870" t="str">
            <v>4500003943</v>
          </cell>
          <cell r="H3870">
            <v>38256</v>
          </cell>
        </row>
        <row r="3871">
          <cell r="G3871" t="str">
            <v>4500003943</v>
          </cell>
          <cell r="H3871">
            <v>38256</v>
          </cell>
        </row>
        <row r="3872">
          <cell r="G3872" t="str">
            <v>4500003943</v>
          </cell>
          <cell r="H3872">
            <v>38256</v>
          </cell>
        </row>
        <row r="3873">
          <cell r="G3873" t="str">
            <v>4500003943</v>
          </cell>
          <cell r="H3873">
            <v>38256</v>
          </cell>
        </row>
        <row r="3874">
          <cell r="G3874" t="str">
            <v>4500003943</v>
          </cell>
          <cell r="H3874">
            <v>38256</v>
          </cell>
        </row>
        <row r="3875">
          <cell r="G3875" t="str">
            <v>4500003943</v>
          </cell>
          <cell r="H3875">
            <v>38256</v>
          </cell>
        </row>
        <row r="3876">
          <cell r="G3876" t="str">
            <v>4500003943</v>
          </cell>
          <cell r="H3876">
            <v>38256</v>
          </cell>
        </row>
        <row r="3877">
          <cell r="G3877" t="str">
            <v>4500003943</v>
          </cell>
          <cell r="H3877">
            <v>38252</v>
          </cell>
        </row>
        <row r="3878">
          <cell r="G3878" t="str">
            <v>4500003943</v>
          </cell>
          <cell r="H3878">
            <v>38252</v>
          </cell>
        </row>
        <row r="3879">
          <cell r="G3879" t="str">
            <v>4500003943</v>
          </cell>
          <cell r="H3879">
            <v>38251</v>
          </cell>
        </row>
        <row r="3880">
          <cell r="G3880" t="str">
            <v>4500003943</v>
          </cell>
          <cell r="H3880">
            <v>38251</v>
          </cell>
        </row>
        <row r="3881">
          <cell r="G3881" t="str">
            <v>4500003943</v>
          </cell>
          <cell r="H3881">
            <v>38251</v>
          </cell>
        </row>
        <row r="3882">
          <cell r="G3882" t="str">
            <v>4500003943</v>
          </cell>
          <cell r="H3882">
            <v>38251</v>
          </cell>
        </row>
        <row r="3883">
          <cell r="G3883" t="str">
            <v>4500003943</v>
          </cell>
          <cell r="H3883">
            <v>38251</v>
          </cell>
        </row>
        <row r="3884">
          <cell r="G3884" t="str">
            <v>4500003943</v>
          </cell>
          <cell r="H3884">
            <v>38251</v>
          </cell>
        </row>
        <row r="3885">
          <cell r="G3885" t="str">
            <v>4500003943</v>
          </cell>
          <cell r="H3885">
            <v>38250</v>
          </cell>
        </row>
        <row r="3886">
          <cell r="G3886" t="str">
            <v>4500003943</v>
          </cell>
          <cell r="H3886">
            <v>38250</v>
          </cell>
        </row>
        <row r="3887">
          <cell r="G3887" t="str">
            <v>4500003943</v>
          </cell>
          <cell r="H3887">
            <v>38250</v>
          </cell>
        </row>
        <row r="3888">
          <cell r="G3888" t="str">
            <v>4500003943</v>
          </cell>
          <cell r="H3888">
            <v>38249</v>
          </cell>
        </row>
        <row r="3889">
          <cell r="G3889" t="str">
            <v>4500003943</v>
          </cell>
          <cell r="H3889">
            <v>38248</v>
          </cell>
        </row>
        <row r="3890">
          <cell r="G3890" t="str">
            <v>4500003943</v>
          </cell>
          <cell r="H3890">
            <v>38248</v>
          </cell>
        </row>
        <row r="3891">
          <cell r="G3891" t="str">
            <v>4500003943</v>
          </cell>
          <cell r="H3891">
            <v>38248</v>
          </cell>
        </row>
        <row r="3892">
          <cell r="G3892" t="str">
            <v>4500003943</v>
          </cell>
          <cell r="H3892">
            <v>38248</v>
          </cell>
        </row>
        <row r="3893">
          <cell r="G3893" t="str">
            <v>4500003943</v>
          </cell>
          <cell r="H3893">
            <v>38244</v>
          </cell>
        </row>
        <row r="3894">
          <cell r="G3894" t="str">
            <v>4500003943</v>
          </cell>
          <cell r="H3894">
            <v>38244</v>
          </cell>
        </row>
        <row r="3895">
          <cell r="G3895" t="str">
            <v>4500003943</v>
          </cell>
          <cell r="H3895">
            <v>38243</v>
          </cell>
        </row>
        <row r="3896">
          <cell r="G3896" t="str">
            <v>4500003943</v>
          </cell>
          <cell r="H3896">
            <v>38243</v>
          </cell>
        </row>
        <row r="3897">
          <cell r="G3897" t="str">
            <v>4500003943</v>
          </cell>
          <cell r="H3897">
            <v>38243</v>
          </cell>
        </row>
        <row r="3898">
          <cell r="G3898" t="str">
            <v>4500003943</v>
          </cell>
          <cell r="H3898">
            <v>38243</v>
          </cell>
        </row>
        <row r="3899">
          <cell r="G3899" t="str">
            <v>4500003943</v>
          </cell>
          <cell r="H3899">
            <v>38243</v>
          </cell>
        </row>
        <row r="3900">
          <cell r="G3900" t="str">
            <v>4500003943</v>
          </cell>
          <cell r="H3900">
            <v>38242</v>
          </cell>
        </row>
        <row r="3901">
          <cell r="G3901" t="str">
            <v>4500003943</v>
          </cell>
          <cell r="H3901">
            <v>38242</v>
          </cell>
        </row>
        <row r="3902">
          <cell r="G3902" t="str">
            <v>4500003943</v>
          </cell>
          <cell r="H3902">
            <v>38241</v>
          </cell>
        </row>
        <row r="3903">
          <cell r="G3903" t="str">
            <v>4500003943</v>
          </cell>
          <cell r="H3903">
            <v>38240</v>
          </cell>
        </row>
        <row r="3904">
          <cell r="G3904" t="str">
            <v>4500003658</v>
          </cell>
          <cell r="H3904">
            <v>38240</v>
          </cell>
        </row>
        <row r="3905">
          <cell r="G3905" t="str">
            <v>4500003658</v>
          </cell>
          <cell r="H3905">
            <v>38240</v>
          </cell>
        </row>
        <row r="3906">
          <cell r="G3906" t="str">
            <v>4500003658</v>
          </cell>
          <cell r="H3906">
            <v>38238</v>
          </cell>
        </row>
        <row r="3907">
          <cell r="G3907" t="str">
            <v>4500003658</v>
          </cell>
          <cell r="H3907">
            <v>38238</v>
          </cell>
        </row>
        <row r="3908">
          <cell r="G3908" t="str">
            <v>4500003658</v>
          </cell>
          <cell r="H3908">
            <v>38238</v>
          </cell>
        </row>
        <row r="3909">
          <cell r="G3909" t="str">
            <v>4500003658</v>
          </cell>
          <cell r="H3909">
            <v>38238</v>
          </cell>
        </row>
        <row r="3910">
          <cell r="G3910" t="str">
            <v>4500003658</v>
          </cell>
          <cell r="H3910">
            <v>38238</v>
          </cell>
        </row>
        <row r="3911">
          <cell r="G3911" t="str">
            <v>4500003658</v>
          </cell>
          <cell r="H3911">
            <v>38237</v>
          </cell>
        </row>
        <row r="3912">
          <cell r="G3912" t="str">
            <v>4500003658</v>
          </cell>
          <cell r="H3912">
            <v>38237</v>
          </cell>
        </row>
        <row r="3913">
          <cell r="G3913" t="str">
            <v>4500003658</v>
          </cell>
          <cell r="H3913">
            <v>38237</v>
          </cell>
        </row>
        <row r="3914">
          <cell r="G3914" t="str">
            <v>4500003658</v>
          </cell>
          <cell r="H3914">
            <v>38237</v>
          </cell>
        </row>
        <row r="3915">
          <cell r="G3915" t="str">
            <v>4500003658</v>
          </cell>
          <cell r="H3915">
            <v>38237</v>
          </cell>
        </row>
        <row r="3916">
          <cell r="G3916" t="str">
            <v>4500003658</v>
          </cell>
          <cell r="H3916">
            <v>38237</v>
          </cell>
        </row>
        <row r="3917">
          <cell r="G3917" t="str">
            <v>4500003658</v>
          </cell>
          <cell r="H3917">
            <v>38234</v>
          </cell>
        </row>
        <row r="3918">
          <cell r="G3918" t="str">
            <v>4500003658</v>
          </cell>
          <cell r="H3918">
            <v>38234</v>
          </cell>
        </row>
        <row r="3919">
          <cell r="G3919" t="str">
            <v>4500003658</v>
          </cell>
          <cell r="H3919">
            <v>38234</v>
          </cell>
        </row>
        <row r="3920">
          <cell r="G3920" t="str">
            <v>4500003658</v>
          </cell>
          <cell r="H3920">
            <v>38234</v>
          </cell>
        </row>
        <row r="3921">
          <cell r="G3921" t="str">
            <v>4500003658</v>
          </cell>
          <cell r="H3921">
            <v>38232</v>
          </cell>
        </row>
        <row r="3922">
          <cell r="G3922" t="str">
            <v>4500003658</v>
          </cell>
          <cell r="H3922">
            <v>38231</v>
          </cell>
        </row>
        <row r="3923">
          <cell r="G3923" t="str">
            <v>4500003658</v>
          </cell>
          <cell r="H3923">
            <v>38231</v>
          </cell>
        </row>
        <row r="3924">
          <cell r="G3924" t="str">
            <v>4500003658</v>
          </cell>
          <cell r="H3924">
            <v>38231</v>
          </cell>
        </row>
        <row r="3925">
          <cell r="G3925" t="str">
            <v>4500003658</v>
          </cell>
          <cell r="H3925">
            <v>38231</v>
          </cell>
        </row>
        <row r="3926">
          <cell r="G3926" t="str">
            <v>4500003658</v>
          </cell>
          <cell r="H3926">
            <v>38231</v>
          </cell>
        </row>
        <row r="3927">
          <cell r="G3927" t="str">
            <v>4500003658</v>
          </cell>
          <cell r="H3927">
            <v>38229</v>
          </cell>
        </row>
        <row r="3928">
          <cell r="G3928" t="str">
            <v>4500003658</v>
          </cell>
          <cell r="H3928">
            <v>38229</v>
          </cell>
        </row>
        <row r="3929">
          <cell r="G3929" t="str">
            <v>4500003658</v>
          </cell>
          <cell r="H3929">
            <v>38229</v>
          </cell>
        </row>
        <row r="3930">
          <cell r="G3930" t="str">
            <v>4500003658</v>
          </cell>
          <cell r="H3930">
            <v>38229</v>
          </cell>
        </row>
        <row r="3931">
          <cell r="G3931" t="str">
            <v>4500003658</v>
          </cell>
          <cell r="H3931">
            <v>38225</v>
          </cell>
        </row>
        <row r="3932">
          <cell r="G3932" t="str">
            <v>4500003658</v>
          </cell>
          <cell r="H3932">
            <v>38225</v>
          </cell>
        </row>
        <row r="3933">
          <cell r="G3933" t="str">
            <v>4500003658</v>
          </cell>
          <cell r="H3933">
            <v>38240</v>
          </cell>
        </row>
        <row r="3934">
          <cell r="G3934" t="str">
            <v>4500003658</v>
          </cell>
          <cell r="H3934">
            <v>38238</v>
          </cell>
        </row>
        <row r="3935">
          <cell r="G3935" t="str">
            <v>4500003658</v>
          </cell>
          <cell r="H3935">
            <v>38238</v>
          </cell>
        </row>
        <row r="3936">
          <cell r="G3936" t="str">
            <v>4500003658</v>
          </cell>
          <cell r="H3936">
            <v>38238</v>
          </cell>
        </row>
        <row r="3937">
          <cell r="G3937" t="str">
            <v>4500003658</v>
          </cell>
          <cell r="H3937">
            <v>38237</v>
          </cell>
        </row>
        <row r="3938">
          <cell r="G3938" t="str">
            <v>4500003658</v>
          </cell>
          <cell r="H3938">
            <v>38237</v>
          </cell>
        </row>
        <row r="3939">
          <cell r="G3939" t="str">
            <v>4500003658</v>
          </cell>
          <cell r="H3939">
            <v>38237</v>
          </cell>
        </row>
        <row r="3940">
          <cell r="G3940" t="str">
            <v>4500003658</v>
          </cell>
          <cell r="H3940">
            <v>38234</v>
          </cell>
        </row>
        <row r="3941">
          <cell r="G3941" t="str">
            <v>4500003658</v>
          </cell>
          <cell r="H3941">
            <v>38234</v>
          </cell>
        </row>
        <row r="3942">
          <cell r="G3942" t="str">
            <v>4500003658</v>
          </cell>
          <cell r="H3942">
            <v>38234</v>
          </cell>
        </row>
        <row r="3943">
          <cell r="G3943" t="str">
            <v>4500003658</v>
          </cell>
          <cell r="H3943">
            <v>38232</v>
          </cell>
        </row>
        <row r="3944">
          <cell r="G3944" t="str">
            <v>4500003658</v>
          </cell>
          <cell r="H3944">
            <v>38231</v>
          </cell>
        </row>
        <row r="3945">
          <cell r="G3945" t="str">
            <v>4500003658</v>
          </cell>
          <cell r="H3945">
            <v>38231</v>
          </cell>
        </row>
        <row r="3946">
          <cell r="G3946" t="str">
            <v>4500003658</v>
          </cell>
          <cell r="H3946">
            <v>38231</v>
          </cell>
        </row>
        <row r="3947">
          <cell r="G3947" t="str">
            <v>4500003658</v>
          </cell>
          <cell r="H3947">
            <v>38231</v>
          </cell>
        </row>
        <row r="3948">
          <cell r="G3948" t="str">
            <v>4500003658</v>
          </cell>
          <cell r="H3948">
            <v>38229</v>
          </cell>
        </row>
        <row r="3949">
          <cell r="G3949" t="str">
            <v>4500003658</v>
          </cell>
          <cell r="H3949">
            <v>38229</v>
          </cell>
        </row>
        <row r="3950">
          <cell r="G3950" t="str">
            <v>4500003658</v>
          </cell>
          <cell r="H3950">
            <v>38225</v>
          </cell>
        </row>
        <row r="3951">
          <cell r="G3951" t="str">
            <v>4500003555</v>
          </cell>
          <cell r="H3951">
            <v>38247</v>
          </cell>
        </row>
        <row r="3952">
          <cell r="G3952" t="str">
            <v>4500003555</v>
          </cell>
          <cell r="H3952">
            <v>38223</v>
          </cell>
        </row>
        <row r="3953">
          <cell r="G3953" t="str">
            <v>4500003555</v>
          </cell>
          <cell r="H3953">
            <v>38223</v>
          </cell>
        </row>
        <row r="3954">
          <cell r="G3954" t="str">
            <v>4500003555</v>
          </cell>
          <cell r="H3954">
            <v>38223</v>
          </cell>
        </row>
        <row r="3955">
          <cell r="G3955" t="str">
            <v>4500003555</v>
          </cell>
          <cell r="H3955">
            <v>38223</v>
          </cell>
        </row>
        <row r="3956">
          <cell r="G3956" t="str">
            <v>4500003555</v>
          </cell>
          <cell r="H3956">
            <v>38223</v>
          </cell>
        </row>
        <row r="3957">
          <cell r="G3957" t="str">
            <v>4500003555</v>
          </cell>
          <cell r="H3957">
            <v>38223</v>
          </cell>
        </row>
        <row r="3958">
          <cell r="G3958" t="str">
            <v>4500003555</v>
          </cell>
          <cell r="H3958">
            <v>38223</v>
          </cell>
        </row>
        <row r="3959">
          <cell r="G3959" t="str">
            <v>4500003555</v>
          </cell>
          <cell r="H3959">
            <v>38223</v>
          </cell>
        </row>
        <row r="3960">
          <cell r="G3960" t="str">
            <v>4500003555</v>
          </cell>
          <cell r="H3960">
            <v>38223</v>
          </cell>
        </row>
        <row r="3961">
          <cell r="G3961" t="str">
            <v>4500003555</v>
          </cell>
          <cell r="H3961">
            <v>38223</v>
          </cell>
        </row>
        <row r="3962">
          <cell r="G3962" t="str">
            <v>4500003555</v>
          </cell>
          <cell r="H3962">
            <v>38223</v>
          </cell>
        </row>
        <row r="3963">
          <cell r="G3963" t="str">
            <v>4500003555</v>
          </cell>
          <cell r="H3963">
            <v>38223</v>
          </cell>
        </row>
        <row r="3964">
          <cell r="G3964" t="str">
            <v>4500003555</v>
          </cell>
          <cell r="H3964">
            <v>38223</v>
          </cell>
        </row>
        <row r="3965">
          <cell r="G3965" t="str">
            <v>4500003555</v>
          </cell>
          <cell r="H3965">
            <v>38223</v>
          </cell>
        </row>
        <row r="3966">
          <cell r="G3966" t="str">
            <v>4500003194</v>
          </cell>
          <cell r="H3966">
            <v>38201</v>
          </cell>
        </row>
        <row r="3967">
          <cell r="G3967" t="str">
            <v>4500003194</v>
          </cell>
          <cell r="H3967">
            <v>38201</v>
          </cell>
        </row>
        <row r="3968">
          <cell r="G3968" t="str">
            <v>4500003194</v>
          </cell>
          <cell r="H3968">
            <v>38201</v>
          </cell>
        </row>
        <row r="3969">
          <cell r="G3969" t="str">
            <v>4500003194</v>
          </cell>
          <cell r="H3969">
            <v>38201</v>
          </cell>
        </row>
        <row r="3970">
          <cell r="G3970" t="str">
            <v>4500003193</v>
          </cell>
          <cell r="H3970">
            <v>38196</v>
          </cell>
        </row>
        <row r="3971">
          <cell r="G3971" t="str">
            <v>4500002864</v>
          </cell>
          <cell r="H3971">
            <v>38168</v>
          </cell>
        </row>
        <row r="3972">
          <cell r="G3972" t="str">
            <v>4500002775</v>
          </cell>
          <cell r="H3972">
            <v>38166</v>
          </cell>
        </row>
        <row r="3973">
          <cell r="G3973" t="str">
            <v>4500002775</v>
          </cell>
          <cell r="H3973">
            <v>38166</v>
          </cell>
        </row>
        <row r="3974">
          <cell r="G3974" t="str">
            <v>4500002775</v>
          </cell>
          <cell r="H3974">
            <v>38166</v>
          </cell>
        </row>
        <row r="3975">
          <cell r="G3975" t="str">
            <v>4500002775</v>
          </cell>
          <cell r="H3975">
            <v>38166</v>
          </cell>
        </row>
        <row r="3976">
          <cell r="G3976" t="str">
            <v>4500002775</v>
          </cell>
          <cell r="H3976">
            <v>38166</v>
          </cell>
        </row>
        <row r="3977">
          <cell r="G3977" t="str">
            <v>4500002775</v>
          </cell>
          <cell r="H3977">
            <v>38166</v>
          </cell>
        </row>
        <row r="3978">
          <cell r="G3978" t="str">
            <v>4500002775</v>
          </cell>
          <cell r="H3978">
            <v>38166</v>
          </cell>
        </row>
        <row r="3979">
          <cell r="G3979" t="str">
            <v>4500002775</v>
          </cell>
          <cell r="H3979">
            <v>38166</v>
          </cell>
        </row>
        <row r="3980">
          <cell r="G3980" t="str">
            <v>4500002775</v>
          </cell>
          <cell r="H3980">
            <v>38166</v>
          </cell>
        </row>
        <row r="3981">
          <cell r="G3981" t="str">
            <v>4500002775</v>
          </cell>
          <cell r="H3981">
            <v>38166</v>
          </cell>
        </row>
        <row r="3982">
          <cell r="G3982" t="str">
            <v>4500002775</v>
          </cell>
          <cell r="H3982">
            <v>38166</v>
          </cell>
        </row>
        <row r="3983">
          <cell r="G3983" t="str">
            <v>4500002775</v>
          </cell>
          <cell r="H3983">
            <v>38166</v>
          </cell>
        </row>
        <row r="3984">
          <cell r="G3984" t="str">
            <v>4500002775</v>
          </cell>
          <cell r="H3984">
            <v>38166</v>
          </cell>
        </row>
        <row r="3985">
          <cell r="G3985" t="str">
            <v>4500002775</v>
          </cell>
          <cell r="H3985">
            <v>38166</v>
          </cell>
        </row>
        <row r="3986">
          <cell r="G3986" t="str">
            <v>4500002775</v>
          </cell>
          <cell r="H3986">
            <v>38166</v>
          </cell>
        </row>
        <row r="3987">
          <cell r="G3987" t="str">
            <v>4500002775</v>
          </cell>
          <cell r="H3987">
            <v>38166</v>
          </cell>
        </row>
        <row r="3988">
          <cell r="G3988" t="str">
            <v>4500002757</v>
          </cell>
          <cell r="H3988">
            <v>38197</v>
          </cell>
        </row>
        <row r="3989">
          <cell r="G3989" t="str">
            <v>4500002757</v>
          </cell>
          <cell r="H3989">
            <v>38197</v>
          </cell>
        </row>
        <row r="3990">
          <cell r="G3990" t="str">
            <v>4500002358</v>
          </cell>
          <cell r="H3990">
            <v>38141</v>
          </cell>
        </row>
        <row r="3991">
          <cell r="G3991" t="str">
            <v>4500002358</v>
          </cell>
          <cell r="H3991">
            <v>38135</v>
          </cell>
        </row>
        <row r="3992">
          <cell r="G3992" t="str">
            <v>4500002320</v>
          </cell>
          <cell r="H3992">
            <v>38138</v>
          </cell>
        </row>
        <row r="3993">
          <cell r="G3993" t="str">
            <v>4500002320</v>
          </cell>
          <cell r="H3993">
            <v>38138</v>
          </cell>
        </row>
        <row r="3994">
          <cell r="G3994" t="str">
            <v>4500002319</v>
          </cell>
          <cell r="H3994">
            <v>38159</v>
          </cell>
        </row>
        <row r="3995">
          <cell r="G3995" t="str">
            <v>4500002319</v>
          </cell>
          <cell r="H3995">
            <v>38134</v>
          </cell>
        </row>
        <row r="3996">
          <cell r="G3996" t="str">
            <v>4500002299</v>
          </cell>
          <cell r="H3996">
            <v>38132</v>
          </cell>
        </row>
        <row r="3997">
          <cell r="G3997" t="str">
            <v>4500002293</v>
          </cell>
          <cell r="H3997">
            <v>38137</v>
          </cell>
        </row>
        <row r="3998">
          <cell r="G3998" t="str">
            <v>4500002293</v>
          </cell>
          <cell r="H3998">
            <v>38135</v>
          </cell>
        </row>
        <row r="3999">
          <cell r="G3999" t="str">
            <v>4500002293</v>
          </cell>
          <cell r="H3999">
            <v>38133</v>
          </cell>
        </row>
        <row r="4000">
          <cell r="G4000" t="str">
            <v>4500002293</v>
          </cell>
          <cell r="H4000">
            <v>38137</v>
          </cell>
        </row>
        <row r="4001">
          <cell r="G4001" t="str">
            <v>4500002293</v>
          </cell>
          <cell r="H4001">
            <v>38135</v>
          </cell>
        </row>
        <row r="4002">
          <cell r="G4002" t="str">
            <v>4500002293</v>
          </cell>
          <cell r="H4002">
            <v>38133</v>
          </cell>
        </row>
        <row r="4003">
          <cell r="G4003" t="str">
            <v>4500002263</v>
          </cell>
          <cell r="H4003">
            <v>38132</v>
          </cell>
        </row>
        <row r="4004">
          <cell r="G4004" t="str">
            <v>4500002263</v>
          </cell>
          <cell r="H4004">
            <v>38132</v>
          </cell>
        </row>
        <row r="4005">
          <cell r="G4005" t="str">
            <v>4500002247</v>
          </cell>
          <cell r="H4005">
            <v>38210</v>
          </cell>
        </row>
        <row r="4006">
          <cell r="G4006" t="str">
            <v>4500002247</v>
          </cell>
          <cell r="H4006">
            <v>38210</v>
          </cell>
        </row>
        <row r="4007">
          <cell r="G4007" t="str">
            <v>4500002247</v>
          </cell>
          <cell r="H4007">
            <v>38205</v>
          </cell>
        </row>
        <row r="4008">
          <cell r="G4008" t="str">
            <v>4500002247</v>
          </cell>
          <cell r="H4008">
            <v>38204</v>
          </cell>
        </row>
        <row r="4009">
          <cell r="G4009" t="str">
            <v>4500002247</v>
          </cell>
          <cell r="H4009">
            <v>38204</v>
          </cell>
        </row>
        <row r="4010">
          <cell r="G4010" t="str">
            <v>4500002247</v>
          </cell>
          <cell r="H4010">
            <v>38189</v>
          </cell>
        </row>
        <row r="4011">
          <cell r="G4011" t="str">
            <v>4500002247</v>
          </cell>
          <cell r="H4011">
            <v>38189</v>
          </cell>
        </row>
        <row r="4012">
          <cell r="G4012" t="str">
            <v>4500002247</v>
          </cell>
          <cell r="H4012">
            <v>38157</v>
          </cell>
        </row>
        <row r="4013">
          <cell r="G4013" t="str">
            <v>4500002247</v>
          </cell>
          <cell r="H4013">
            <v>38157</v>
          </cell>
        </row>
        <row r="4014">
          <cell r="G4014" t="str">
            <v>4500002247</v>
          </cell>
          <cell r="H4014">
            <v>38157</v>
          </cell>
        </row>
        <row r="4015">
          <cell r="G4015" t="str">
            <v>4500002247</v>
          </cell>
          <cell r="H4015">
            <v>38157</v>
          </cell>
        </row>
        <row r="4016">
          <cell r="G4016" t="str">
            <v>4500002247</v>
          </cell>
          <cell r="H4016">
            <v>38146</v>
          </cell>
        </row>
        <row r="4017">
          <cell r="G4017" t="str">
            <v>4500002247</v>
          </cell>
          <cell r="H4017">
            <v>38146</v>
          </cell>
        </row>
        <row r="4018">
          <cell r="G4018" t="str">
            <v>4500002247</v>
          </cell>
          <cell r="H4018">
            <v>38145</v>
          </cell>
        </row>
        <row r="4019">
          <cell r="G4019" t="str">
            <v>4500002247</v>
          </cell>
          <cell r="H4019">
            <v>38145</v>
          </cell>
        </row>
        <row r="4020">
          <cell r="G4020" t="str">
            <v>4500002247</v>
          </cell>
          <cell r="H4020">
            <v>38139</v>
          </cell>
        </row>
        <row r="4021">
          <cell r="G4021" t="str">
            <v>4500002247</v>
          </cell>
          <cell r="H4021">
            <v>38139</v>
          </cell>
        </row>
        <row r="4022">
          <cell r="G4022" t="str">
            <v>4500002247</v>
          </cell>
          <cell r="H4022">
            <v>38139</v>
          </cell>
        </row>
        <row r="4023">
          <cell r="G4023" t="str">
            <v>4500002247</v>
          </cell>
          <cell r="H4023">
            <v>38138</v>
          </cell>
        </row>
        <row r="4024">
          <cell r="G4024" t="str">
            <v>4500002247</v>
          </cell>
          <cell r="H4024">
            <v>38136</v>
          </cell>
        </row>
        <row r="4025">
          <cell r="G4025" t="str">
            <v>4500002247</v>
          </cell>
          <cell r="H4025">
            <v>38135</v>
          </cell>
        </row>
        <row r="4026">
          <cell r="G4026" t="str">
            <v>4500002247</v>
          </cell>
          <cell r="H4026">
            <v>38134</v>
          </cell>
        </row>
        <row r="4027">
          <cell r="G4027" t="str">
            <v>4500002247</v>
          </cell>
          <cell r="H4027">
            <v>38132</v>
          </cell>
        </row>
        <row r="4028">
          <cell r="G4028" t="str">
            <v>4500002247</v>
          </cell>
          <cell r="H4028">
            <v>38131</v>
          </cell>
        </row>
        <row r="4029">
          <cell r="G4029" t="str">
            <v>4500002247</v>
          </cell>
          <cell r="H4029">
            <v>38131</v>
          </cell>
        </row>
        <row r="4030">
          <cell r="G4030" t="str">
            <v>4500002247</v>
          </cell>
          <cell r="H4030">
            <v>38210</v>
          </cell>
        </row>
        <row r="4031">
          <cell r="G4031" t="str">
            <v>4500002247</v>
          </cell>
          <cell r="H4031">
            <v>38210</v>
          </cell>
        </row>
        <row r="4032">
          <cell r="G4032" t="str">
            <v>4500002247</v>
          </cell>
          <cell r="H4032">
            <v>38205</v>
          </cell>
        </row>
        <row r="4033">
          <cell r="G4033" t="str">
            <v>4500002247</v>
          </cell>
          <cell r="H4033">
            <v>38204</v>
          </cell>
        </row>
        <row r="4034">
          <cell r="G4034" t="str">
            <v>4500002247</v>
          </cell>
          <cell r="H4034">
            <v>38204</v>
          </cell>
        </row>
        <row r="4035">
          <cell r="G4035" t="str">
            <v>4500002247</v>
          </cell>
          <cell r="H4035">
            <v>38189</v>
          </cell>
        </row>
        <row r="4036">
          <cell r="G4036" t="str">
            <v>4500002247</v>
          </cell>
          <cell r="H4036">
            <v>38189</v>
          </cell>
        </row>
        <row r="4037">
          <cell r="G4037" t="str">
            <v>4500002247</v>
          </cell>
          <cell r="H4037">
            <v>38157</v>
          </cell>
        </row>
        <row r="4038">
          <cell r="G4038" t="str">
            <v>4500002247</v>
          </cell>
          <cell r="H4038">
            <v>38157</v>
          </cell>
        </row>
        <row r="4039">
          <cell r="G4039" t="str">
            <v>4500002247</v>
          </cell>
          <cell r="H4039">
            <v>38157</v>
          </cell>
        </row>
        <row r="4040">
          <cell r="G4040" t="str">
            <v>4500002247</v>
          </cell>
          <cell r="H4040">
            <v>38157</v>
          </cell>
        </row>
        <row r="4041">
          <cell r="G4041" t="str">
            <v>4500002247</v>
          </cell>
          <cell r="H4041">
            <v>38146</v>
          </cell>
        </row>
        <row r="4042">
          <cell r="G4042" t="str">
            <v>4500002247</v>
          </cell>
          <cell r="H4042">
            <v>38146</v>
          </cell>
        </row>
        <row r="4043">
          <cell r="G4043" t="str">
            <v>4500002247</v>
          </cell>
          <cell r="H4043">
            <v>38145</v>
          </cell>
        </row>
        <row r="4044">
          <cell r="G4044" t="str">
            <v>4500002247</v>
          </cell>
          <cell r="H4044">
            <v>38145</v>
          </cell>
        </row>
        <row r="4045">
          <cell r="G4045" t="str">
            <v>4500002247</v>
          </cell>
          <cell r="H4045">
            <v>38139</v>
          </cell>
        </row>
        <row r="4046">
          <cell r="G4046" t="str">
            <v>4500002247</v>
          </cell>
          <cell r="H4046">
            <v>38139</v>
          </cell>
        </row>
        <row r="4047">
          <cell r="G4047" t="str">
            <v>4500002247</v>
          </cell>
          <cell r="H4047">
            <v>38139</v>
          </cell>
        </row>
        <row r="4048">
          <cell r="G4048" t="str">
            <v>4500002247</v>
          </cell>
          <cell r="H4048">
            <v>38138</v>
          </cell>
        </row>
        <row r="4049">
          <cell r="G4049" t="str">
            <v>4500002247</v>
          </cell>
          <cell r="H4049">
            <v>38136</v>
          </cell>
        </row>
        <row r="4050">
          <cell r="G4050" t="str">
            <v>4500002247</v>
          </cell>
          <cell r="H4050">
            <v>38135</v>
          </cell>
        </row>
        <row r="4051">
          <cell r="G4051" t="str">
            <v>4500002247</v>
          </cell>
          <cell r="H4051">
            <v>38134</v>
          </cell>
        </row>
        <row r="4052">
          <cell r="G4052" t="str">
            <v>4500002247</v>
          </cell>
          <cell r="H4052">
            <v>38132</v>
          </cell>
        </row>
        <row r="4053">
          <cell r="G4053" t="str">
            <v>4500002247</v>
          </cell>
          <cell r="H4053">
            <v>38131</v>
          </cell>
        </row>
        <row r="4054">
          <cell r="G4054" t="str">
            <v>4500002247</v>
          </cell>
          <cell r="H4054">
            <v>38131</v>
          </cell>
        </row>
        <row r="4055">
          <cell r="G4055" t="str">
            <v>4500002246</v>
          </cell>
          <cell r="H4055">
            <v>38137</v>
          </cell>
        </row>
        <row r="4056">
          <cell r="G4056" t="str">
            <v>4500002246</v>
          </cell>
          <cell r="H4056">
            <v>38135</v>
          </cell>
        </row>
        <row r="4057">
          <cell r="G4057" t="str">
            <v>4500002246</v>
          </cell>
          <cell r="H4057">
            <v>38133</v>
          </cell>
        </row>
        <row r="4058">
          <cell r="G4058" t="str">
            <v>4500002245</v>
          </cell>
          <cell r="H4058">
            <v>38146</v>
          </cell>
        </row>
        <row r="4059">
          <cell r="G4059" t="str">
            <v>4500002245</v>
          </cell>
          <cell r="H4059">
            <v>38146</v>
          </cell>
        </row>
        <row r="4060">
          <cell r="G4060" t="str">
            <v>4500002245</v>
          </cell>
          <cell r="H4060">
            <v>38143</v>
          </cell>
        </row>
        <row r="4061">
          <cell r="G4061" t="str">
            <v>4500002245</v>
          </cell>
          <cell r="H4061">
            <v>38210</v>
          </cell>
        </row>
        <row r="4062">
          <cell r="G4062" t="str">
            <v>4500002245</v>
          </cell>
          <cell r="H4062">
            <v>38210</v>
          </cell>
        </row>
        <row r="4063">
          <cell r="G4063" t="str">
            <v>4500002245</v>
          </cell>
          <cell r="H4063">
            <v>38205</v>
          </cell>
        </row>
        <row r="4064">
          <cell r="G4064" t="str">
            <v>4500002245</v>
          </cell>
          <cell r="H4064">
            <v>38204</v>
          </cell>
        </row>
        <row r="4065">
          <cell r="G4065" t="str">
            <v>4500002245</v>
          </cell>
          <cell r="H4065">
            <v>38204</v>
          </cell>
        </row>
        <row r="4066">
          <cell r="G4066" t="str">
            <v>4500002245</v>
          </cell>
          <cell r="H4066">
            <v>38189</v>
          </cell>
        </row>
        <row r="4067">
          <cell r="G4067" t="str">
            <v>4500002245</v>
          </cell>
          <cell r="H4067">
            <v>38189</v>
          </cell>
        </row>
        <row r="4068">
          <cell r="G4068" t="str">
            <v>4500002245</v>
          </cell>
          <cell r="H4068">
            <v>38157</v>
          </cell>
        </row>
        <row r="4069">
          <cell r="G4069" t="str">
            <v>4500002245</v>
          </cell>
          <cell r="H4069">
            <v>38157</v>
          </cell>
        </row>
        <row r="4070">
          <cell r="G4070" t="str">
            <v>4500002245</v>
          </cell>
          <cell r="H4070">
            <v>38157</v>
          </cell>
        </row>
        <row r="4071">
          <cell r="G4071" t="str">
            <v>4500002245</v>
          </cell>
          <cell r="H4071">
            <v>38157</v>
          </cell>
        </row>
        <row r="4072">
          <cell r="G4072" t="str">
            <v>4500002245</v>
          </cell>
          <cell r="H4072">
            <v>38146</v>
          </cell>
        </row>
        <row r="4073">
          <cell r="G4073" t="str">
            <v>4500002245</v>
          </cell>
          <cell r="H4073">
            <v>38146</v>
          </cell>
        </row>
        <row r="4074">
          <cell r="G4074" t="str">
            <v>4500002245</v>
          </cell>
          <cell r="H4074">
            <v>38146</v>
          </cell>
        </row>
        <row r="4075">
          <cell r="G4075" t="str">
            <v>4500002245</v>
          </cell>
          <cell r="H4075">
            <v>38146</v>
          </cell>
        </row>
        <row r="4076">
          <cell r="G4076" t="str">
            <v>4500002245</v>
          </cell>
          <cell r="H4076">
            <v>38145</v>
          </cell>
        </row>
        <row r="4077">
          <cell r="G4077" t="str">
            <v>4500002245</v>
          </cell>
          <cell r="H4077">
            <v>38145</v>
          </cell>
        </row>
        <row r="4078">
          <cell r="G4078" t="str">
            <v>4500002245</v>
          </cell>
          <cell r="H4078">
            <v>38143</v>
          </cell>
        </row>
        <row r="4079">
          <cell r="G4079" t="str">
            <v>4500002245</v>
          </cell>
          <cell r="H4079">
            <v>38139</v>
          </cell>
        </row>
        <row r="4080">
          <cell r="G4080" t="str">
            <v>4500002245</v>
          </cell>
          <cell r="H4080">
            <v>38139</v>
          </cell>
        </row>
        <row r="4081">
          <cell r="G4081" t="str">
            <v>4500002245</v>
          </cell>
          <cell r="H4081">
            <v>38139</v>
          </cell>
        </row>
        <row r="4082">
          <cell r="G4082" t="str">
            <v>4500002245</v>
          </cell>
          <cell r="H4082">
            <v>38138</v>
          </cell>
        </row>
        <row r="4083">
          <cell r="G4083" t="str">
            <v>4500002245</v>
          </cell>
          <cell r="H4083">
            <v>38136</v>
          </cell>
        </row>
        <row r="4084">
          <cell r="G4084" t="str">
            <v>4500002245</v>
          </cell>
          <cell r="H4084">
            <v>38135</v>
          </cell>
        </row>
        <row r="4085">
          <cell r="G4085" t="str">
            <v>4500002245</v>
          </cell>
          <cell r="H4085">
            <v>38134</v>
          </cell>
        </row>
        <row r="4086">
          <cell r="G4086" t="str">
            <v>4500002245</v>
          </cell>
          <cell r="H4086">
            <v>38132</v>
          </cell>
        </row>
        <row r="4087">
          <cell r="G4087" t="str">
            <v>4500002222</v>
          </cell>
          <cell r="H4087">
            <v>38122</v>
          </cell>
        </row>
        <row r="4088">
          <cell r="G4088" t="str">
            <v>4500002222</v>
          </cell>
          <cell r="H4088">
            <v>38122</v>
          </cell>
        </row>
        <row r="4089">
          <cell r="G4089" t="str">
            <v>4500002222</v>
          </cell>
          <cell r="H4089">
            <v>38122</v>
          </cell>
        </row>
        <row r="4090">
          <cell r="G4090" t="str">
            <v>4500002176</v>
          </cell>
          <cell r="H4090">
            <v>38138</v>
          </cell>
        </row>
        <row r="4091">
          <cell r="G4091" t="str">
            <v>4500002176</v>
          </cell>
          <cell r="H4091">
            <v>38138</v>
          </cell>
        </row>
        <row r="4092">
          <cell r="G4092" t="str">
            <v>4500002176</v>
          </cell>
          <cell r="H4092">
            <v>38138</v>
          </cell>
        </row>
        <row r="4093">
          <cell r="G4093" t="str">
            <v>4500002176</v>
          </cell>
          <cell r="H4093">
            <v>38138</v>
          </cell>
        </row>
        <row r="4094">
          <cell r="G4094" t="str">
            <v>4500002176</v>
          </cell>
          <cell r="H4094">
            <v>38128</v>
          </cell>
        </row>
        <row r="4095">
          <cell r="G4095" t="str">
            <v>4500002176</v>
          </cell>
          <cell r="H4095">
            <v>38127</v>
          </cell>
        </row>
        <row r="4096">
          <cell r="G4096" t="str">
            <v>4500002176</v>
          </cell>
          <cell r="H4096">
            <v>38126</v>
          </cell>
        </row>
        <row r="4097">
          <cell r="G4097" t="str">
            <v>4500002176</v>
          </cell>
          <cell r="H4097">
            <v>38124</v>
          </cell>
        </row>
        <row r="4098">
          <cell r="G4098" t="str">
            <v>4500002176</v>
          </cell>
          <cell r="H4098">
            <v>38138</v>
          </cell>
        </row>
        <row r="4099">
          <cell r="G4099" t="str">
            <v>4500002176</v>
          </cell>
          <cell r="H4099">
            <v>38128</v>
          </cell>
        </row>
        <row r="4100">
          <cell r="G4100" t="str">
            <v>4500002176</v>
          </cell>
          <cell r="H4100">
            <v>38127</v>
          </cell>
        </row>
        <row r="4101">
          <cell r="G4101" t="str">
            <v>4500002176</v>
          </cell>
          <cell r="H4101">
            <v>38126</v>
          </cell>
        </row>
        <row r="4102">
          <cell r="G4102" t="str">
            <v>4500002176</v>
          </cell>
          <cell r="H4102">
            <v>38124</v>
          </cell>
        </row>
        <row r="4103">
          <cell r="G4103" t="str">
            <v>4500002163</v>
          </cell>
          <cell r="H4103">
            <v>38108</v>
          </cell>
        </row>
        <row r="4104">
          <cell r="G4104" t="str">
            <v>4500002163</v>
          </cell>
          <cell r="H4104">
            <v>38108</v>
          </cell>
        </row>
        <row r="4105">
          <cell r="G4105" t="str">
            <v>4500002162</v>
          </cell>
          <cell r="H4105">
            <v>38108</v>
          </cell>
        </row>
        <row r="4106">
          <cell r="G4106" t="str">
            <v>4500002162</v>
          </cell>
          <cell r="H4106">
            <v>38108</v>
          </cell>
        </row>
        <row r="4107">
          <cell r="G4107" t="str">
            <v>4500002162</v>
          </cell>
          <cell r="H4107">
            <v>38108</v>
          </cell>
        </row>
        <row r="4108">
          <cell r="G4108" t="str">
            <v>4500002161</v>
          </cell>
          <cell r="H4108">
            <v>38108</v>
          </cell>
        </row>
        <row r="4109">
          <cell r="G4109" t="str">
            <v>4500002160</v>
          </cell>
          <cell r="H4109">
            <v>38108</v>
          </cell>
        </row>
        <row r="4110">
          <cell r="G4110" t="str">
            <v>4500002160</v>
          </cell>
          <cell r="H4110">
            <v>38108</v>
          </cell>
        </row>
        <row r="4111">
          <cell r="G4111" t="str">
            <v>4500002159</v>
          </cell>
          <cell r="H4111">
            <v>38108</v>
          </cell>
        </row>
        <row r="4112">
          <cell r="G4112" t="str">
            <v>4500002159</v>
          </cell>
          <cell r="H4112">
            <v>38108</v>
          </cell>
        </row>
        <row r="4113">
          <cell r="G4113" t="str">
            <v>4500002158</v>
          </cell>
          <cell r="H4113">
            <v>38108</v>
          </cell>
        </row>
        <row r="4114">
          <cell r="G4114" t="str">
            <v>4500002158</v>
          </cell>
          <cell r="H4114">
            <v>38108</v>
          </cell>
        </row>
        <row r="4115">
          <cell r="G4115" t="str">
            <v>4500002157</v>
          </cell>
          <cell r="H4115">
            <v>38108</v>
          </cell>
        </row>
        <row r="4116">
          <cell r="G4116" t="str">
            <v>4500002157</v>
          </cell>
          <cell r="H4116">
            <v>38108</v>
          </cell>
        </row>
        <row r="4117">
          <cell r="G4117" t="str">
            <v>4500002157</v>
          </cell>
          <cell r="H4117">
            <v>38108</v>
          </cell>
        </row>
        <row r="4118">
          <cell r="G4118" t="str">
            <v>4500002156</v>
          </cell>
          <cell r="H4118">
            <v>38108</v>
          </cell>
        </row>
        <row r="4119">
          <cell r="G4119" t="str">
            <v>4500002156</v>
          </cell>
          <cell r="H4119">
            <v>38108</v>
          </cell>
        </row>
        <row r="4120">
          <cell r="G4120" t="str">
            <v>4500002155</v>
          </cell>
          <cell r="H4120">
            <v>38108</v>
          </cell>
        </row>
        <row r="4121">
          <cell r="G4121" t="str">
            <v>4500002154</v>
          </cell>
          <cell r="H4121">
            <v>38108</v>
          </cell>
        </row>
        <row r="4122">
          <cell r="G4122" t="str">
            <v>4500002152</v>
          </cell>
          <cell r="H4122">
            <v>38138</v>
          </cell>
        </row>
        <row r="4123">
          <cell r="G4123" t="str">
            <v>4500002152</v>
          </cell>
          <cell r="H4123">
            <v>38138</v>
          </cell>
        </row>
        <row r="4124">
          <cell r="G4124" t="str">
            <v>4500002152</v>
          </cell>
          <cell r="H4124">
            <v>38138</v>
          </cell>
        </row>
        <row r="4125">
          <cell r="G4125" t="str">
            <v>4500002152</v>
          </cell>
          <cell r="H4125">
            <v>38138</v>
          </cell>
        </row>
        <row r="4126">
          <cell r="G4126" t="str">
            <v>4500002152</v>
          </cell>
          <cell r="H4126">
            <v>38113</v>
          </cell>
        </row>
        <row r="4127">
          <cell r="G4127" t="str">
            <v>4500002152</v>
          </cell>
          <cell r="H4127">
            <v>38113</v>
          </cell>
        </row>
        <row r="4128">
          <cell r="G4128" t="str">
            <v>4500002152</v>
          </cell>
          <cell r="H4128">
            <v>38113</v>
          </cell>
        </row>
        <row r="4129">
          <cell r="G4129" t="str">
            <v>4500002152</v>
          </cell>
          <cell r="H4129">
            <v>38113</v>
          </cell>
        </row>
        <row r="4130">
          <cell r="G4130" t="str">
            <v>4500002151</v>
          </cell>
          <cell r="H4130">
            <v>38159</v>
          </cell>
        </row>
        <row r="4131">
          <cell r="G4131" t="str">
            <v>4500002151</v>
          </cell>
          <cell r="H4131">
            <v>38138</v>
          </cell>
        </row>
        <row r="4132">
          <cell r="G4132" t="str">
            <v>4500002151</v>
          </cell>
          <cell r="H4132">
            <v>38134</v>
          </cell>
        </row>
        <row r="4133">
          <cell r="G4133" t="str">
            <v>4500002150</v>
          </cell>
          <cell r="H4133">
            <v>38120</v>
          </cell>
        </row>
        <row r="4134">
          <cell r="G4134" t="str">
            <v>4500002150</v>
          </cell>
          <cell r="H4134">
            <v>38125</v>
          </cell>
        </row>
        <row r="4135">
          <cell r="G4135" t="str">
            <v>4500002150</v>
          </cell>
          <cell r="H4135">
            <v>38120</v>
          </cell>
        </row>
        <row r="4136">
          <cell r="G4136" t="str">
            <v>4500002150</v>
          </cell>
          <cell r="H4136">
            <v>38120</v>
          </cell>
        </row>
        <row r="4137">
          <cell r="G4137" t="str">
            <v>4500002150</v>
          </cell>
          <cell r="H4137">
            <v>38120</v>
          </cell>
        </row>
        <row r="4138">
          <cell r="G4138" t="str">
            <v>4500002150</v>
          </cell>
          <cell r="H4138">
            <v>38117</v>
          </cell>
        </row>
        <row r="4139">
          <cell r="G4139" t="str">
            <v>4500002150</v>
          </cell>
          <cell r="H4139">
            <v>38115</v>
          </cell>
        </row>
        <row r="4140">
          <cell r="G4140" t="str">
            <v>4500002150</v>
          </cell>
          <cell r="H4140">
            <v>38113</v>
          </cell>
        </row>
        <row r="4141">
          <cell r="G4141" t="str">
            <v>4500002141</v>
          </cell>
          <cell r="H4141">
            <v>38120</v>
          </cell>
        </row>
        <row r="4142">
          <cell r="G4142" t="str">
            <v>4500002141</v>
          </cell>
          <cell r="H4142">
            <v>38120</v>
          </cell>
        </row>
        <row r="4143">
          <cell r="G4143" t="str">
            <v>4500002072</v>
          </cell>
          <cell r="H4143">
            <v>38124</v>
          </cell>
        </row>
        <row r="4144">
          <cell r="G4144" t="str">
            <v>4500002072</v>
          </cell>
          <cell r="H4144">
            <v>38124</v>
          </cell>
        </row>
        <row r="4145">
          <cell r="G4145" t="str">
            <v>4500002072</v>
          </cell>
          <cell r="H4145">
            <v>38124</v>
          </cell>
        </row>
        <row r="4146">
          <cell r="G4146" t="str">
            <v>4500002072</v>
          </cell>
          <cell r="H4146">
            <v>38124</v>
          </cell>
        </row>
        <row r="4147">
          <cell r="G4147" t="str">
            <v>4500002072</v>
          </cell>
          <cell r="H4147">
            <v>38124</v>
          </cell>
        </row>
        <row r="4148">
          <cell r="G4148" t="str">
            <v>4500002072</v>
          </cell>
          <cell r="H4148">
            <v>38124</v>
          </cell>
        </row>
        <row r="4149">
          <cell r="G4149" t="str">
            <v>4500002072</v>
          </cell>
          <cell r="H4149">
            <v>38124</v>
          </cell>
        </row>
        <row r="4150">
          <cell r="G4150" t="str">
            <v>4500002072</v>
          </cell>
          <cell r="H4150">
            <v>38124</v>
          </cell>
        </row>
        <row r="4151">
          <cell r="G4151" t="str">
            <v>4500002072</v>
          </cell>
          <cell r="H4151">
            <v>38117</v>
          </cell>
        </row>
        <row r="4152">
          <cell r="G4152" t="str">
            <v>4500002072</v>
          </cell>
          <cell r="H4152">
            <v>38117</v>
          </cell>
        </row>
        <row r="4153">
          <cell r="G4153" t="str">
            <v>4500002072</v>
          </cell>
          <cell r="H4153">
            <v>38117</v>
          </cell>
        </row>
        <row r="4154">
          <cell r="G4154" t="str">
            <v>4500002072</v>
          </cell>
          <cell r="H4154">
            <v>38117</v>
          </cell>
        </row>
        <row r="4155">
          <cell r="G4155" t="str">
            <v>4500002072</v>
          </cell>
          <cell r="H4155">
            <v>38115</v>
          </cell>
        </row>
        <row r="4156">
          <cell r="G4156" t="str">
            <v>4500002072</v>
          </cell>
          <cell r="H4156">
            <v>38115</v>
          </cell>
        </row>
        <row r="4157">
          <cell r="G4157" t="str">
            <v>4500002072</v>
          </cell>
          <cell r="H4157">
            <v>38115</v>
          </cell>
        </row>
        <row r="4158">
          <cell r="G4158" t="str">
            <v>4500002072</v>
          </cell>
          <cell r="H4158">
            <v>38115</v>
          </cell>
        </row>
        <row r="4159">
          <cell r="G4159" t="str">
            <v>4500002072</v>
          </cell>
          <cell r="H4159">
            <v>38124</v>
          </cell>
        </row>
        <row r="4160">
          <cell r="G4160" t="str">
            <v>4500002072</v>
          </cell>
          <cell r="H4160">
            <v>38124</v>
          </cell>
        </row>
        <row r="4161">
          <cell r="G4161" t="str">
            <v>4500002072</v>
          </cell>
          <cell r="H4161">
            <v>38124</v>
          </cell>
        </row>
        <row r="4162">
          <cell r="G4162" t="str">
            <v>4500002072</v>
          </cell>
          <cell r="H4162">
            <v>38124</v>
          </cell>
        </row>
        <row r="4163">
          <cell r="G4163" t="str">
            <v>4500002072</v>
          </cell>
          <cell r="H4163">
            <v>38124</v>
          </cell>
        </row>
        <row r="4164">
          <cell r="G4164" t="str">
            <v>4500002072</v>
          </cell>
          <cell r="H4164">
            <v>38124</v>
          </cell>
        </row>
        <row r="4165">
          <cell r="G4165" t="str">
            <v>4500002072</v>
          </cell>
          <cell r="H4165">
            <v>38124</v>
          </cell>
        </row>
        <row r="4166">
          <cell r="G4166" t="str">
            <v>4500002072</v>
          </cell>
          <cell r="H4166">
            <v>38124</v>
          </cell>
        </row>
        <row r="4167">
          <cell r="G4167" t="str">
            <v>4500002072</v>
          </cell>
          <cell r="H4167">
            <v>38117</v>
          </cell>
        </row>
        <row r="4168">
          <cell r="G4168" t="str">
            <v>4500002072</v>
          </cell>
          <cell r="H4168">
            <v>38117</v>
          </cell>
        </row>
        <row r="4169">
          <cell r="G4169" t="str">
            <v>4500002072</v>
          </cell>
          <cell r="H4169">
            <v>38117</v>
          </cell>
        </row>
        <row r="4170">
          <cell r="G4170" t="str">
            <v>4500002072</v>
          </cell>
          <cell r="H4170">
            <v>38117</v>
          </cell>
        </row>
        <row r="4171">
          <cell r="G4171" t="str">
            <v>4500002072</v>
          </cell>
          <cell r="H4171">
            <v>38115</v>
          </cell>
        </row>
        <row r="4172">
          <cell r="G4172" t="str">
            <v>4500002072</v>
          </cell>
          <cell r="H4172">
            <v>38115</v>
          </cell>
        </row>
        <row r="4173">
          <cell r="G4173" t="str">
            <v>4500002072</v>
          </cell>
          <cell r="H4173">
            <v>38115</v>
          </cell>
        </row>
        <row r="4174">
          <cell r="G4174" t="str">
            <v>4500002072</v>
          </cell>
          <cell r="H4174">
            <v>38115</v>
          </cell>
        </row>
        <row r="4175">
          <cell r="G4175" t="str">
            <v>4500002045</v>
          </cell>
          <cell r="H4175">
            <v>38108</v>
          </cell>
        </row>
        <row r="4176">
          <cell r="G4176" t="str">
            <v>4500002044</v>
          </cell>
          <cell r="H4176">
            <v>38108</v>
          </cell>
        </row>
        <row r="4177">
          <cell r="G4177" t="str">
            <v>4500002044</v>
          </cell>
          <cell r="H4177">
            <v>38108</v>
          </cell>
        </row>
        <row r="4178">
          <cell r="G4178" t="str">
            <v>4500002044</v>
          </cell>
          <cell r="H4178">
            <v>38163</v>
          </cell>
        </row>
        <row r="4179">
          <cell r="G4179" t="str">
            <v>4500002044</v>
          </cell>
          <cell r="H4179">
            <v>38163</v>
          </cell>
        </row>
        <row r="4180">
          <cell r="G4180" t="str">
            <v>4500002044</v>
          </cell>
          <cell r="H4180">
            <v>38108</v>
          </cell>
        </row>
        <row r="4181">
          <cell r="G4181" t="str">
            <v>4500002043</v>
          </cell>
          <cell r="H4181">
            <v>38108</v>
          </cell>
        </row>
        <row r="4182">
          <cell r="G4182" t="str">
            <v>4500002042</v>
          </cell>
          <cell r="H4182">
            <v>38108</v>
          </cell>
        </row>
        <row r="4183">
          <cell r="G4183" t="str">
            <v>4500002042</v>
          </cell>
          <cell r="H4183">
            <v>38108</v>
          </cell>
        </row>
        <row r="4184">
          <cell r="G4184" t="str">
            <v>4500002040</v>
          </cell>
          <cell r="H4184">
            <v>38108</v>
          </cell>
        </row>
        <row r="4185">
          <cell r="G4185" t="str">
            <v>4500002039</v>
          </cell>
          <cell r="H4185">
            <v>38108</v>
          </cell>
        </row>
        <row r="4186">
          <cell r="G4186" t="str">
            <v>4500002039</v>
          </cell>
          <cell r="H4186">
            <v>38108</v>
          </cell>
        </row>
        <row r="4187">
          <cell r="G4187" t="str">
            <v>4500002037</v>
          </cell>
          <cell r="H4187">
            <v>38108</v>
          </cell>
        </row>
        <row r="4188">
          <cell r="G4188" t="str">
            <v>4500002036</v>
          </cell>
          <cell r="H4188">
            <v>38108</v>
          </cell>
        </row>
        <row r="4189">
          <cell r="G4189" t="str">
            <v>4500002035</v>
          </cell>
          <cell r="H4189">
            <v>38108</v>
          </cell>
        </row>
        <row r="4190">
          <cell r="G4190" t="str">
            <v>4500002031</v>
          </cell>
          <cell r="H4190">
            <v>38108</v>
          </cell>
        </row>
        <row r="4191">
          <cell r="G4191" t="str">
            <v>4500002030</v>
          </cell>
          <cell r="H4191">
            <v>38108</v>
          </cell>
        </row>
        <row r="4192">
          <cell r="G4192" t="str">
            <v>4500002029</v>
          </cell>
          <cell r="H4192">
            <v>38108</v>
          </cell>
        </row>
        <row r="4193">
          <cell r="G4193" t="str">
            <v>4500002028</v>
          </cell>
          <cell r="H4193">
            <v>38108</v>
          </cell>
        </row>
        <row r="4194">
          <cell r="G4194" t="str">
            <v>4500002027</v>
          </cell>
          <cell r="H4194">
            <v>38109</v>
          </cell>
        </row>
        <row r="4195">
          <cell r="G4195" t="str">
            <v>4500002027</v>
          </cell>
          <cell r="H4195">
            <v>38109</v>
          </cell>
        </row>
        <row r="4196">
          <cell r="G4196" t="str">
            <v>4500002027</v>
          </cell>
          <cell r="H4196">
            <v>38109</v>
          </cell>
        </row>
        <row r="4197">
          <cell r="G4197" t="str">
            <v>4500002027</v>
          </cell>
          <cell r="H4197">
            <v>38109</v>
          </cell>
        </row>
        <row r="4198">
          <cell r="G4198" t="str">
            <v>4500002027</v>
          </cell>
          <cell r="H4198">
            <v>38109</v>
          </cell>
        </row>
        <row r="4199">
          <cell r="G4199" t="str">
            <v>4500002027</v>
          </cell>
          <cell r="H4199">
            <v>38109</v>
          </cell>
        </row>
        <row r="4200">
          <cell r="G4200" t="str">
            <v>4500002027</v>
          </cell>
          <cell r="H4200">
            <v>38109</v>
          </cell>
        </row>
        <row r="4201">
          <cell r="G4201" t="str">
            <v>4500002027</v>
          </cell>
          <cell r="H4201">
            <v>38109</v>
          </cell>
        </row>
        <row r="4202">
          <cell r="G4202" t="str">
            <v>4500002027</v>
          </cell>
          <cell r="H4202">
            <v>38109</v>
          </cell>
        </row>
        <row r="4203">
          <cell r="G4203" t="str">
            <v>4500002027</v>
          </cell>
          <cell r="H4203">
            <v>38109</v>
          </cell>
        </row>
        <row r="4204">
          <cell r="G4204" t="str">
            <v>4500002027</v>
          </cell>
          <cell r="H4204">
            <v>38109</v>
          </cell>
        </row>
        <row r="4205">
          <cell r="G4205" t="str">
            <v>4500002027</v>
          </cell>
          <cell r="H4205">
            <v>38109</v>
          </cell>
        </row>
        <row r="4206">
          <cell r="G4206" t="str">
            <v>4500002027</v>
          </cell>
          <cell r="H4206">
            <v>38109</v>
          </cell>
        </row>
        <row r="4207">
          <cell r="G4207" t="str">
            <v>4500002027</v>
          </cell>
          <cell r="H4207">
            <v>38109</v>
          </cell>
        </row>
        <row r="4208">
          <cell r="G4208" t="str">
            <v>4500002027</v>
          </cell>
          <cell r="H4208">
            <v>38109</v>
          </cell>
        </row>
        <row r="4209">
          <cell r="G4209" t="str">
            <v>4500002027</v>
          </cell>
          <cell r="H4209">
            <v>38109</v>
          </cell>
        </row>
        <row r="4210">
          <cell r="G4210" t="str">
            <v>4500002027</v>
          </cell>
          <cell r="H4210">
            <v>38109</v>
          </cell>
        </row>
        <row r="4211">
          <cell r="G4211" t="str">
            <v>4500002027</v>
          </cell>
          <cell r="H4211">
            <v>38109</v>
          </cell>
        </row>
        <row r="4212">
          <cell r="G4212" t="str">
            <v>4500002027</v>
          </cell>
          <cell r="H4212">
            <v>38109</v>
          </cell>
        </row>
        <row r="4213">
          <cell r="G4213" t="str">
            <v>4500002027</v>
          </cell>
          <cell r="H4213">
            <v>38109</v>
          </cell>
        </row>
        <row r="4214">
          <cell r="G4214" t="str">
            <v>4500002027</v>
          </cell>
          <cell r="H4214">
            <v>38109</v>
          </cell>
        </row>
        <row r="4215">
          <cell r="G4215" t="str">
            <v>4500002027</v>
          </cell>
          <cell r="H4215">
            <v>38109</v>
          </cell>
        </row>
        <row r="4216">
          <cell r="G4216" t="str">
            <v>4500002027</v>
          </cell>
          <cell r="H4216">
            <v>38109</v>
          </cell>
        </row>
        <row r="4217">
          <cell r="G4217" t="str">
            <v>4500002027</v>
          </cell>
          <cell r="H4217">
            <v>38109</v>
          </cell>
        </row>
        <row r="4218">
          <cell r="G4218" t="str">
            <v>4500002027</v>
          </cell>
          <cell r="H4218">
            <v>38109</v>
          </cell>
        </row>
        <row r="4219">
          <cell r="G4219" t="str">
            <v>4500002027</v>
          </cell>
          <cell r="H4219">
            <v>38109</v>
          </cell>
        </row>
        <row r="4220">
          <cell r="G4220" t="str">
            <v>4500002027</v>
          </cell>
          <cell r="H4220">
            <v>38109</v>
          </cell>
        </row>
        <row r="4221">
          <cell r="G4221" t="str">
            <v>4500002027</v>
          </cell>
          <cell r="H4221">
            <v>38109</v>
          </cell>
        </row>
        <row r="4222">
          <cell r="G4222" t="str">
            <v>4500002027</v>
          </cell>
          <cell r="H4222">
            <v>38109</v>
          </cell>
        </row>
        <row r="4223">
          <cell r="G4223" t="str">
            <v>4500002027</v>
          </cell>
          <cell r="H4223">
            <v>38109</v>
          </cell>
        </row>
        <row r="4224">
          <cell r="G4224" t="str">
            <v>4500002000</v>
          </cell>
          <cell r="H4224">
            <v>38141</v>
          </cell>
        </row>
        <row r="4225">
          <cell r="G4225" t="str">
            <v>4500002000</v>
          </cell>
          <cell r="H4225">
            <v>38141</v>
          </cell>
        </row>
        <row r="4226">
          <cell r="G4226" t="str">
            <v>4500002000</v>
          </cell>
          <cell r="H4226">
            <v>38141</v>
          </cell>
        </row>
        <row r="4227">
          <cell r="G4227" t="str">
            <v>4500002000</v>
          </cell>
          <cell r="H4227">
            <v>38141</v>
          </cell>
        </row>
        <row r="4228">
          <cell r="G4228" t="str">
            <v>4500002000</v>
          </cell>
          <cell r="H4228">
            <v>38141</v>
          </cell>
        </row>
        <row r="4229">
          <cell r="G4229" t="str">
            <v>4500002000</v>
          </cell>
          <cell r="H4229">
            <v>38141</v>
          </cell>
        </row>
        <row r="4230">
          <cell r="G4230" t="str">
            <v>4500002000</v>
          </cell>
          <cell r="H4230">
            <v>38141</v>
          </cell>
        </row>
        <row r="4231">
          <cell r="G4231" t="str">
            <v>4500002000</v>
          </cell>
          <cell r="H4231">
            <v>38141</v>
          </cell>
        </row>
        <row r="4232">
          <cell r="G4232" t="str">
            <v>4500002000</v>
          </cell>
          <cell r="H4232">
            <v>38141</v>
          </cell>
        </row>
        <row r="4233">
          <cell r="G4233" t="str">
            <v>4500002000</v>
          </cell>
          <cell r="H4233">
            <v>38141</v>
          </cell>
        </row>
        <row r="4234">
          <cell r="G4234" t="str">
            <v>4500002000</v>
          </cell>
          <cell r="H4234">
            <v>38141</v>
          </cell>
        </row>
        <row r="4235">
          <cell r="G4235" t="str">
            <v>4500002000</v>
          </cell>
          <cell r="H4235">
            <v>38141</v>
          </cell>
        </row>
        <row r="4236">
          <cell r="G4236" t="str">
            <v>4500002000</v>
          </cell>
          <cell r="H4236">
            <v>38141</v>
          </cell>
        </row>
        <row r="4237">
          <cell r="G4237" t="str">
            <v>4500002000</v>
          </cell>
          <cell r="H4237">
            <v>38141</v>
          </cell>
        </row>
        <row r="4238">
          <cell r="G4238" t="str">
            <v>4500002000</v>
          </cell>
          <cell r="H4238">
            <v>38141</v>
          </cell>
        </row>
        <row r="4239">
          <cell r="G4239" t="str">
            <v>4500002000</v>
          </cell>
          <cell r="H4239">
            <v>38141</v>
          </cell>
        </row>
        <row r="4240">
          <cell r="G4240" t="str">
            <v>4500002000</v>
          </cell>
          <cell r="H4240">
            <v>38141</v>
          </cell>
        </row>
        <row r="4241">
          <cell r="G4241" t="str">
            <v>4500002000</v>
          </cell>
          <cell r="H4241">
            <v>38141</v>
          </cell>
        </row>
        <row r="4242">
          <cell r="G4242" t="str">
            <v>4500002000</v>
          </cell>
          <cell r="H4242">
            <v>38141</v>
          </cell>
        </row>
        <row r="4243">
          <cell r="G4243" t="str">
            <v>4500002000</v>
          </cell>
          <cell r="H4243">
            <v>38141</v>
          </cell>
        </row>
        <row r="4244">
          <cell r="G4244" t="str">
            <v>4500002000</v>
          </cell>
          <cell r="H4244">
            <v>38141</v>
          </cell>
        </row>
        <row r="4245">
          <cell r="G4245" t="str">
            <v>4500002000</v>
          </cell>
          <cell r="H4245">
            <v>38141</v>
          </cell>
        </row>
        <row r="4246">
          <cell r="G4246" t="str">
            <v>4500002000</v>
          </cell>
          <cell r="H4246">
            <v>38141</v>
          </cell>
        </row>
        <row r="4247">
          <cell r="G4247" t="str">
            <v>4500002000</v>
          </cell>
          <cell r="H4247">
            <v>38141</v>
          </cell>
        </row>
        <row r="4248">
          <cell r="G4248" t="str">
            <v>4500002000</v>
          </cell>
          <cell r="H4248">
            <v>38141</v>
          </cell>
        </row>
        <row r="4249">
          <cell r="G4249" t="str">
            <v>4500002000</v>
          </cell>
          <cell r="H4249">
            <v>38141</v>
          </cell>
        </row>
        <row r="4250">
          <cell r="G4250" t="str">
            <v>4500002000</v>
          </cell>
          <cell r="H4250">
            <v>38141</v>
          </cell>
        </row>
        <row r="4251">
          <cell r="G4251" t="str">
            <v>4500002000</v>
          </cell>
          <cell r="H4251">
            <v>38141</v>
          </cell>
        </row>
        <row r="4252">
          <cell r="G4252" t="str">
            <v>4500002000</v>
          </cell>
          <cell r="H4252">
            <v>38141</v>
          </cell>
        </row>
        <row r="4253">
          <cell r="G4253" t="str">
            <v>4500002000</v>
          </cell>
          <cell r="H4253">
            <v>38141</v>
          </cell>
        </row>
        <row r="4254">
          <cell r="G4254" t="str">
            <v>4500002000</v>
          </cell>
          <cell r="H4254">
            <v>38141</v>
          </cell>
        </row>
        <row r="4255">
          <cell r="G4255" t="str">
            <v>4500002000</v>
          </cell>
          <cell r="H4255">
            <v>38141</v>
          </cell>
        </row>
        <row r="4256">
          <cell r="G4256" t="str">
            <v>4500002000</v>
          </cell>
          <cell r="H4256">
            <v>38121</v>
          </cell>
        </row>
        <row r="4257">
          <cell r="G4257" t="str">
            <v>4500002000</v>
          </cell>
          <cell r="H4257">
            <v>38121</v>
          </cell>
        </row>
        <row r="4258">
          <cell r="G4258" t="str">
            <v>4500002000</v>
          </cell>
          <cell r="H4258">
            <v>38121</v>
          </cell>
        </row>
        <row r="4259">
          <cell r="G4259" t="str">
            <v>4500002000</v>
          </cell>
          <cell r="H4259">
            <v>38121</v>
          </cell>
        </row>
        <row r="4260">
          <cell r="G4260" t="str">
            <v>4500002000</v>
          </cell>
          <cell r="H4260">
            <v>38121</v>
          </cell>
        </row>
        <row r="4261">
          <cell r="G4261" t="str">
            <v>4500002000</v>
          </cell>
          <cell r="H4261">
            <v>38121</v>
          </cell>
        </row>
        <row r="4262">
          <cell r="G4262" t="str">
            <v>4500002000</v>
          </cell>
          <cell r="H4262">
            <v>38121</v>
          </cell>
        </row>
        <row r="4263">
          <cell r="G4263" t="str">
            <v>4500002000</v>
          </cell>
          <cell r="H4263">
            <v>38121</v>
          </cell>
        </row>
        <row r="4264">
          <cell r="G4264" t="str">
            <v>4500002000</v>
          </cell>
          <cell r="H4264">
            <v>38121</v>
          </cell>
        </row>
        <row r="4265">
          <cell r="G4265" t="str">
            <v>4500002000</v>
          </cell>
          <cell r="H4265">
            <v>38121</v>
          </cell>
        </row>
        <row r="4266">
          <cell r="G4266" t="str">
            <v>4500002000</v>
          </cell>
          <cell r="H4266">
            <v>38121</v>
          </cell>
        </row>
        <row r="4267">
          <cell r="G4267" t="str">
            <v>4500002000</v>
          </cell>
          <cell r="H4267">
            <v>38121</v>
          </cell>
        </row>
        <row r="4268">
          <cell r="G4268" t="str">
            <v>4500002000</v>
          </cell>
          <cell r="H4268">
            <v>38115</v>
          </cell>
        </row>
        <row r="4269">
          <cell r="G4269" t="str">
            <v>4500002000</v>
          </cell>
          <cell r="H4269">
            <v>38115</v>
          </cell>
        </row>
        <row r="4270">
          <cell r="G4270" t="str">
            <v>4500002000</v>
          </cell>
          <cell r="H4270">
            <v>38115</v>
          </cell>
        </row>
        <row r="4271">
          <cell r="G4271" t="str">
            <v>4500002000</v>
          </cell>
          <cell r="H4271">
            <v>38115</v>
          </cell>
        </row>
        <row r="4272">
          <cell r="G4272" t="str">
            <v>4500002000</v>
          </cell>
          <cell r="H4272">
            <v>38115</v>
          </cell>
        </row>
        <row r="4273">
          <cell r="G4273" t="str">
            <v>4500002000</v>
          </cell>
          <cell r="H4273">
            <v>38115</v>
          </cell>
        </row>
        <row r="4274">
          <cell r="G4274" t="str">
            <v>4500002000</v>
          </cell>
          <cell r="H4274">
            <v>38114</v>
          </cell>
        </row>
        <row r="4275">
          <cell r="G4275" t="str">
            <v>4500002000</v>
          </cell>
          <cell r="H4275">
            <v>38114</v>
          </cell>
        </row>
        <row r="4276">
          <cell r="G4276" t="str">
            <v>4500002000</v>
          </cell>
          <cell r="H4276">
            <v>38114</v>
          </cell>
        </row>
        <row r="4277">
          <cell r="G4277" t="str">
            <v>4500002000</v>
          </cell>
          <cell r="H4277">
            <v>38114</v>
          </cell>
        </row>
        <row r="4278">
          <cell r="G4278" t="str">
            <v>4500002000</v>
          </cell>
          <cell r="H4278">
            <v>38114</v>
          </cell>
        </row>
        <row r="4279">
          <cell r="G4279" t="str">
            <v>4500002000</v>
          </cell>
          <cell r="H4279">
            <v>38114</v>
          </cell>
        </row>
        <row r="4280">
          <cell r="G4280" t="str">
            <v>4500002000</v>
          </cell>
          <cell r="H4280">
            <v>38114</v>
          </cell>
        </row>
        <row r="4281">
          <cell r="G4281" t="str">
            <v>4500002000</v>
          </cell>
          <cell r="H4281">
            <v>38114</v>
          </cell>
        </row>
        <row r="4282">
          <cell r="G4282" t="str">
            <v>4500002000</v>
          </cell>
          <cell r="H4282">
            <v>38114</v>
          </cell>
        </row>
        <row r="4283">
          <cell r="G4283" t="str">
            <v>4500002000</v>
          </cell>
          <cell r="H4283">
            <v>38114</v>
          </cell>
        </row>
        <row r="4284">
          <cell r="G4284" t="str">
            <v>4500002000</v>
          </cell>
          <cell r="H4284">
            <v>38114</v>
          </cell>
        </row>
        <row r="4285">
          <cell r="G4285" t="str">
            <v>4500002000</v>
          </cell>
          <cell r="H4285">
            <v>38114</v>
          </cell>
        </row>
        <row r="4286">
          <cell r="G4286" t="str">
            <v>4500002000</v>
          </cell>
          <cell r="H4286">
            <v>38114</v>
          </cell>
        </row>
        <row r="4287">
          <cell r="G4287" t="str">
            <v>4500002000</v>
          </cell>
          <cell r="H4287">
            <v>38114</v>
          </cell>
        </row>
        <row r="4288">
          <cell r="G4288" t="str">
            <v>4500002000</v>
          </cell>
          <cell r="H4288">
            <v>38114</v>
          </cell>
        </row>
        <row r="4289">
          <cell r="G4289" t="str">
            <v>4500002000</v>
          </cell>
          <cell r="H4289">
            <v>38114</v>
          </cell>
        </row>
        <row r="4290">
          <cell r="G4290" t="str">
            <v>4500002000</v>
          </cell>
          <cell r="H4290">
            <v>38114</v>
          </cell>
        </row>
        <row r="4291">
          <cell r="G4291" t="str">
            <v>4500002000</v>
          </cell>
          <cell r="H4291">
            <v>38113</v>
          </cell>
        </row>
        <row r="4292">
          <cell r="G4292" t="str">
            <v>4500002000</v>
          </cell>
          <cell r="H4292">
            <v>38113</v>
          </cell>
        </row>
        <row r="4293">
          <cell r="G4293" t="str">
            <v>4500002000</v>
          </cell>
          <cell r="H4293">
            <v>38113</v>
          </cell>
        </row>
        <row r="4294">
          <cell r="G4294" t="str">
            <v>4500002000</v>
          </cell>
          <cell r="H4294">
            <v>38113</v>
          </cell>
        </row>
        <row r="4295">
          <cell r="G4295" t="str">
            <v>4500002000</v>
          </cell>
          <cell r="H4295">
            <v>38113</v>
          </cell>
        </row>
        <row r="4296">
          <cell r="G4296" t="str">
            <v>4500002000</v>
          </cell>
          <cell r="H4296">
            <v>38113</v>
          </cell>
        </row>
        <row r="4297">
          <cell r="G4297" t="str">
            <v>4500002000</v>
          </cell>
          <cell r="H4297">
            <v>38113</v>
          </cell>
        </row>
        <row r="4298">
          <cell r="G4298" t="str">
            <v>4500002000</v>
          </cell>
          <cell r="H4298">
            <v>38113</v>
          </cell>
        </row>
        <row r="4299">
          <cell r="G4299" t="str">
            <v>4500002000</v>
          </cell>
          <cell r="H4299">
            <v>38113</v>
          </cell>
        </row>
        <row r="4300">
          <cell r="G4300" t="str">
            <v>4500001981</v>
          </cell>
          <cell r="H4300">
            <v>38108</v>
          </cell>
        </row>
        <row r="4301">
          <cell r="G4301" t="str">
            <v>4500001980</v>
          </cell>
          <cell r="H4301">
            <v>38108</v>
          </cell>
        </row>
        <row r="4302">
          <cell r="G4302" t="str">
            <v>4500001980</v>
          </cell>
          <cell r="H4302">
            <v>38108</v>
          </cell>
        </row>
        <row r="4303">
          <cell r="G4303" t="str">
            <v>4500001979</v>
          </cell>
          <cell r="H4303">
            <v>38108</v>
          </cell>
        </row>
        <row r="4304">
          <cell r="G4304" t="str">
            <v>4500001978</v>
          </cell>
          <cell r="H4304">
            <v>38108</v>
          </cell>
        </row>
        <row r="4305">
          <cell r="G4305" t="str">
            <v>4500001977</v>
          </cell>
          <cell r="H4305">
            <v>38108</v>
          </cell>
        </row>
        <row r="4306">
          <cell r="G4306" t="str">
            <v>4500001976</v>
          </cell>
          <cell r="H4306">
            <v>38139</v>
          </cell>
        </row>
        <row r="4307">
          <cell r="G4307" t="str">
            <v>4500001976</v>
          </cell>
          <cell r="H4307">
            <v>38139</v>
          </cell>
        </row>
        <row r="4308">
          <cell r="G4308" t="str">
            <v>4500001976</v>
          </cell>
          <cell r="H4308">
            <v>38108</v>
          </cell>
        </row>
        <row r="4309">
          <cell r="G4309" t="str">
            <v>4500001976</v>
          </cell>
          <cell r="H4309">
            <v>38139</v>
          </cell>
        </row>
        <row r="4310">
          <cell r="G4310" t="str">
            <v>4500001976</v>
          </cell>
          <cell r="H4310">
            <v>38139</v>
          </cell>
        </row>
        <row r="4311">
          <cell r="G4311" t="str">
            <v>4500001976</v>
          </cell>
          <cell r="H4311">
            <v>38108</v>
          </cell>
        </row>
        <row r="4312">
          <cell r="G4312" t="str">
            <v>4500001975</v>
          </cell>
          <cell r="H4312">
            <v>38108</v>
          </cell>
        </row>
        <row r="4313">
          <cell r="G4313" t="str">
            <v>4500001974</v>
          </cell>
          <cell r="H4313">
            <v>38108</v>
          </cell>
        </row>
        <row r="4314">
          <cell r="G4314" t="str">
            <v>4500001973</v>
          </cell>
          <cell r="H4314">
            <v>38108</v>
          </cell>
        </row>
        <row r="4315">
          <cell r="G4315" t="str">
            <v>4500001972</v>
          </cell>
          <cell r="H4315">
            <v>38108</v>
          </cell>
        </row>
        <row r="4316">
          <cell r="G4316" t="str">
            <v>4500001971</v>
          </cell>
          <cell r="H4316">
            <v>38108</v>
          </cell>
        </row>
        <row r="4317">
          <cell r="G4317" t="str">
            <v>4500001970</v>
          </cell>
          <cell r="H4317">
            <v>38139</v>
          </cell>
        </row>
        <row r="4318">
          <cell r="G4318" t="str">
            <v>4500001970</v>
          </cell>
          <cell r="H4318">
            <v>38108</v>
          </cell>
        </row>
        <row r="4319">
          <cell r="G4319" t="str">
            <v>4500001970</v>
          </cell>
          <cell r="H4319">
            <v>38108</v>
          </cell>
        </row>
        <row r="4320">
          <cell r="G4320" t="str">
            <v>4500001970</v>
          </cell>
          <cell r="H4320">
            <v>38108</v>
          </cell>
        </row>
        <row r="4321">
          <cell r="G4321" t="str">
            <v>4500001970</v>
          </cell>
          <cell r="H4321">
            <v>38078</v>
          </cell>
        </row>
        <row r="4322">
          <cell r="G4322" t="str">
            <v>4500001955</v>
          </cell>
          <cell r="H4322">
            <v>38106</v>
          </cell>
        </row>
        <row r="4323">
          <cell r="G4323" t="str">
            <v>4500001955</v>
          </cell>
          <cell r="H4323">
            <v>38106</v>
          </cell>
        </row>
        <row r="4324">
          <cell r="G4324" t="str">
            <v>4500001955</v>
          </cell>
          <cell r="H4324">
            <v>38106</v>
          </cell>
        </row>
        <row r="4325">
          <cell r="G4325" t="str">
            <v>4500001955</v>
          </cell>
          <cell r="H4325">
            <v>38106</v>
          </cell>
        </row>
        <row r="4326">
          <cell r="G4326" t="str">
            <v>4500001955</v>
          </cell>
          <cell r="H4326">
            <v>38106</v>
          </cell>
        </row>
        <row r="4327">
          <cell r="G4327" t="str">
            <v>4500001955</v>
          </cell>
          <cell r="H4327">
            <v>38106</v>
          </cell>
        </row>
        <row r="4328">
          <cell r="G4328" t="str">
            <v>4500001955</v>
          </cell>
          <cell r="H4328">
            <v>38106</v>
          </cell>
        </row>
        <row r="4329">
          <cell r="G4329" t="str">
            <v>4500001955</v>
          </cell>
          <cell r="H4329">
            <v>38106</v>
          </cell>
        </row>
        <row r="4330">
          <cell r="G4330" t="str">
            <v>4500001955</v>
          </cell>
          <cell r="H4330">
            <v>38106</v>
          </cell>
        </row>
        <row r="4331">
          <cell r="G4331" t="str">
            <v>4500001955</v>
          </cell>
          <cell r="H4331">
            <v>38106</v>
          </cell>
        </row>
        <row r="4332">
          <cell r="G4332" t="str">
            <v>4500001840</v>
          </cell>
          <cell r="H4332">
            <v>38106</v>
          </cell>
        </row>
        <row r="4333">
          <cell r="G4333" t="str">
            <v>4500001840</v>
          </cell>
          <cell r="H4333">
            <v>38106</v>
          </cell>
        </row>
        <row r="4334">
          <cell r="G4334" t="str">
            <v>4500001840</v>
          </cell>
          <cell r="H4334">
            <v>38106</v>
          </cell>
        </row>
        <row r="4335">
          <cell r="G4335" t="str">
            <v>4500001840</v>
          </cell>
          <cell r="H4335">
            <v>38106</v>
          </cell>
        </row>
        <row r="4336">
          <cell r="G4336" t="str">
            <v>4500001840</v>
          </cell>
          <cell r="H4336">
            <v>38106</v>
          </cell>
        </row>
        <row r="4337">
          <cell r="G4337" t="str">
            <v>4500001840</v>
          </cell>
          <cell r="H4337">
            <v>38106</v>
          </cell>
        </row>
        <row r="4338">
          <cell r="G4338" t="str">
            <v>4500001840</v>
          </cell>
          <cell r="H4338">
            <v>38106</v>
          </cell>
        </row>
        <row r="4339">
          <cell r="G4339" t="str">
            <v>4500001840</v>
          </cell>
          <cell r="H4339">
            <v>38106</v>
          </cell>
        </row>
        <row r="4340">
          <cell r="G4340" t="str">
            <v>4500001840</v>
          </cell>
          <cell r="H4340">
            <v>38106</v>
          </cell>
        </row>
        <row r="4341">
          <cell r="G4341" t="str">
            <v>4500001840</v>
          </cell>
          <cell r="H4341">
            <v>38106</v>
          </cell>
        </row>
        <row r="4342">
          <cell r="G4342" t="str">
            <v>4500001840</v>
          </cell>
          <cell r="H4342">
            <v>38101</v>
          </cell>
        </row>
        <row r="4343">
          <cell r="G4343" t="str">
            <v>4500001840</v>
          </cell>
          <cell r="H4343">
            <v>38101</v>
          </cell>
        </row>
        <row r="4344">
          <cell r="G4344" t="str">
            <v>4500001840</v>
          </cell>
          <cell r="H4344">
            <v>38101</v>
          </cell>
        </row>
        <row r="4345">
          <cell r="G4345" t="str">
            <v>4500001840</v>
          </cell>
          <cell r="H4345">
            <v>38101</v>
          </cell>
        </row>
        <row r="4346">
          <cell r="G4346" t="str">
            <v>4500001840</v>
          </cell>
          <cell r="H4346">
            <v>38099</v>
          </cell>
        </row>
        <row r="4347">
          <cell r="G4347" t="str">
            <v>4500001840</v>
          </cell>
          <cell r="H4347">
            <v>38099</v>
          </cell>
        </row>
        <row r="4348">
          <cell r="G4348" t="str">
            <v>4500001840</v>
          </cell>
          <cell r="H4348">
            <v>38099</v>
          </cell>
        </row>
        <row r="4349">
          <cell r="G4349" t="str">
            <v>4500001840</v>
          </cell>
          <cell r="H4349">
            <v>38099</v>
          </cell>
        </row>
        <row r="4350">
          <cell r="G4350" t="str">
            <v>4500001840</v>
          </cell>
          <cell r="H4350">
            <v>38099</v>
          </cell>
        </row>
        <row r="4351">
          <cell r="G4351" t="str">
            <v>4500001840</v>
          </cell>
          <cell r="H4351">
            <v>38099</v>
          </cell>
        </row>
        <row r="4352">
          <cell r="G4352" t="str">
            <v>4500001840</v>
          </cell>
          <cell r="H4352">
            <v>38106</v>
          </cell>
        </row>
        <row r="4353">
          <cell r="G4353" t="str">
            <v>4500001840</v>
          </cell>
          <cell r="H4353">
            <v>38106</v>
          </cell>
        </row>
        <row r="4354">
          <cell r="G4354" t="str">
            <v>4500001840</v>
          </cell>
          <cell r="H4354">
            <v>38106</v>
          </cell>
        </row>
        <row r="4355">
          <cell r="G4355" t="str">
            <v>4500001840</v>
          </cell>
          <cell r="H4355">
            <v>38106</v>
          </cell>
        </row>
        <row r="4356">
          <cell r="G4356" t="str">
            <v>4500001840</v>
          </cell>
          <cell r="H4356">
            <v>38106</v>
          </cell>
        </row>
        <row r="4357">
          <cell r="G4357" t="str">
            <v>4500001840</v>
          </cell>
          <cell r="H4357">
            <v>38106</v>
          </cell>
        </row>
        <row r="4358">
          <cell r="G4358" t="str">
            <v>4500001840</v>
          </cell>
          <cell r="H4358">
            <v>38106</v>
          </cell>
        </row>
        <row r="4359">
          <cell r="G4359" t="str">
            <v>4500001840</v>
          </cell>
          <cell r="H4359">
            <v>38106</v>
          </cell>
        </row>
        <row r="4360">
          <cell r="G4360" t="str">
            <v>4500001840</v>
          </cell>
          <cell r="H4360">
            <v>38106</v>
          </cell>
        </row>
        <row r="4361">
          <cell r="G4361" t="str">
            <v>4500001840</v>
          </cell>
          <cell r="H4361">
            <v>38106</v>
          </cell>
        </row>
        <row r="4362">
          <cell r="G4362" t="str">
            <v>4500001840</v>
          </cell>
          <cell r="H4362">
            <v>38101</v>
          </cell>
        </row>
        <row r="4363">
          <cell r="G4363" t="str">
            <v>4500001840</v>
          </cell>
          <cell r="H4363">
            <v>38101</v>
          </cell>
        </row>
        <row r="4364">
          <cell r="G4364" t="str">
            <v>4500001840</v>
          </cell>
          <cell r="H4364">
            <v>38101</v>
          </cell>
        </row>
        <row r="4365">
          <cell r="G4365" t="str">
            <v>4500001840</v>
          </cell>
          <cell r="H4365">
            <v>38101</v>
          </cell>
        </row>
        <row r="4366">
          <cell r="G4366" t="str">
            <v>4500001840</v>
          </cell>
          <cell r="H4366">
            <v>38099</v>
          </cell>
        </row>
        <row r="4367">
          <cell r="G4367" t="str">
            <v>4500001840</v>
          </cell>
          <cell r="H4367">
            <v>38099</v>
          </cell>
        </row>
        <row r="4368">
          <cell r="G4368" t="str">
            <v>4500001840</v>
          </cell>
          <cell r="H4368">
            <v>38099</v>
          </cell>
        </row>
        <row r="4369">
          <cell r="G4369" t="str">
            <v>4500001840</v>
          </cell>
          <cell r="H4369">
            <v>38099</v>
          </cell>
        </row>
        <row r="4370">
          <cell r="G4370" t="str">
            <v>4500001840</v>
          </cell>
          <cell r="H4370">
            <v>38099</v>
          </cell>
        </row>
        <row r="4371">
          <cell r="G4371" t="str">
            <v>4500001840</v>
          </cell>
          <cell r="H4371">
            <v>38099</v>
          </cell>
        </row>
        <row r="4372">
          <cell r="G4372" t="str">
            <v>4500001822</v>
          </cell>
          <cell r="H4372">
            <v>38106</v>
          </cell>
        </row>
        <row r="4373">
          <cell r="G4373" t="str">
            <v>4500001822</v>
          </cell>
          <cell r="H4373">
            <v>38106</v>
          </cell>
        </row>
        <row r="4374">
          <cell r="G4374" t="str">
            <v>4500001822</v>
          </cell>
          <cell r="H4374">
            <v>38106</v>
          </cell>
        </row>
        <row r="4375">
          <cell r="G4375" t="str">
            <v>4500001822</v>
          </cell>
          <cell r="H4375">
            <v>38106</v>
          </cell>
        </row>
        <row r="4376">
          <cell r="G4376" t="str">
            <v>4500001822</v>
          </cell>
          <cell r="H4376">
            <v>38106</v>
          </cell>
        </row>
        <row r="4377">
          <cell r="G4377" t="str">
            <v>4500001822</v>
          </cell>
          <cell r="H4377">
            <v>38106</v>
          </cell>
        </row>
        <row r="4378">
          <cell r="G4378" t="str">
            <v>4500001822</v>
          </cell>
          <cell r="H4378">
            <v>38099</v>
          </cell>
        </row>
        <row r="4379">
          <cell r="G4379" t="str">
            <v>4500001822</v>
          </cell>
          <cell r="H4379">
            <v>38099</v>
          </cell>
        </row>
        <row r="4380">
          <cell r="G4380" t="str">
            <v>4500001822</v>
          </cell>
          <cell r="H4380">
            <v>38099</v>
          </cell>
        </row>
        <row r="4381">
          <cell r="G4381" t="str">
            <v>4500001822</v>
          </cell>
          <cell r="H4381">
            <v>38099</v>
          </cell>
        </row>
        <row r="4382">
          <cell r="G4382" t="str">
            <v>4500001822</v>
          </cell>
          <cell r="H4382">
            <v>38099</v>
          </cell>
        </row>
        <row r="4383">
          <cell r="G4383" t="str">
            <v>4500001822</v>
          </cell>
          <cell r="H4383">
            <v>38099</v>
          </cell>
        </row>
        <row r="4384">
          <cell r="G4384" t="str">
            <v>4500001822</v>
          </cell>
          <cell r="H4384">
            <v>38106</v>
          </cell>
        </row>
        <row r="4385">
          <cell r="G4385" t="str">
            <v>4500001822</v>
          </cell>
          <cell r="H4385">
            <v>38106</v>
          </cell>
        </row>
        <row r="4386">
          <cell r="G4386" t="str">
            <v>4500001822</v>
          </cell>
          <cell r="H4386">
            <v>38106</v>
          </cell>
        </row>
        <row r="4387">
          <cell r="G4387" t="str">
            <v>4500001822</v>
          </cell>
          <cell r="H4387">
            <v>38106</v>
          </cell>
        </row>
        <row r="4388">
          <cell r="G4388" t="str">
            <v>4500001822</v>
          </cell>
          <cell r="H4388">
            <v>38106</v>
          </cell>
        </row>
        <row r="4389">
          <cell r="G4389" t="str">
            <v>4500001822</v>
          </cell>
          <cell r="H4389">
            <v>38106</v>
          </cell>
        </row>
        <row r="4390">
          <cell r="G4390" t="str">
            <v>4500001822</v>
          </cell>
          <cell r="H4390">
            <v>38099</v>
          </cell>
        </row>
        <row r="4391">
          <cell r="G4391" t="str">
            <v>4500001822</v>
          </cell>
          <cell r="H4391">
            <v>38099</v>
          </cell>
        </row>
        <row r="4392">
          <cell r="G4392" t="str">
            <v>4500001822</v>
          </cell>
          <cell r="H4392">
            <v>38099</v>
          </cell>
        </row>
        <row r="4393">
          <cell r="G4393" t="str">
            <v>4500001822</v>
          </cell>
          <cell r="H4393">
            <v>38099</v>
          </cell>
        </row>
        <row r="4394">
          <cell r="G4394" t="str">
            <v>4500001822</v>
          </cell>
          <cell r="H4394">
            <v>38099</v>
          </cell>
        </row>
        <row r="4395">
          <cell r="G4395" t="str">
            <v>4500001822</v>
          </cell>
          <cell r="H4395">
            <v>38099</v>
          </cell>
        </row>
        <row r="4396">
          <cell r="G4396" t="str">
            <v>4500001777</v>
          </cell>
          <cell r="H4396">
            <v>38093</v>
          </cell>
        </row>
        <row r="4397">
          <cell r="G4397" t="str">
            <v>4500001777</v>
          </cell>
          <cell r="H4397">
            <v>38093</v>
          </cell>
        </row>
        <row r="4398">
          <cell r="G4398" t="str">
            <v>4500001777</v>
          </cell>
          <cell r="H4398">
            <v>38092</v>
          </cell>
        </row>
        <row r="4399">
          <cell r="G4399" t="str">
            <v>4500001777</v>
          </cell>
          <cell r="H4399">
            <v>38092</v>
          </cell>
        </row>
        <row r="4400">
          <cell r="G4400" t="str">
            <v>4500001777</v>
          </cell>
          <cell r="H4400">
            <v>38093</v>
          </cell>
        </row>
        <row r="4401">
          <cell r="G4401" t="str">
            <v>4500001777</v>
          </cell>
          <cell r="H4401">
            <v>38093</v>
          </cell>
        </row>
        <row r="4402">
          <cell r="G4402" t="str">
            <v>4500001777</v>
          </cell>
          <cell r="H4402">
            <v>38092</v>
          </cell>
        </row>
        <row r="4403">
          <cell r="G4403" t="str">
            <v>4500001777</v>
          </cell>
          <cell r="H4403">
            <v>38092</v>
          </cell>
        </row>
        <row r="4404">
          <cell r="G4404" t="str">
            <v>4500001771</v>
          </cell>
          <cell r="H4404">
            <v>38092</v>
          </cell>
        </row>
        <row r="4405">
          <cell r="G4405" t="str">
            <v>4500001771</v>
          </cell>
          <cell r="H4405">
            <v>38092</v>
          </cell>
        </row>
        <row r="4406">
          <cell r="G4406" t="str">
            <v>4500001770</v>
          </cell>
          <cell r="H4406">
            <v>38131</v>
          </cell>
        </row>
        <row r="4407">
          <cell r="G4407" t="str">
            <v>4500001770</v>
          </cell>
          <cell r="H4407">
            <v>38131</v>
          </cell>
        </row>
        <row r="4408">
          <cell r="G4408" t="str">
            <v>4500001770</v>
          </cell>
          <cell r="H4408">
            <v>38104</v>
          </cell>
        </row>
        <row r="4409">
          <cell r="G4409" t="str">
            <v>4500001770</v>
          </cell>
          <cell r="H4409">
            <v>38104</v>
          </cell>
        </row>
        <row r="4410">
          <cell r="G4410" t="str">
            <v>4500001770</v>
          </cell>
          <cell r="H4410">
            <v>38104</v>
          </cell>
        </row>
        <row r="4411">
          <cell r="G4411" t="str">
            <v>4500001770</v>
          </cell>
          <cell r="H4411">
            <v>38104</v>
          </cell>
        </row>
        <row r="4412">
          <cell r="G4412" t="str">
            <v>4500001770</v>
          </cell>
          <cell r="H4412">
            <v>38104</v>
          </cell>
        </row>
        <row r="4413">
          <cell r="G4413" t="str">
            <v>4500001770</v>
          </cell>
          <cell r="H4413">
            <v>38092</v>
          </cell>
        </row>
        <row r="4414">
          <cell r="G4414" t="str">
            <v>4500001769</v>
          </cell>
          <cell r="H4414">
            <v>38106</v>
          </cell>
        </row>
        <row r="4415">
          <cell r="G4415" t="str">
            <v>4500001769</v>
          </cell>
          <cell r="H4415">
            <v>38106</v>
          </cell>
        </row>
        <row r="4416">
          <cell r="G4416" t="str">
            <v>4500001769</v>
          </cell>
          <cell r="H4416">
            <v>38106</v>
          </cell>
        </row>
        <row r="4417">
          <cell r="G4417" t="str">
            <v>4500001769</v>
          </cell>
          <cell r="H4417">
            <v>38106</v>
          </cell>
        </row>
        <row r="4418">
          <cell r="G4418" t="str">
            <v>4500001769</v>
          </cell>
          <cell r="H4418">
            <v>38092</v>
          </cell>
        </row>
        <row r="4419">
          <cell r="G4419" t="str">
            <v>4500001769</v>
          </cell>
          <cell r="H4419">
            <v>38092</v>
          </cell>
        </row>
        <row r="4420">
          <cell r="G4420" t="str">
            <v>4500001769</v>
          </cell>
          <cell r="H4420">
            <v>38092</v>
          </cell>
        </row>
        <row r="4421">
          <cell r="G4421" t="str">
            <v>4500001769</v>
          </cell>
          <cell r="H4421">
            <v>38092</v>
          </cell>
        </row>
        <row r="4422">
          <cell r="G4422" t="str">
            <v>4500001769</v>
          </cell>
          <cell r="H4422">
            <v>38106</v>
          </cell>
        </row>
        <row r="4423">
          <cell r="G4423" t="str">
            <v>4500001769</v>
          </cell>
          <cell r="H4423">
            <v>38106</v>
          </cell>
        </row>
        <row r="4424">
          <cell r="G4424" t="str">
            <v>4500001769</v>
          </cell>
          <cell r="H4424">
            <v>38106</v>
          </cell>
        </row>
        <row r="4425">
          <cell r="G4425" t="str">
            <v>4500001769</v>
          </cell>
          <cell r="H4425">
            <v>38106</v>
          </cell>
        </row>
        <row r="4426">
          <cell r="G4426" t="str">
            <v>4500001769</v>
          </cell>
          <cell r="H4426">
            <v>38092</v>
          </cell>
        </row>
        <row r="4427">
          <cell r="G4427" t="str">
            <v>4500001769</v>
          </cell>
          <cell r="H4427">
            <v>38092</v>
          </cell>
        </row>
        <row r="4428">
          <cell r="G4428" t="str">
            <v>4500001769</v>
          </cell>
          <cell r="H4428">
            <v>38092</v>
          </cell>
        </row>
        <row r="4429">
          <cell r="G4429" t="str">
            <v>4500001769</v>
          </cell>
          <cell r="H4429">
            <v>38092</v>
          </cell>
        </row>
        <row r="4430">
          <cell r="G4430" t="str">
            <v>4500001765</v>
          </cell>
          <cell r="H4430">
            <v>38088</v>
          </cell>
        </row>
        <row r="4431">
          <cell r="G4431" t="str">
            <v>4500001765</v>
          </cell>
          <cell r="H4431">
            <v>38088</v>
          </cell>
        </row>
        <row r="4432">
          <cell r="G4432" t="str">
            <v>4500001765</v>
          </cell>
          <cell r="H4432">
            <v>38088</v>
          </cell>
        </row>
        <row r="4433">
          <cell r="G4433" t="str">
            <v>4500001765</v>
          </cell>
          <cell r="H4433">
            <v>38088</v>
          </cell>
        </row>
        <row r="4434">
          <cell r="G4434" t="str">
            <v>4500001765</v>
          </cell>
          <cell r="H4434">
            <v>38088</v>
          </cell>
        </row>
        <row r="4435">
          <cell r="G4435" t="str">
            <v>4500001765</v>
          </cell>
          <cell r="H4435">
            <v>38088</v>
          </cell>
        </row>
        <row r="4436">
          <cell r="G4436" t="str">
            <v>4500001765</v>
          </cell>
          <cell r="H4436">
            <v>38088</v>
          </cell>
        </row>
        <row r="4437">
          <cell r="G4437" t="str">
            <v>4500001765</v>
          </cell>
          <cell r="H4437">
            <v>38088</v>
          </cell>
        </row>
        <row r="4438">
          <cell r="G4438" t="str">
            <v>4500001765</v>
          </cell>
          <cell r="H4438">
            <v>38088</v>
          </cell>
        </row>
        <row r="4439">
          <cell r="G4439" t="str">
            <v>4500001765</v>
          </cell>
          <cell r="H4439">
            <v>38088</v>
          </cell>
        </row>
        <row r="4440">
          <cell r="G4440" t="str">
            <v>4500001765</v>
          </cell>
          <cell r="H4440">
            <v>38088</v>
          </cell>
        </row>
        <row r="4441">
          <cell r="G4441" t="str">
            <v>4500001765</v>
          </cell>
          <cell r="H4441">
            <v>38088</v>
          </cell>
        </row>
        <row r="4442">
          <cell r="G4442" t="str">
            <v>4500001764</v>
          </cell>
          <cell r="H4442">
            <v>38094</v>
          </cell>
        </row>
        <row r="4443">
          <cell r="G4443" t="str">
            <v>4500001764</v>
          </cell>
          <cell r="H4443">
            <v>38094</v>
          </cell>
        </row>
        <row r="4444">
          <cell r="G4444" t="str">
            <v>4500001764</v>
          </cell>
          <cell r="H4444">
            <v>38094</v>
          </cell>
        </row>
        <row r="4445">
          <cell r="G4445" t="str">
            <v>4500001764</v>
          </cell>
          <cell r="H4445">
            <v>38094</v>
          </cell>
        </row>
        <row r="4446">
          <cell r="G4446" t="str">
            <v>4500001764</v>
          </cell>
          <cell r="H4446">
            <v>38094</v>
          </cell>
        </row>
        <row r="4447">
          <cell r="G4447" t="str">
            <v>4500001764</v>
          </cell>
          <cell r="H4447">
            <v>38094</v>
          </cell>
        </row>
        <row r="4448">
          <cell r="G4448" t="str">
            <v>4500001760</v>
          </cell>
          <cell r="H4448">
            <v>38106</v>
          </cell>
        </row>
        <row r="4449">
          <cell r="G4449" t="str">
            <v>4500001760</v>
          </cell>
          <cell r="H4449">
            <v>38106</v>
          </cell>
        </row>
        <row r="4450">
          <cell r="G4450" t="str">
            <v>4500001760</v>
          </cell>
          <cell r="H4450">
            <v>38106</v>
          </cell>
        </row>
        <row r="4451">
          <cell r="G4451" t="str">
            <v>4500001760</v>
          </cell>
          <cell r="H4451">
            <v>38106</v>
          </cell>
        </row>
        <row r="4452">
          <cell r="G4452" t="str">
            <v>4500001760</v>
          </cell>
          <cell r="H4452">
            <v>38106</v>
          </cell>
        </row>
        <row r="4453">
          <cell r="G4453" t="str">
            <v>4500001760</v>
          </cell>
          <cell r="H4453">
            <v>38106</v>
          </cell>
        </row>
        <row r="4454">
          <cell r="G4454" t="str">
            <v>4500001760</v>
          </cell>
          <cell r="H4454">
            <v>38106</v>
          </cell>
        </row>
        <row r="4455">
          <cell r="G4455" t="str">
            <v>4500001760</v>
          </cell>
          <cell r="H4455">
            <v>38106</v>
          </cell>
        </row>
        <row r="4456">
          <cell r="G4456" t="str">
            <v>4500001760</v>
          </cell>
          <cell r="H4456">
            <v>38092</v>
          </cell>
        </row>
        <row r="4457">
          <cell r="G4457" t="str">
            <v>4500001760</v>
          </cell>
          <cell r="H4457">
            <v>38092</v>
          </cell>
        </row>
        <row r="4458">
          <cell r="G4458" t="str">
            <v>4500001760</v>
          </cell>
          <cell r="H4458">
            <v>38092</v>
          </cell>
        </row>
        <row r="4459">
          <cell r="G4459" t="str">
            <v>4500001760</v>
          </cell>
          <cell r="H4459">
            <v>38092</v>
          </cell>
        </row>
        <row r="4460">
          <cell r="G4460" t="str">
            <v>4500001760</v>
          </cell>
          <cell r="H4460">
            <v>38092</v>
          </cell>
        </row>
        <row r="4461">
          <cell r="G4461" t="str">
            <v>4500001760</v>
          </cell>
          <cell r="H4461">
            <v>38092</v>
          </cell>
        </row>
        <row r="4462">
          <cell r="G4462" t="str">
            <v>4500001760</v>
          </cell>
          <cell r="H4462">
            <v>38092</v>
          </cell>
        </row>
        <row r="4463">
          <cell r="G4463" t="str">
            <v>4500001760</v>
          </cell>
          <cell r="H4463">
            <v>38092</v>
          </cell>
        </row>
        <row r="4464">
          <cell r="G4464" t="str">
            <v>4500001760</v>
          </cell>
          <cell r="H4464">
            <v>38106</v>
          </cell>
        </row>
        <row r="4465">
          <cell r="G4465" t="str">
            <v>4500001760</v>
          </cell>
          <cell r="H4465">
            <v>38106</v>
          </cell>
        </row>
        <row r="4466">
          <cell r="G4466" t="str">
            <v>4500001760</v>
          </cell>
          <cell r="H4466">
            <v>38106</v>
          </cell>
        </row>
        <row r="4467">
          <cell r="G4467" t="str">
            <v>4500001760</v>
          </cell>
          <cell r="H4467">
            <v>38106</v>
          </cell>
        </row>
        <row r="4468">
          <cell r="G4468" t="str">
            <v>4500001760</v>
          </cell>
          <cell r="H4468">
            <v>38106</v>
          </cell>
        </row>
        <row r="4469">
          <cell r="G4469" t="str">
            <v>4500001760</v>
          </cell>
          <cell r="H4469">
            <v>38106</v>
          </cell>
        </row>
        <row r="4470">
          <cell r="G4470" t="str">
            <v>4500001760</v>
          </cell>
          <cell r="H4470">
            <v>38106</v>
          </cell>
        </row>
        <row r="4471">
          <cell r="G4471" t="str">
            <v>4500001760</v>
          </cell>
          <cell r="H4471">
            <v>38106</v>
          </cell>
        </row>
        <row r="4472">
          <cell r="G4472" t="str">
            <v>4500001760</v>
          </cell>
          <cell r="H4472">
            <v>38092</v>
          </cell>
        </row>
        <row r="4473">
          <cell r="G4473" t="str">
            <v>4500001760</v>
          </cell>
          <cell r="H4473">
            <v>38092</v>
          </cell>
        </row>
        <row r="4474">
          <cell r="G4474" t="str">
            <v>4500001760</v>
          </cell>
          <cell r="H4474">
            <v>38092</v>
          </cell>
        </row>
        <row r="4475">
          <cell r="G4475" t="str">
            <v>4500001760</v>
          </cell>
          <cell r="H4475">
            <v>38092</v>
          </cell>
        </row>
        <row r="4476">
          <cell r="G4476" t="str">
            <v>4500001760</v>
          </cell>
          <cell r="H4476">
            <v>38092</v>
          </cell>
        </row>
        <row r="4477">
          <cell r="G4477" t="str">
            <v>4500001760</v>
          </cell>
          <cell r="H4477">
            <v>38092</v>
          </cell>
        </row>
        <row r="4478">
          <cell r="G4478" t="str">
            <v>4500001760</v>
          </cell>
          <cell r="H4478">
            <v>38092</v>
          </cell>
        </row>
        <row r="4479">
          <cell r="G4479" t="str">
            <v>4500001760</v>
          </cell>
          <cell r="H4479">
            <v>38092</v>
          </cell>
        </row>
        <row r="4480">
          <cell r="G4480" t="str">
            <v>4500001748</v>
          </cell>
          <cell r="H4480">
            <v>38093</v>
          </cell>
        </row>
        <row r="4481">
          <cell r="G4481" t="str">
            <v>4500001748</v>
          </cell>
          <cell r="H4481">
            <v>38093</v>
          </cell>
        </row>
        <row r="4482">
          <cell r="G4482" t="str">
            <v>4500001748</v>
          </cell>
          <cell r="H4482">
            <v>38093</v>
          </cell>
        </row>
        <row r="4483">
          <cell r="G4483" t="str">
            <v>4500001748</v>
          </cell>
          <cell r="H4483">
            <v>38093</v>
          </cell>
        </row>
        <row r="4484">
          <cell r="G4484" t="str">
            <v>4500001748</v>
          </cell>
          <cell r="H4484">
            <v>38093</v>
          </cell>
        </row>
        <row r="4485">
          <cell r="G4485" t="str">
            <v>4500001748</v>
          </cell>
          <cell r="H4485">
            <v>38093</v>
          </cell>
        </row>
        <row r="4486">
          <cell r="G4486" t="str">
            <v>4500001748</v>
          </cell>
          <cell r="H4486">
            <v>38093</v>
          </cell>
        </row>
        <row r="4487">
          <cell r="G4487" t="str">
            <v>4500001748</v>
          </cell>
          <cell r="H4487">
            <v>38093</v>
          </cell>
        </row>
        <row r="4488">
          <cell r="G4488" t="str">
            <v>4500001748</v>
          </cell>
          <cell r="H4488">
            <v>38093</v>
          </cell>
        </row>
        <row r="4489">
          <cell r="G4489" t="str">
            <v>4500001748</v>
          </cell>
          <cell r="H4489">
            <v>38093</v>
          </cell>
        </row>
        <row r="4490">
          <cell r="G4490" t="str">
            <v>4500001748</v>
          </cell>
          <cell r="H4490">
            <v>38093</v>
          </cell>
        </row>
        <row r="4491">
          <cell r="G4491" t="str">
            <v>4500001748</v>
          </cell>
          <cell r="H4491">
            <v>38093</v>
          </cell>
        </row>
        <row r="4492">
          <cell r="G4492" t="str">
            <v>4500001748</v>
          </cell>
          <cell r="H4492">
            <v>38093</v>
          </cell>
        </row>
        <row r="4493">
          <cell r="G4493" t="str">
            <v>4500001748</v>
          </cell>
          <cell r="H4493">
            <v>38093</v>
          </cell>
        </row>
        <row r="4494">
          <cell r="G4494" t="str">
            <v>4500001744</v>
          </cell>
          <cell r="H4494">
            <v>38097</v>
          </cell>
        </row>
        <row r="4495">
          <cell r="G4495" t="str">
            <v>4500001744</v>
          </cell>
          <cell r="H4495">
            <v>38097</v>
          </cell>
        </row>
        <row r="4496">
          <cell r="G4496" t="str">
            <v>4500001744</v>
          </cell>
          <cell r="H4496">
            <v>38097</v>
          </cell>
        </row>
        <row r="4497">
          <cell r="G4497" t="str">
            <v>4500001744</v>
          </cell>
          <cell r="H4497">
            <v>38097</v>
          </cell>
        </row>
        <row r="4498">
          <cell r="G4498" t="str">
            <v>4500001744</v>
          </cell>
          <cell r="H4498">
            <v>38097</v>
          </cell>
        </row>
        <row r="4499">
          <cell r="G4499" t="str">
            <v>4500001744</v>
          </cell>
          <cell r="H4499">
            <v>38097</v>
          </cell>
        </row>
        <row r="4500">
          <cell r="G4500" t="str">
            <v>4500001744</v>
          </cell>
          <cell r="H4500">
            <v>38097</v>
          </cell>
        </row>
        <row r="4501">
          <cell r="G4501" t="str">
            <v>4500001744</v>
          </cell>
          <cell r="H4501">
            <v>38097</v>
          </cell>
        </row>
        <row r="4502">
          <cell r="G4502" t="str">
            <v>4500001744</v>
          </cell>
          <cell r="H4502">
            <v>38097</v>
          </cell>
        </row>
        <row r="4503">
          <cell r="G4503" t="str">
            <v>4500001744</v>
          </cell>
          <cell r="H4503">
            <v>38097</v>
          </cell>
        </row>
        <row r="4504">
          <cell r="G4504" t="str">
            <v>4500001743</v>
          </cell>
          <cell r="H4504">
            <v>38103</v>
          </cell>
        </row>
        <row r="4505">
          <cell r="G4505" t="str">
            <v>4500001743</v>
          </cell>
          <cell r="H4505">
            <v>38103</v>
          </cell>
        </row>
        <row r="4506">
          <cell r="G4506" t="str">
            <v>4500001743</v>
          </cell>
          <cell r="H4506">
            <v>38103</v>
          </cell>
        </row>
        <row r="4507">
          <cell r="G4507" t="str">
            <v>4500001743</v>
          </cell>
          <cell r="H4507">
            <v>38103</v>
          </cell>
        </row>
        <row r="4508">
          <cell r="G4508" t="str">
            <v>4500001743</v>
          </cell>
          <cell r="H4508">
            <v>38103</v>
          </cell>
        </row>
        <row r="4509">
          <cell r="G4509" t="str">
            <v>4500001743</v>
          </cell>
          <cell r="H4509">
            <v>38103</v>
          </cell>
        </row>
        <row r="4510">
          <cell r="G4510" t="str">
            <v>4500001740</v>
          </cell>
          <cell r="H4510">
            <v>38097</v>
          </cell>
        </row>
        <row r="4511">
          <cell r="G4511" t="str">
            <v>4500001740</v>
          </cell>
          <cell r="H4511">
            <v>38097</v>
          </cell>
        </row>
        <row r="4512">
          <cell r="G4512" t="str">
            <v>4500001740</v>
          </cell>
          <cell r="H4512">
            <v>38097</v>
          </cell>
        </row>
        <row r="4513">
          <cell r="G4513" t="str">
            <v>4500001740</v>
          </cell>
          <cell r="H4513">
            <v>38097</v>
          </cell>
        </row>
        <row r="4514">
          <cell r="G4514" t="str">
            <v>4500001739</v>
          </cell>
          <cell r="H4514">
            <v>38097</v>
          </cell>
        </row>
        <row r="4515">
          <cell r="G4515" t="str">
            <v>4500001684</v>
          </cell>
          <cell r="H4515">
            <v>38083</v>
          </cell>
        </row>
        <row r="4516">
          <cell r="G4516" t="str">
            <v>4500001684</v>
          </cell>
          <cell r="H4516">
            <v>38083</v>
          </cell>
        </row>
        <row r="4517">
          <cell r="G4517" t="str">
            <v>4500001684</v>
          </cell>
          <cell r="H4517">
            <v>38083</v>
          </cell>
        </row>
        <row r="4518">
          <cell r="G4518" t="str">
            <v>4500001684</v>
          </cell>
          <cell r="H4518">
            <v>38083</v>
          </cell>
        </row>
        <row r="4519">
          <cell r="G4519" t="str">
            <v>4500001684</v>
          </cell>
          <cell r="H4519">
            <v>38083</v>
          </cell>
        </row>
        <row r="4520">
          <cell r="G4520" t="str">
            <v>4500001684</v>
          </cell>
          <cell r="H4520">
            <v>38083</v>
          </cell>
        </row>
        <row r="4521">
          <cell r="G4521" t="str">
            <v>4500001684</v>
          </cell>
          <cell r="H4521">
            <v>38083</v>
          </cell>
        </row>
        <row r="4522">
          <cell r="G4522" t="str">
            <v>4500001684</v>
          </cell>
          <cell r="H4522">
            <v>38083</v>
          </cell>
        </row>
        <row r="4523">
          <cell r="G4523" t="str">
            <v>4500001684</v>
          </cell>
          <cell r="H4523">
            <v>38083</v>
          </cell>
        </row>
        <row r="4524">
          <cell r="G4524" t="str">
            <v>4500001684</v>
          </cell>
          <cell r="H4524">
            <v>38083</v>
          </cell>
        </row>
        <row r="4525">
          <cell r="G4525" t="str">
            <v>4500001684</v>
          </cell>
          <cell r="H4525">
            <v>38083</v>
          </cell>
        </row>
        <row r="4526">
          <cell r="G4526" t="str">
            <v>4500001684</v>
          </cell>
          <cell r="H4526">
            <v>38083</v>
          </cell>
        </row>
        <row r="4527">
          <cell r="G4527" t="str">
            <v>4500001684</v>
          </cell>
          <cell r="H4527">
            <v>38083</v>
          </cell>
        </row>
        <row r="4528">
          <cell r="G4528" t="str">
            <v>4500001684</v>
          </cell>
          <cell r="H4528">
            <v>38083</v>
          </cell>
        </row>
        <row r="4529">
          <cell r="G4529" t="str">
            <v>4500001684</v>
          </cell>
          <cell r="H4529">
            <v>38083</v>
          </cell>
        </row>
        <row r="4530">
          <cell r="G4530" t="str">
            <v>4500001684</v>
          </cell>
          <cell r="H4530">
            <v>38083</v>
          </cell>
        </row>
        <row r="4531">
          <cell r="G4531" t="str">
            <v>4500001684</v>
          </cell>
          <cell r="H4531">
            <v>38083</v>
          </cell>
        </row>
        <row r="4532">
          <cell r="G4532" t="str">
            <v>4500001684</v>
          </cell>
          <cell r="H4532">
            <v>38083</v>
          </cell>
        </row>
        <row r="4533">
          <cell r="G4533" t="str">
            <v>4500001684</v>
          </cell>
          <cell r="H4533">
            <v>38083</v>
          </cell>
        </row>
        <row r="4534">
          <cell r="G4534" t="str">
            <v>4500001684</v>
          </cell>
          <cell r="H4534">
            <v>38083</v>
          </cell>
        </row>
        <row r="4535">
          <cell r="G4535" t="str">
            <v>4500001684</v>
          </cell>
          <cell r="H4535">
            <v>38083</v>
          </cell>
        </row>
        <row r="4536">
          <cell r="G4536" t="str">
            <v>4500001684</v>
          </cell>
          <cell r="H4536">
            <v>38083</v>
          </cell>
        </row>
        <row r="4537">
          <cell r="G4537" t="str">
            <v>4500001684</v>
          </cell>
          <cell r="H4537">
            <v>38083</v>
          </cell>
        </row>
        <row r="4538">
          <cell r="G4538" t="str">
            <v>4500001684</v>
          </cell>
          <cell r="H4538">
            <v>38083</v>
          </cell>
        </row>
        <row r="4539">
          <cell r="G4539" t="str">
            <v>4500001684</v>
          </cell>
          <cell r="H4539">
            <v>38083</v>
          </cell>
        </row>
        <row r="4540">
          <cell r="G4540" t="str">
            <v>4500001684</v>
          </cell>
          <cell r="H4540">
            <v>38083</v>
          </cell>
        </row>
        <row r="4541">
          <cell r="G4541" t="str">
            <v>4500001684</v>
          </cell>
          <cell r="H4541">
            <v>38083</v>
          </cell>
        </row>
        <row r="4542">
          <cell r="G4542" t="str">
            <v>4500001684</v>
          </cell>
          <cell r="H4542">
            <v>38083</v>
          </cell>
        </row>
        <row r="4543">
          <cell r="G4543" t="str">
            <v>4500001684</v>
          </cell>
          <cell r="H4543">
            <v>38083</v>
          </cell>
        </row>
        <row r="4544">
          <cell r="G4544" t="str">
            <v>4500001684</v>
          </cell>
          <cell r="H4544">
            <v>38083</v>
          </cell>
        </row>
        <row r="4545">
          <cell r="G4545" t="str">
            <v>4500001684</v>
          </cell>
          <cell r="H4545">
            <v>38083</v>
          </cell>
        </row>
        <row r="4546">
          <cell r="G4546" t="str">
            <v>4500001684</v>
          </cell>
          <cell r="H4546">
            <v>38083</v>
          </cell>
        </row>
        <row r="4547">
          <cell r="G4547" t="str">
            <v>4500001669</v>
          </cell>
          <cell r="H4547">
            <v>38106</v>
          </cell>
        </row>
        <row r="4548">
          <cell r="G4548" t="str">
            <v>4500001669</v>
          </cell>
          <cell r="H4548">
            <v>38106</v>
          </cell>
        </row>
        <row r="4549">
          <cell r="G4549" t="str">
            <v>4500001669</v>
          </cell>
          <cell r="H4549">
            <v>38106</v>
          </cell>
        </row>
        <row r="4550">
          <cell r="G4550" t="str">
            <v>4500001669</v>
          </cell>
          <cell r="H4550">
            <v>38106</v>
          </cell>
        </row>
        <row r="4551">
          <cell r="G4551" t="str">
            <v>4500001669</v>
          </cell>
          <cell r="H4551">
            <v>38106</v>
          </cell>
        </row>
        <row r="4552">
          <cell r="G4552" t="str">
            <v>4500001669</v>
          </cell>
          <cell r="H4552">
            <v>38106</v>
          </cell>
        </row>
        <row r="4553">
          <cell r="G4553" t="str">
            <v>4500001669</v>
          </cell>
          <cell r="H4553">
            <v>38106</v>
          </cell>
        </row>
        <row r="4554">
          <cell r="G4554" t="str">
            <v>4500001669</v>
          </cell>
          <cell r="H4554">
            <v>38106</v>
          </cell>
        </row>
        <row r="4555">
          <cell r="G4555" t="str">
            <v>4500001669</v>
          </cell>
          <cell r="H4555">
            <v>38106</v>
          </cell>
        </row>
        <row r="4556">
          <cell r="G4556" t="str">
            <v>4500001669</v>
          </cell>
          <cell r="H4556">
            <v>38106</v>
          </cell>
        </row>
        <row r="4557">
          <cell r="G4557" t="str">
            <v>4500001669</v>
          </cell>
          <cell r="H4557">
            <v>38106</v>
          </cell>
        </row>
        <row r="4558">
          <cell r="G4558" t="str">
            <v>4500001669</v>
          </cell>
          <cell r="H4558">
            <v>38106</v>
          </cell>
        </row>
        <row r="4559">
          <cell r="G4559" t="str">
            <v>4500001669</v>
          </cell>
          <cell r="H4559">
            <v>38106</v>
          </cell>
        </row>
        <row r="4560">
          <cell r="G4560" t="str">
            <v>4500001669</v>
          </cell>
          <cell r="H4560">
            <v>38106</v>
          </cell>
        </row>
        <row r="4561">
          <cell r="G4561" t="str">
            <v>4500001669</v>
          </cell>
          <cell r="H4561">
            <v>38106</v>
          </cell>
        </row>
        <row r="4562">
          <cell r="G4562" t="str">
            <v>4500001669</v>
          </cell>
          <cell r="H4562">
            <v>38106</v>
          </cell>
        </row>
        <row r="4563">
          <cell r="G4563" t="str">
            <v>4500001669</v>
          </cell>
          <cell r="H4563">
            <v>38106</v>
          </cell>
        </row>
        <row r="4564">
          <cell r="G4564" t="str">
            <v>4500001669</v>
          </cell>
          <cell r="H4564">
            <v>38080</v>
          </cell>
        </row>
        <row r="4565">
          <cell r="G4565" t="str">
            <v>4500001669</v>
          </cell>
          <cell r="H4565">
            <v>38080</v>
          </cell>
        </row>
        <row r="4566">
          <cell r="G4566" t="str">
            <v>4500001669</v>
          </cell>
          <cell r="H4566">
            <v>38080</v>
          </cell>
        </row>
        <row r="4567">
          <cell r="G4567" t="str">
            <v>4500001669</v>
          </cell>
          <cell r="H4567">
            <v>38080</v>
          </cell>
        </row>
        <row r="4568">
          <cell r="G4568" t="str">
            <v>4500001669</v>
          </cell>
          <cell r="H4568">
            <v>38080</v>
          </cell>
        </row>
        <row r="4569">
          <cell r="G4569" t="str">
            <v>4500001669</v>
          </cell>
          <cell r="H4569">
            <v>38080</v>
          </cell>
        </row>
        <row r="4570">
          <cell r="G4570" t="str">
            <v>4500001669</v>
          </cell>
          <cell r="H4570">
            <v>38080</v>
          </cell>
        </row>
        <row r="4571">
          <cell r="G4571" t="str">
            <v>4500001669</v>
          </cell>
          <cell r="H4571">
            <v>38080</v>
          </cell>
        </row>
        <row r="4572">
          <cell r="G4572" t="str">
            <v>4500001669</v>
          </cell>
          <cell r="H4572">
            <v>38080</v>
          </cell>
        </row>
        <row r="4573">
          <cell r="G4573" t="str">
            <v>4500001669</v>
          </cell>
          <cell r="H4573">
            <v>38080</v>
          </cell>
        </row>
        <row r="4574">
          <cell r="G4574" t="str">
            <v>4500001669</v>
          </cell>
          <cell r="H4574">
            <v>38080</v>
          </cell>
        </row>
        <row r="4575">
          <cell r="G4575" t="str">
            <v>4500001669</v>
          </cell>
          <cell r="H4575">
            <v>38080</v>
          </cell>
        </row>
        <row r="4576">
          <cell r="G4576" t="str">
            <v>4500001669</v>
          </cell>
          <cell r="H4576">
            <v>38080</v>
          </cell>
        </row>
        <row r="4577">
          <cell r="G4577" t="str">
            <v>4500001669</v>
          </cell>
          <cell r="H4577">
            <v>38080</v>
          </cell>
        </row>
        <row r="4578">
          <cell r="G4578" t="str">
            <v>4500001669</v>
          </cell>
          <cell r="H4578">
            <v>38080</v>
          </cell>
        </row>
        <row r="4579">
          <cell r="G4579" t="str">
            <v>4500001669</v>
          </cell>
          <cell r="H4579">
            <v>38106</v>
          </cell>
        </row>
        <row r="4580">
          <cell r="G4580" t="str">
            <v>4500001669</v>
          </cell>
          <cell r="H4580">
            <v>38106</v>
          </cell>
        </row>
        <row r="4581">
          <cell r="G4581" t="str">
            <v>4500001669</v>
          </cell>
          <cell r="H4581">
            <v>38106</v>
          </cell>
        </row>
        <row r="4582">
          <cell r="G4582" t="str">
            <v>4500001669</v>
          </cell>
          <cell r="H4582">
            <v>38106</v>
          </cell>
        </row>
        <row r="4583">
          <cell r="G4583" t="str">
            <v>4500001669</v>
          </cell>
          <cell r="H4583">
            <v>38106</v>
          </cell>
        </row>
        <row r="4584">
          <cell r="G4584" t="str">
            <v>4500001669</v>
          </cell>
          <cell r="H4584">
            <v>38106</v>
          </cell>
        </row>
        <row r="4585">
          <cell r="G4585" t="str">
            <v>4500001669</v>
          </cell>
          <cell r="H4585">
            <v>38106</v>
          </cell>
        </row>
        <row r="4586">
          <cell r="G4586" t="str">
            <v>4500001669</v>
          </cell>
          <cell r="H4586">
            <v>38106</v>
          </cell>
        </row>
        <row r="4587">
          <cell r="G4587" t="str">
            <v>4500001669</v>
          </cell>
          <cell r="H4587">
            <v>38106</v>
          </cell>
        </row>
        <row r="4588">
          <cell r="G4588" t="str">
            <v>4500001669</v>
          </cell>
          <cell r="H4588">
            <v>38106</v>
          </cell>
        </row>
        <row r="4589">
          <cell r="G4589" t="str">
            <v>4500001669</v>
          </cell>
          <cell r="H4589">
            <v>38106</v>
          </cell>
        </row>
        <row r="4590">
          <cell r="G4590" t="str">
            <v>4500001669</v>
          </cell>
          <cell r="H4590">
            <v>38106</v>
          </cell>
        </row>
        <row r="4591">
          <cell r="G4591" t="str">
            <v>4500001669</v>
          </cell>
          <cell r="H4591">
            <v>38106</v>
          </cell>
        </row>
        <row r="4592">
          <cell r="G4592" t="str">
            <v>4500001669</v>
          </cell>
          <cell r="H4592">
            <v>38106</v>
          </cell>
        </row>
        <row r="4593">
          <cell r="G4593" t="str">
            <v>4500001669</v>
          </cell>
          <cell r="H4593">
            <v>38106</v>
          </cell>
        </row>
        <row r="4594">
          <cell r="G4594" t="str">
            <v>4500001669</v>
          </cell>
          <cell r="H4594">
            <v>38106</v>
          </cell>
        </row>
        <row r="4595">
          <cell r="G4595" t="str">
            <v>4500001669</v>
          </cell>
          <cell r="H4595">
            <v>38106</v>
          </cell>
        </row>
        <row r="4596">
          <cell r="G4596" t="str">
            <v>4500001669</v>
          </cell>
          <cell r="H4596">
            <v>38080</v>
          </cell>
        </row>
        <row r="4597">
          <cell r="G4597" t="str">
            <v>4500001669</v>
          </cell>
          <cell r="H4597">
            <v>38080</v>
          </cell>
        </row>
        <row r="4598">
          <cell r="G4598" t="str">
            <v>4500001669</v>
          </cell>
          <cell r="H4598">
            <v>38080</v>
          </cell>
        </row>
        <row r="4599">
          <cell r="G4599" t="str">
            <v>4500001669</v>
          </cell>
          <cell r="H4599">
            <v>38080</v>
          </cell>
        </row>
        <row r="4600">
          <cell r="G4600" t="str">
            <v>4500001669</v>
          </cell>
          <cell r="H4600">
            <v>38080</v>
          </cell>
        </row>
        <row r="4601">
          <cell r="G4601" t="str">
            <v>4500001669</v>
          </cell>
          <cell r="H4601">
            <v>38080</v>
          </cell>
        </row>
        <row r="4602">
          <cell r="G4602" t="str">
            <v>4500001669</v>
          </cell>
          <cell r="H4602">
            <v>38080</v>
          </cell>
        </row>
        <row r="4603">
          <cell r="G4603" t="str">
            <v>4500001669</v>
          </cell>
          <cell r="H4603">
            <v>38080</v>
          </cell>
        </row>
        <row r="4604">
          <cell r="G4604" t="str">
            <v>4500001669</v>
          </cell>
          <cell r="H4604">
            <v>38080</v>
          </cell>
        </row>
        <row r="4605">
          <cell r="G4605" t="str">
            <v>4500001669</v>
          </cell>
          <cell r="H4605">
            <v>38080</v>
          </cell>
        </row>
        <row r="4606">
          <cell r="G4606" t="str">
            <v>4500001669</v>
          </cell>
          <cell r="H4606">
            <v>38080</v>
          </cell>
        </row>
        <row r="4607">
          <cell r="G4607" t="str">
            <v>4500001669</v>
          </cell>
          <cell r="H4607">
            <v>38080</v>
          </cell>
        </row>
        <row r="4608">
          <cell r="G4608" t="str">
            <v>4500001669</v>
          </cell>
          <cell r="H4608">
            <v>38080</v>
          </cell>
        </row>
        <row r="4609">
          <cell r="G4609" t="str">
            <v>4500001669</v>
          </cell>
          <cell r="H4609">
            <v>38080</v>
          </cell>
        </row>
        <row r="4610">
          <cell r="G4610" t="str">
            <v>4500001669</v>
          </cell>
          <cell r="H4610">
            <v>38080</v>
          </cell>
        </row>
        <row r="4611">
          <cell r="G4611" t="str">
            <v>4500001668</v>
          </cell>
          <cell r="H4611">
            <v>38106</v>
          </cell>
        </row>
        <row r="4612">
          <cell r="G4612" t="str">
            <v>4500001668</v>
          </cell>
          <cell r="H4612">
            <v>38106</v>
          </cell>
        </row>
        <row r="4613">
          <cell r="G4613" t="str">
            <v>4500001668</v>
          </cell>
          <cell r="H4613">
            <v>38106</v>
          </cell>
        </row>
        <row r="4614">
          <cell r="G4614" t="str">
            <v>4500001668</v>
          </cell>
          <cell r="H4614">
            <v>38106</v>
          </cell>
        </row>
        <row r="4615">
          <cell r="G4615" t="str">
            <v>4500001668</v>
          </cell>
          <cell r="H4615">
            <v>38106</v>
          </cell>
        </row>
        <row r="4616">
          <cell r="G4616" t="str">
            <v>4500001668</v>
          </cell>
          <cell r="H4616">
            <v>38106</v>
          </cell>
        </row>
        <row r="4617">
          <cell r="G4617" t="str">
            <v>4500001668</v>
          </cell>
          <cell r="H4617">
            <v>38106</v>
          </cell>
        </row>
        <row r="4618">
          <cell r="G4618" t="str">
            <v>4500001668</v>
          </cell>
          <cell r="H4618">
            <v>38106</v>
          </cell>
        </row>
        <row r="4619">
          <cell r="G4619" t="str">
            <v>4500001668</v>
          </cell>
          <cell r="H4619">
            <v>38106</v>
          </cell>
        </row>
        <row r="4620">
          <cell r="G4620" t="str">
            <v>4500001668</v>
          </cell>
          <cell r="H4620">
            <v>38106</v>
          </cell>
        </row>
        <row r="4621">
          <cell r="G4621" t="str">
            <v>4500001668</v>
          </cell>
          <cell r="H4621">
            <v>38106</v>
          </cell>
        </row>
        <row r="4622">
          <cell r="G4622" t="str">
            <v>4500001668</v>
          </cell>
          <cell r="H4622">
            <v>38084</v>
          </cell>
        </row>
        <row r="4623">
          <cell r="G4623" t="str">
            <v>4500001668</v>
          </cell>
          <cell r="H4623">
            <v>38084</v>
          </cell>
        </row>
        <row r="4624">
          <cell r="G4624" t="str">
            <v>4500001668</v>
          </cell>
          <cell r="H4624">
            <v>38084</v>
          </cell>
        </row>
        <row r="4625">
          <cell r="G4625" t="str">
            <v>4500001668</v>
          </cell>
          <cell r="H4625">
            <v>38084</v>
          </cell>
        </row>
        <row r="4626">
          <cell r="G4626" t="str">
            <v>4500001668</v>
          </cell>
          <cell r="H4626">
            <v>38084</v>
          </cell>
        </row>
        <row r="4627">
          <cell r="G4627" t="str">
            <v>4500001668</v>
          </cell>
          <cell r="H4627">
            <v>38084</v>
          </cell>
        </row>
        <row r="4628">
          <cell r="G4628" t="str">
            <v>4500001668</v>
          </cell>
          <cell r="H4628">
            <v>38084</v>
          </cell>
        </row>
        <row r="4629">
          <cell r="G4629" t="str">
            <v>4500001668</v>
          </cell>
          <cell r="H4629">
            <v>38084</v>
          </cell>
        </row>
        <row r="4630">
          <cell r="G4630" t="str">
            <v>4500001668</v>
          </cell>
          <cell r="H4630">
            <v>38084</v>
          </cell>
        </row>
        <row r="4631">
          <cell r="G4631" t="str">
            <v>4500001668</v>
          </cell>
          <cell r="H4631">
            <v>38084</v>
          </cell>
        </row>
        <row r="4632">
          <cell r="G4632" t="str">
            <v>4500001668</v>
          </cell>
          <cell r="H4632">
            <v>38084</v>
          </cell>
        </row>
        <row r="4633">
          <cell r="G4633" t="str">
            <v>4500001668</v>
          </cell>
          <cell r="H4633">
            <v>38106</v>
          </cell>
        </row>
        <row r="4634">
          <cell r="G4634" t="str">
            <v>4500001668</v>
          </cell>
          <cell r="H4634">
            <v>38106</v>
          </cell>
        </row>
        <row r="4635">
          <cell r="G4635" t="str">
            <v>4500001668</v>
          </cell>
          <cell r="H4635">
            <v>38106</v>
          </cell>
        </row>
        <row r="4636">
          <cell r="G4636" t="str">
            <v>4500001668</v>
          </cell>
          <cell r="H4636">
            <v>38106</v>
          </cell>
        </row>
        <row r="4637">
          <cell r="G4637" t="str">
            <v>4500001668</v>
          </cell>
          <cell r="H4637">
            <v>38106</v>
          </cell>
        </row>
        <row r="4638">
          <cell r="G4638" t="str">
            <v>4500001668</v>
          </cell>
          <cell r="H4638">
            <v>38106</v>
          </cell>
        </row>
        <row r="4639">
          <cell r="G4639" t="str">
            <v>4500001668</v>
          </cell>
          <cell r="H4639">
            <v>38106</v>
          </cell>
        </row>
        <row r="4640">
          <cell r="G4640" t="str">
            <v>4500001668</v>
          </cell>
          <cell r="H4640">
            <v>38106</v>
          </cell>
        </row>
        <row r="4641">
          <cell r="G4641" t="str">
            <v>4500001668</v>
          </cell>
          <cell r="H4641">
            <v>38106</v>
          </cell>
        </row>
        <row r="4642">
          <cell r="G4642" t="str">
            <v>4500001668</v>
          </cell>
          <cell r="H4642">
            <v>38106</v>
          </cell>
        </row>
        <row r="4643">
          <cell r="G4643" t="str">
            <v>4500001668</v>
          </cell>
          <cell r="H4643">
            <v>38106</v>
          </cell>
        </row>
        <row r="4644">
          <cell r="G4644" t="str">
            <v>4500001668</v>
          </cell>
          <cell r="H4644">
            <v>38084</v>
          </cell>
        </row>
        <row r="4645">
          <cell r="G4645" t="str">
            <v>4500001668</v>
          </cell>
          <cell r="H4645">
            <v>38084</v>
          </cell>
        </row>
        <row r="4646">
          <cell r="G4646" t="str">
            <v>4500001668</v>
          </cell>
          <cell r="H4646">
            <v>38084</v>
          </cell>
        </row>
        <row r="4647">
          <cell r="G4647" t="str">
            <v>4500001668</v>
          </cell>
          <cell r="H4647">
            <v>38084</v>
          </cell>
        </row>
        <row r="4648">
          <cell r="G4648" t="str">
            <v>4500001668</v>
          </cell>
          <cell r="H4648">
            <v>38084</v>
          </cell>
        </row>
        <row r="4649">
          <cell r="G4649" t="str">
            <v>4500001668</v>
          </cell>
          <cell r="H4649">
            <v>38084</v>
          </cell>
        </row>
        <row r="4650">
          <cell r="G4650" t="str">
            <v>4500001668</v>
          </cell>
          <cell r="H4650">
            <v>38084</v>
          </cell>
        </row>
        <row r="4651">
          <cell r="G4651" t="str">
            <v>4500001668</v>
          </cell>
          <cell r="H4651">
            <v>38084</v>
          </cell>
        </row>
        <row r="4652">
          <cell r="G4652" t="str">
            <v>4500001668</v>
          </cell>
          <cell r="H4652">
            <v>38084</v>
          </cell>
        </row>
        <row r="4653">
          <cell r="G4653" t="str">
            <v>4500001668</v>
          </cell>
          <cell r="H4653">
            <v>38084</v>
          </cell>
        </row>
        <row r="4654">
          <cell r="G4654" t="str">
            <v>4500001668</v>
          </cell>
          <cell r="H4654">
            <v>38084</v>
          </cell>
        </row>
        <row r="4655">
          <cell r="G4655" t="str">
            <v>4500001665</v>
          </cell>
          <cell r="H4655">
            <v>38080</v>
          </cell>
        </row>
        <row r="4656">
          <cell r="G4656" t="str">
            <v>4500001665</v>
          </cell>
          <cell r="H4656">
            <v>38080</v>
          </cell>
        </row>
        <row r="4657">
          <cell r="G4657" t="str">
            <v>4500001665</v>
          </cell>
          <cell r="H4657">
            <v>38080</v>
          </cell>
        </row>
        <row r="4658">
          <cell r="G4658" t="str">
            <v>4500001665</v>
          </cell>
          <cell r="H4658">
            <v>38080</v>
          </cell>
        </row>
        <row r="4659">
          <cell r="G4659" t="str">
            <v>4500001665</v>
          </cell>
          <cell r="H4659">
            <v>38080</v>
          </cell>
        </row>
        <row r="4660">
          <cell r="G4660" t="str">
            <v>4500001665</v>
          </cell>
          <cell r="H4660">
            <v>38080</v>
          </cell>
        </row>
        <row r="4661">
          <cell r="G4661" t="str">
            <v>4500001665</v>
          </cell>
          <cell r="H4661">
            <v>38080</v>
          </cell>
        </row>
        <row r="4662">
          <cell r="G4662" t="str">
            <v>4500001665</v>
          </cell>
          <cell r="H4662">
            <v>38080</v>
          </cell>
        </row>
        <row r="4663">
          <cell r="G4663" t="str">
            <v>4500001665</v>
          </cell>
          <cell r="H4663">
            <v>38080</v>
          </cell>
        </row>
        <row r="4664">
          <cell r="G4664" t="str">
            <v>4500001665</v>
          </cell>
          <cell r="H4664">
            <v>38080</v>
          </cell>
        </row>
        <row r="4665">
          <cell r="G4665" t="str">
            <v>4500001665</v>
          </cell>
          <cell r="H4665">
            <v>38080</v>
          </cell>
        </row>
        <row r="4666">
          <cell r="G4666" t="str">
            <v>4500001665</v>
          </cell>
          <cell r="H4666">
            <v>38080</v>
          </cell>
        </row>
        <row r="4667">
          <cell r="G4667" t="str">
            <v>4500001665</v>
          </cell>
          <cell r="H4667">
            <v>38080</v>
          </cell>
        </row>
        <row r="4668">
          <cell r="G4668" t="str">
            <v>4500001665</v>
          </cell>
          <cell r="H4668">
            <v>38080</v>
          </cell>
        </row>
        <row r="4669">
          <cell r="G4669" t="str">
            <v>4500001665</v>
          </cell>
          <cell r="H4669">
            <v>38080</v>
          </cell>
        </row>
        <row r="4670">
          <cell r="G4670" t="str">
            <v>4500001665</v>
          </cell>
          <cell r="H4670">
            <v>38080</v>
          </cell>
        </row>
        <row r="4671">
          <cell r="G4671" t="str">
            <v>4500001665</v>
          </cell>
          <cell r="H4671">
            <v>38092</v>
          </cell>
        </row>
        <row r="4672">
          <cell r="G4672" t="str">
            <v>4500001665</v>
          </cell>
          <cell r="H4672">
            <v>38092</v>
          </cell>
        </row>
        <row r="4673">
          <cell r="G4673" t="str">
            <v>4500001665</v>
          </cell>
          <cell r="H4673">
            <v>38092</v>
          </cell>
        </row>
        <row r="4674">
          <cell r="G4674" t="str">
            <v>4500001605</v>
          </cell>
          <cell r="H4674">
            <v>38106</v>
          </cell>
        </row>
        <row r="4675">
          <cell r="G4675" t="str">
            <v>4500001605</v>
          </cell>
          <cell r="H4675">
            <v>38106</v>
          </cell>
        </row>
        <row r="4676">
          <cell r="G4676" t="str">
            <v>4500001605</v>
          </cell>
          <cell r="H4676">
            <v>38106</v>
          </cell>
        </row>
        <row r="4677">
          <cell r="G4677" t="str">
            <v>4500001605</v>
          </cell>
          <cell r="H4677">
            <v>38106</v>
          </cell>
        </row>
        <row r="4678">
          <cell r="G4678" t="str">
            <v>4500001605</v>
          </cell>
          <cell r="H4678">
            <v>38106</v>
          </cell>
        </row>
        <row r="4679">
          <cell r="G4679" t="str">
            <v>4500001605</v>
          </cell>
          <cell r="H4679">
            <v>38106</v>
          </cell>
        </row>
        <row r="4680">
          <cell r="G4680" t="str">
            <v>4500001605</v>
          </cell>
          <cell r="H4680">
            <v>38106</v>
          </cell>
        </row>
        <row r="4681">
          <cell r="G4681" t="str">
            <v>4500001605</v>
          </cell>
          <cell r="H4681">
            <v>38106</v>
          </cell>
        </row>
        <row r="4682">
          <cell r="G4682" t="str">
            <v>4500001605</v>
          </cell>
          <cell r="H4682">
            <v>38106</v>
          </cell>
        </row>
        <row r="4683">
          <cell r="G4683" t="str">
            <v>4500001605</v>
          </cell>
          <cell r="H4683">
            <v>38106</v>
          </cell>
        </row>
        <row r="4684">
          <cell r="G4684" t="str">
            <v>4500001605</v>
          </cell>
          <cell r="H4684">
            <v>38106</v>
          </cell>
        </row>
        <row r="4685">
          <cell r="G4685" t="str">
            <v>4500001605</v>
          </cell>
          <cell r="H4685">
            <v>38106</v>
          </cell>
        </row>
        <row r="4686">
          <cell r="G4686" t="str">
            <v>4500001605</v>
          </cell>
          <cell r="H4686">
            <v>38106</v>
          </cell>
        </row>
        <row r="4687">
          <cell r="G4687" t="str">
            <v>4500001605</v>
          </cell>
          <cell r="H4687">
            <v>38106</v>
          </cell>
        </row>
        <row r="4688">
          <cell r="G4688" t="str">
            <v>4500001605</v>
          </cell>
          <cell r="H4688">
            <v>38106</v>
          </cell>
        </row>
        <row r="4689">
          <cell r="G4689" t="str">
            <v>4500001605</v>
          </cell>
          <cell r="H4689">
            <v>38106</v>
          </cell>
        </row>
        <row r="4690">
          <cell r="G4690" t="str">
            <v>4500001605</v>
          </cell>
          <cell r="H4690">
            <v>38106</v>
          </cell>
        </row>
        <row r="4691">
          <cell r="G4691" t="str">
            <v>4500001605</v>
          </cell>
          <cell r="H4691">
            <v>38106</v>
          </cell>
        </row>
        <row r="4692">
          <cell r="G4692" t="str">
            <v>4500001605</v>
          </cell>
          <cell r="H4692">
            <v>38106</v>
          </cell>
        </row>
        <row r="4693">
          <cell r="G4693" t="str">
            <v>4500001605</v>
          </cell>
          <cell r="H4693">
            <v>38106</v>
          </cell>
        </row>
        <row r="4694">
          <cell r="G4694" t="str">
            <v>4500001605</v>
          </cell>
          <cell r="H4694">
            <v>38106</v>
          </cell>
        </row>
        <row r="4695">
          <cell r="G4695" t="str">
            <v>4500001605</v>
          </cell>
          <cell r="H4695">
            <v>38106</v>
          </cell>
        </row>
        <row r="4696">
          <cell r="G4696" t="str">
            <v>4500001605</v>
          </cell>
          <cell r="H4696">
            <v>38106</v>
          </cell>
        </row>
        <row r="4697">
          <cell r="G4697" t="str">
            <v>4500001605</v>
          </cell>
          <cell r="H4697">
            <v>38106</v>
          </cell>
        </row>
        <row r="4698">
          <cell r="G4698" t="str">
            <v>4500001605</v>
          </cell>
          <cell r="H4698">
            <v>38106</v>
          </cell>
        </row>
        <row r="4699">
          <cell r="G4699" t="str">
            <v>4500001605</v>
          </cell>
          <cell r="H4699">
            <v>38106</v>
          </cell>
        </row>
        <row r="4700">
          <cell r="G4700" t="str">
            <v>4500001605</v>
          </cell>
          <cell r="H4700">
            <v>38106</v>
          </cell>
        </row>
        <row r="4701">
          <cell r="G4701" t="str">
            <v>4500001605</v>
          </cell>
          <cell r="H4701">
            <v>38106</v>
          </cell>
        </row>
        <row r="4702">
          <cell r="G4702" t="str">
            <v>4500001605</v>
          </cell>
          <cell r="H4702">
            <v>38106</v>
          </cell>
        </row>
        <row r="4703">
          <cell r="G4703" t="str">
            <v>4500001605</v>
          </cell>
          <cell r="H4703">
            <v>38106</v>
          </cell>
        </row>
        <row r="4704">
          <cell r="G4704" t="str">
            <v>4500001605</v>
          </cell>
          <cell r="H4704">
            <v>38106</v>
          </cell>
        </row>
        <row r="4705">
          <cell r="G4705" t="str">
            <v>4500001605</v>
          </cell>
          <cell r="H4705">
            <v>38078</v>
          </cell>
        </row>
        <row r="4706">
          <cell r="G4706" t="str">
            <v>4500001605</v>
          </cell>
          <cell r="H4706">
            <v>38078</v>
          </cell>
        </row>
        <row r="4707">
          <cell r="G4707" t="str">
            <v>4500001605</v>
          </cell>
          <cell r="H4707">
            <v>38078</v>
          </cell>
        </row>
        <row r="4708">
          <cell r="G4708" t="str">
            <v>4500001605</v>
          </cell>
          <cell r="H4708">
            <v>38078</v>
          </cell>
        </row>
        <row r="4709">
          <cell r="G4709" t="str">
            <v>4500001605</v>
          </cell>
          <cell r="H4709">
            <v>38078</v>
          </cell>
        </row>
        <row r="4710">
          <cell r="G4710" t="str">
            <v>4500001605</v>
          </cell>
          <cell r="H4710">
            <v>38078</v>
          </cell>
        </row>
        <row r="4711">
          <cell r="G4711" t="str">
            <v>4500001605</v>
          </cell>
          <cell r="H4711">
            <v>38078</v>
          </cell>
        </row>
        <row r="4712">
          <cell r="G4712" t="str">
            <v>4500001605</v>
          </cell>
          <cell r="H4712">
            <v>38078</v>
          </cell>
        </row>
        <row r="4713">
          <cell r="G4713" t="str">
            <v>4500001605</v>
          </cell>
          <cell r="H4713">
            <v>38078</v>
          </cell>
        </row>
        <row r="4714">
          <cell r="G4714" t="str">
            <v>4500001605</v>
          </cell>
          <cell r="H4714">
            <v>38078</v>
          </cell>
        </row>
        <row r="4715">
          <cell r="G4715" t="str">
            <v>4500001605</v>
          </cell>
          <cell r="H4715">
            <v>38078</v>
          </cell>
        </row>
        <row r="4716">
          <cell r="G4716" t="str">
            <v>4500001605</v>
          </cell>
          <cell r="H4716">
            <v>38078</v>
          </cell>
        </row>
        <row r="4717">
          <cell r="G4717" t="str">
            <v>4500001605</v>
          </cell>
          <cell r="H4717">
            <v>38078</v>
          </cell>
        </row>
        <row r="4718">
          <cell r="G4718" t="str">
            <v>4500001605</v>
          </cell>
          <cell r="H4718">
            <v>38078</v>
          </cell>
        </row>
        <row r="4719">
          <cell r="G4719" t="str">
            <v>4500001605</v>
          </cell>
          <cell r="H4719">
            <v>38078</v>
          </cell>
        </row>
        <row r="4720">
          <cell r="G4720" t="str">
            <v>4500001605</v>
          </cell>
          <cell r="H4720">
            <v>38078</v>
          </cell>
        </row>
        <row r="4721">
          <cell r="G4721" t="str">
            <v>4500001605</v>
          </cell>
          <cell r="H4721">
            <v>38078</v>
          </cell>
        </row>
        <row r="4722">
          <cell r="G4722" t="str">
            <v>4500001605</v>
          </cell>
          <cell r="H4722">
            <v>38078</v>
          </cell>
        </row>
        <row r="4723">
          <cell r="G4723" t="str">
            <v>4500001605</v>
          </cell>
          <cell r="H4723">
            <v>38078</v>
          </cell>
        </row>
        <row r="4724">
          <cell r="G4724" t="str">
            <v>4500001605</v>
          </cell>
          <cell r="H4724">
            <v>38078</v>
          </cell>
        </row>
        <row r="4725">
          <cell r="G4725" t="str">
            <v>4500001605</v>
          </cell>
          <cell r="H4725">
            <v>38078</v>
          </cell>
        </row>
        <row r="4726">
          <cell r="G4726" t="str">
            <v>4500001605</v>
          </cell>
          <cell r="H4726">
            <v>38078</v>
          </cell>
        </row>
        <row r="4727">
          <cell r="G4727" t="str">
            <v>4500001605</v>
          </cell>
          <cell r="H4727">
            <v>38078</v>
          </cell>
        </row>
        <row r="4728">
          <cell r="G4728" t="str">
            <v>4500001605</v>
          </cell>
          <cell r="H4728">
            <v>38078</v>
          </cell>
        </row>
        <row r="4729">
          <cell r="G4729" t="str">
            <v>4500001605</v>
          </cell>
          <cell r="H4729">
            <v>38078</v>
          </cell>
        </row>
        <row r="4730">
          <cell r="G4730" t="str">
            <v>4500001605</v>
          </cell>
          <cell r="H4730">
            <v>38078</v>
          </cell>
        </row>
        <row r="4731">
          <cell r="G4731" t="str">
            <v>4500001605</v>
          </cell>
          <cell r="H4731">
            <v>38078</v>
          </cell>
        </row>
        <row r="4732">
          <cell r="G4732" t="str">
            <v>4500001605</v>
          </cell>
          <cell r="H4732">
            <v>38078</v>
          </cell>
        </row>
        <row r="4733">
          <cell r="G4733" t="str">
            <v>4500001605</v>
          </cell>
          <cell r="H4733">
            <v>38078</v>
          </cell>
        </row>
        <row r="4734">
          <cell r="G4734" t="str">
            <v>4500001605</v>
          </cell>
          <cell r="H4734">
            <v>38078</v>
          </cell>
        </row>
        <row r="4735">
          <cell r="G4735" t="str">
            <v>4500001605</v>
          </cell>
          <cell r="H4735">
            <v>38078</v>
          </cell>
        </row>
        <row r="4736">
          <cell r="G4736" t="str">
            <v>4500001605</v>
          </cell>
          <cell r="H4736">
            <v>38106</v>
          </cell>
        </row>
        <row r="4737">
          <cell r="G4737" t="str">
            <v>4500001605</v>
          </cell>
          <cell r="H4737">
            <v>38106</v>
          </cell>
        </row>
        <row r="4738">
          <cell r="G4738" t="str">
            <v>4500001605</v>
          </cell>
          <cell r="H4738">
            <v>38106</v>
          </cell>
        </row>
        <row r="4739">
          <cell r="G4739" t="str">
            <v>4500001605</v>
          </cell>
          <cell r="H4739">
            <v>38106</v>
          </cell>
        </row>
        <row r="4740">
          <cell r="G4740" t="str">
            <v>4500001605</v>
          </cell>
          <cell r="H4740">
            <v>38106</v>
          </cell>
        </row>
        <row r="4741">
          <cell r="G4741" t="str">
            <v>4500001605</v>
          </cell>
          <cell r="H4741">
            <v>38106</v>
          </cell>
        </row>
        <row r="4742">
          <cell r="G4742" t="str">
            <v>4500001605</v>
          </cell>
          <cell r="H4742">
            <v>38106</v>
          </cell>
        </row>
        <row r="4743">
          <cell r="G4743" t="str">
            <v>4500001605</v>
          </cell>
          <cell r="H4743">
            <v>38106</v>
          </cell>
        </row>
        <row r="4744">
          <cell r="G4744" t="str">
            <v>4500001605</v>
          </cell>
          <cell r="H4744">
            <v>38106</v>
          </cell>
        </row>
        <row r="4745">
          <cell r="G4745" t="str">
            <v>4500001605</v>
          </cell>
          <cell r="H4745">
            <v>38106</v>
          </cell>
        </row>
        <row r="4746">
          <cell r="G4746" t="str">
            <v>4500001605</v>
          </cell>
          <cell r="H4746">
            <v>38106</v>
          </cell>
        </row>
        <row r="4747">
          <cell r="G4747" t="str">
            <v>4500001605</v>
          </cell>
          <cell r="H4747">
            <v>38106</v>
          </cell>
        </row>
        <row r="4748">
          <cell r="G4748" t="str">
            <v>4500001605</v>
          </cell>
          <cell r="H4748">
            <v>38106</v>
          </cell>
        </row>
        <row r="4749">
          <cell r="G4749" t="str">
            <v>4500001605</v>
          </cell>
          <cell r="H4749">
            <v>38106</v>
          </cell>
        </row>
        <row r="4750">
          <cell r="G4750" t="str">
            <v>4500001605</v>
          </cell>
          <cell r="H4750">
            <v>38106</v>
          </cell>
        </row>
        <row r="4751">
          <cell r="G4751" t="str">
            <v>4500001605</v>
          </cell>
          <cell r="H4751">
            <v>38106</v>
          </cell>
        </row>
        <row r="4752">
          <cell r="G4752" t="str">
            <v>4500001605</v>
          </cell>
          <cell r="H4752">
            <v>38106</v>
          </cell>
        </row>
        <row r="4753">
          <cell r="G4753" t="str">
            <v>4500001605</v>
          </cell>
          <cell r="H4753">
            <v>38106</v>
          </cell>
        </row>
        <row r="4754">
          <cell r="G4754" t="str">
            <v>4500001605</v>
          </cell>
          <cell r="H4754">
            <v>38106</v>
          </cell>
        </row>
        <row r="4755">
          <cell r="G4755" t="str">
            <v>4500001605</v>
          </cell>
          <cell r="H4755">
            <v>38106</v>
          </cell>
        </row>
        <row r="4756">
          <cell r="G4756" t="str">
            <v>4500001605</v>
          </cell>
          <cell r="H4756">
            <v>38106</v>
          </cell>
        </row>
        <row r="4757">
          <cell r="G4757" t="str">
            <v>4500001605</v>
          </cell>
          <cell r="H4757">
            <v>38106</v>
          </cell>
        </row>
        <row r="4758">
          <cell r="G4758" t="str">
            <v>4500001605</v>
          </cell>
          <cell r="H4758">
            <v>38106</v>
          </cell>
        </row>
        <row r="4759">
          <cell r="G4759" t="str">
            <v>4500001605</v>
          </cell>
          <cell r="H4759">
            <v>38106</v>
          </cell>
        </row>
        <row r="4760">
          <cell r="G4760" t="str">
            <v>4500001605</v>
          </cell>
          <cell r="H4760">
            <v>38106</v>
          </cell>
        </row>
        <row r="4761">
          <cell r="G4761" t="str">
            <v>4500001605</v>
          </cell>
          <cell r="H4761">
            <v>38106</v>
          </cell>
        </row>
        <row r="4762">
          <cell r="G4762" t="str">
            <v>4500001605</v>
          </cell>
          <cell r="H4762">
            <v>38106</v>
          </cell>
        </row>
        <row r="4763">
          <cell r="G4763" t="str">
            <v>4500001605</v>
          </cell>
          <cell r="H4763">
            <v>38106</v>
          </cell>
        </row>
        <row r="4764">
          <cell r="G4764" t="str">
            <v>4500001605</v>
          </cell>
          <cell r="H4764">
            <v>38106</v>
          </cell>
        </row>
        <row r="4765">
          <cell r="G4765" t="str">
            <v>4500001605</v>
          </cell>
          <cell r="H4765">
            <v>38106</v>
          </cell>
        </row>
        <row r="4766">
          <cell r="G4766" t="str">
            <v>4500001605</v>
          </cell>
          <cell r="H4766">
            <v>38106</v>
          </cell>
        </row>
        <row r="4767">
          <cell r="G4767" t="str">
            <v>4500001605</v>
          </cell>
          <cell r="H4767">
            <v>38078</v>
          </cell>
        </row>
        <row r="4768">
          <cell r="G4768" t="str">
            <v>4500001605</v>
          </cell>
          <cell r="H4768">
            <v>38078</v>
          </cell>
        </row>
        <row r="4769">
          <cell r="G4769" t="str">
            <v>4500001605</v>
          </cell>
          <cell r="H4769">
            <v>38078</v>
          </cell>
        </row>
        <row r="4770">
          <cell r="G4770" t="str">
            <v>4500001605</v>
          </cell>
          <cell r="H4770">
            <v>38078</v>
          </cell>
        </row>
        <row r="4771">
          <cell r="G4771" t="str">
            <v>4500001605</v>
          </cell>
          <cell r="H4771">
            <v>38078</v>
          </cell>
        </row>
        <row r="4772">
          <cell r="G4772" t="str">
            <v>4500001605</v>
          </cell>
          <cell r="H4772">
            <v>38078</v>
          </cell>
        </row>
        <row r="4773">
          <cell r="G4773" t="str">
            <v>4500001605</v>
          </cell>
          <cell r="H4773">
            <v>38078</v>
          </cell>
        </row>
        <row r="4774">
          <cell r="G4774" t="str">
            <v>4500001605</v>
          </cell>
          <cell r="H4774">
            <v>38078</v>
          </cell>
        </row>
        <row r="4775">
          <cell r="G4775" t="str">
            <v>4500001605</v>
          </cell>
          <cell r="H4775">
            <v>38078</v>
          </cell>
        </row>
        <row r="4776">
          <cell r="G4776" t="str">
            <v>4500001605</v>
          </cell>
          <cell r="H4776">
            <v>38078</v>
          </cell>
        </row>
        <row r="4777">
          <cell r="G4777" t="str">
            <v>4500001605</v>
          </cell>
          <cell r="H4777">
            <v>38078</v>
          </cell>
        </row>
        <row r="4778">
          <cell r="G4778" t="str">
            <v>4500001605</v>
          </cell>
          <cell r="H4778">
            <v>38078</v>
          </cell>
        </row>
        <row r="4779">
          <cell r="G4779" t="str">
            <v>4500001605</v>
          </cell>
          <cell r="H4779">
            <v>38078</v>
          </cell>
        </row>
        <row r="4780">
          <cell r="G4780" t="str">
            <v>4500001605</v>
          </cell>
          <cell r="H4780">
            <v>38078</v>
          </cell>
        </row>
        <row r="4781">
          <cell r="G4781" t="str">
            <v>4500001605</v>
          </cell>
          <cell r="H4781">
            <v>38078</v>
          </cell>
        </row>
        <row r="4782">
          <cell r="G4782" t="str">
            <v>4500001605</v>
          </cell>
          <cell r="H4782">
            <v>38078</v>
          </cell>
        </row>
        <row r="4783">
          <cell r="G4783" t="str">
            <v>4500001605</v>
          </cell>
          <cell r="H4783">
            <v>38078</v>
          </cell>
        </row>
        <row r="4784">
          <cell r="G4784" t="str">
            <v>4500001605</v>
          </cell>
          <cell r="H4784">
            <v>38078</v>
          </cell>
        </row>
        <row r="4785">
          <cell r="G4785" t="str">
            <v>4500001605</v>
          </cell>
          <cell r="H4785">
            <v>38078</v>
          </cell>
        </row>
        <row r="4786">
          <cell r="G4786" t="str">
            <v>4500001605</v>
          </cell>
          <cell r="H4786">
            <v>38078</v>
          </cell>
        </row>
        <row r="4787">
          <cell r="G4787" t="str">
            <v>4500001605</v>
          </cell>
          <cell r="H4787">
            <v>38078</v>
          </cell>
        </row>
        <row r="4788">
          <cell r="G4788" t="str">
            <v>4500001605</v>
          </cell>
          <cell r="H4788">
            <v>38078</v>
          </cell>
        </row>
        <row r="4789">
          <cell r="G4789" t="str">
            <v>4500001605</v>
          </cell>
          <cell r="H4789">
            <v>38078</v>
          </cell>
        </row>
        <row r="4790">
          <cell r="G4790" t="str">
            <v>4500001605</v>
          </cell>
          <cell r="H4790">
            <v>38078</v>
          </cell>
        </row>
        <row r="4791">
          <cell r="G4791" t="str">
            <v>4500001605</v>
          </cell>
          <cell r="H4791">
            <v>38078</v>
          </cell>
        </row>
        <row r="4792">
          <cell r="G4792" t="str">
            <v>4500001605</v>
          </cell>
          <cell r="H4792">
            <v>38078</v>
          </cell>
        </row>
        <row r="4793">
          <cell r="G4793" t="str">
            <v>4500001605</v>
          </cell>
          <cell r="H4793">
            <v>38078</v>
          </cell>
        </row>
        <row r="4794">
          <cell r="G4794" t="str">
            <v>4500001605</v>
          </cell>
          <cell r="H4794">
            <v>38078</v>
          </cell>
        </row>
        <row r="4795">
          <cell r="G4795" t="str">
            <v>4500001605</v>
          </cell>
          <cell r="H4795">
            <v>38078</v>
          </cell>
        </row>
        <row r="4796">
          <cell r="G4796" t="str">
            <v>4500001605</v>
          </cell>
          <cell r="H4796">
            <v>38078</v>
          </cell>
        </row>
        <row r="4797">
          <cell r="G4797" t="str">
            <v>4500001605</v>
          </cell>
          <cell r="H4797">
            <v>38078</v>
          </cell>
        </row>
        <row r="4798">
          <cell r="G4798" t="str">
            <v/>
          </cell>
          <cell r="H4798">
            <v>38233</v>
          </cell>
        </row>
        <row r="4799">
          <cell r="G4799" t="str">
            <v/>
          </cell>
          <cell r="H4799">
            <v>38233</v>
          </cell>
        </row>
        <row r="4800">
          <cell r="G4800" t="str">
            <v/>
          </cell>
          <cell r="H4800">
            <v>38233</v>
          </cell>
        </row>
        <row r="4801">
          <cell r="G4801" t="str">
            <v/>
          </cell>
          <cell r="H4801">
            <v>38233</v>
          </cell>
        </row>
        <row r="4802">
          <cell r="G4802" t="str">
            <v/>
          </cell>
          <cell r="H4802">
            <v>38233</v>
          </cell>
        </row>
        <row r="4803">
          <cell r="G4803" t="str">
            <v/>
          </cell>
          <cell r="H4803">
            <v>38233</v>
          </cell>
        </row>
        <row r="4804">
          <cell r="G4804" t="str">
            <v/>
          </cell>
          <cell r="H4804">
            <v>38233</v>
          </cell>
        </row>
        <row r="4805">
          <cell r="G4805" t="str">
            <v/>
          </cell>
          <cell r="H4805">
            <v>38233</v>
          </cell>
        </row>
        <row r="4806">
          <cell r="G4806" t="str">
            <v/>
          </cell>
          <cell r="H4806">
            <v>38233</v>
          </cell>
        </row>
        <row r="4807">
          <cell r="G4807" t="str">
            <v/>
          </cell>
          <cell r="H4807">
            <v>38233</v>
          </cell>
        </row>
        <row r="4808">
          <cell r="G4808" t="str">
            <v/>
          </cell>
          <cell r="H4808">
            <v>38233</v>
          </cell>
        </row>
        <row r="4809">
          <cell r="G4809" t="str">
            <v/>
          </cell>
          <cell r="H4809">
            <v>38233</v>
          </cell>
        </row>
        <row r="4810">
          <cell r="G4810" t="str">
            <v/>
          </cell>
          <cell r="H4810">
            <v>38233</v>
          </cell>
        </row>
        <row r="4811">
          <cell r="G4811" t="str">
            <v/>
          </cell>
          <cell r="H4811">
            <v>38233</v>
          </cell>
        </row>
        <row r="4812">
          <cell r="G4812" t="str">
            <v/>
          </cell>
          <cell r="H4812">
            <v>38101</v>
          </cell>
        </row>
        <row r="4813">
          <cell r="G4813" t="str">
            <v/>
          </cell>
          <cell r="H4813">
            <v>38101</v>
          </cell>
        </row>
        <row r="4814">
          <cell r="G4814" t="str">
            <v/>
          </cell>
          <cell r="H4814">
            <v>38247</v>
          </cell>
        </row>
        <row r="4815">
          <cell r="G4815" t="str">
            <v/>
          </cell>
          <cell r="H4815">
            <v>38247</v>
          </cell>
        </row>
        <row r="4816">
          <cell r="G4816" t="str">
            <v/>
          </cell>
          <cell r="H4816">
            <v>38247</v>
          </cell>
        </row>
        <row r="4817">
          <cell r="G4817" t="str">
            <v/>
          </cell>
          <cell r="H4817">
            <v>38247</v>
          </cell>
        </row>
        <row r="4818">
          <cell r="G4818" t="str">
            <v/>
          </cell>
          <cell r="H4818">
            <v>38247</v>
          </cell>
        </row>
        <row r="4819">
          <cell r="G4819" t="str">
            <v/>
          </cell>
          <cell r="H4819">
            <v>38247</v>
          </cell>
        </row>
        <row r="4820">
          <cell r="G4820" t="str">
            <v/>
          </cell>
          <cell r="H4820">
            <v>38240</v>
          </cell>
        </row>
        <row r="4821">
          <cell r="G4821" t="str">
            <v/>
          </cell>
          <cell r="H4821">
            <v>38240</v>
          </cell>
        </row>
        <row r="4822">
          <cell r="G4822" t="str">
            <v/>
          </cell>
          <cell r="H4822">
            <v>38225</v>
          </cell>
        </row>
        <row r="4823">
          <cell r="G4823" t="str">
            <v/>
          </cell>
          <cell r="H4823">
            <v>38225</v>
          </cell>
        </row>
        <row r="4824">
          <cell r="G4824" t="str">
            <v/>
          </cell>
          <cell r="H4824">
            <v>38225</v>
          </cell>
        </row>
        <row r="4825">
          <cell r="G4825" t="str">
            <v/>
          </cell>
          <cell r="H4825">
            <v>38225</v>
          </cell>
        </row>
        <row r="4826">
          <cell r="G4826" t="str">
            <v/>
          </cell>
          <cell r="H4826">
            <v>38225</v>
          </cell>
        </row>
        <row r="4827">
          <cell r="G4827" t="str">
            <v/>
          </cell>
          <cell r="H4827">
            <v>38225</v>
          </cell>
        </row>
        <row r="4828">
          <cell r="G4828" t="str">
            <v/>
          </cell>
          <cell r="H4828">
            <v>38225</v>
          </cell>
        </row>
        <row r="4829">
          <cell r="G4829" t="str">
            <v/>
          </cell>
          <cell r="H4829">
            <v>38225</v>
          </cell>
        </row>
        <row r="4830">
          <cell r="G4830" t="str">
            <v/>
          </cell>
          <cell r="H4830">
            <v>38225</v>
          </cell>
        </row>
        <row r="4831">
          <cell r="G4831" t="str">
            <v/>
          </cell>
          <cell r="H4831">
            <v>38225</v>
          </cell>
        </row>
        <row r="4832">
          <cell r="G4832" t="str">
            <v/>
          </cell>
          <cell r="H4832">
            <v>38225</v>
          </cell>
        </row>
        <row r="4833">
          <cell r="G4833" t="str">
            <v/>
          </cell>
          <cell r="H4833">
            <v>38225</v>
          </cell>
        </row>
        <row r="4834">
          <cell r="G4834" t="str">
            <v/>
          </cell>
          <cell r="H4834">
            <v>38225</v>
          </cell>
        </row>
        <row r="4835">
          <cell r="G4835" t="str">
            <v/>
          </cell>
          <cell r="H4835">
            <v>38225</v>
          </cell>
        </row>
        <row r="4836">
          <cell r="G4836" t="str">
            <v/>
          </cell>
          <cell r="H4836">
            <v>38225</v>
          </cell>
        </row>
        <row r="4837">
          <cell r="G4837" t="str">
            <v/>
          </cell>
          <cell r="H4837">
            <v>38225</v>
          </cell>
        </row>
        <row r="4838">
          <cell r="G4838" t="str">
            <v/>
          </cell>
          <cell r="H4838">
            <v>38225</v>
          </cell>
        </row>
        <row r="4839">
          <cell r="G4839" t="str">
            <v/>
          </cell>
          <cell r="H4839">
            <v>38225</v>
          </cell>
        </row>
        <row r="4840">
          <cell r="G4840" t="str">
            <v/>
          </cell>
          <cell r="H4840">
            <v>38225</v>
          </cell>
        </row>
        <row r="4841">
          <cell r="G4841" t="str">
            <v/>
          </cell>
          <cell r="H4841">
            <v>38225</v>
          </cell>
        </row>
        <row r="4842">
          <cell r="G4842" t="str">
            <v/>
          </cell>
          <cell r="H4842">
            <v>38225</v>
          </cell>
        </row>
        <row r="4843">
          <cell r="G4843" t="str">
            <v/>
          </cell>
          <cell r="H4843">
            <v>38225</v>
          </cell>
        </row>
        <row r="4844">
          <cell r="G4844" t="str">
            <v/>
          </cell>
          <cell r="H4844">
            <v>38225</v>
          </cell>
        </row>
        <row r="4845">
          <cell r="G4845" t="str">
            <v/>
          </cell>
          <cell r="H4845">
            <v>38225</v>
          </cell>
        </row>
        <row r="4846">
          <cell r="G4846" t="str">
            <v/>
          </cell>
          <cell r="H4846">
            <v>38225</v>
          </cell>
        </row>
        <row r="4847">
          <cell r="G4847" t="str">
            <v/>
          </cell>
          <cell r="H4847">
            <v>38225</v>
          </cell>
        </row>
        <row r="4848">
          <cell r="G4848" t="str">
            <v/>
          </cell>
          <cell r="H4848">
            <v>38225</v>
          </cell>
        </row>
        <row r="4849">
          <cell r="G4849" t="str">
            <v/>
          </cell>
          <cell r="H4849">
            <v>38225</v>
          </cell>
        </row>
        <row r="4850">
          <cell r="G4850" t="str">
            <v/>
          </cell>
          <cell r="H4850">
            <v>38247</v>
          </cell>
        </row>
        <row r="4851">
          <cell r="G4851" t="str">
            <v/>
          </cell>
          <cell r="H4851">
            <v>38247</v>
          </cell>
        </row>
        <row r="4852">
          <cell r="G4852" t="str">
            <v/>
          </cell>
          <cell r="H4852">
            <v>38247</v>
          </cell>
        </row>
        <row r="4853">
          <cell r="G4853" t="str">
            <v/>
          </cell>
          <cell r="H4853">
            <v>38155</v>
          </cell>
        </row>
        <row r="4854">
          <cell r="G4854" t="str">
            <v/>
          </cell>
          <cell r="H4854">
            <v>38155</v>
          </cell>
        </row>
        <row r="4855">
          <cell r="G4855" t="str">
            <v/>
          </cell>
          <cell r="H4855">
            <v>38118</v>
          </cell>
        </row>
        <row r="4856">
          <cell r="G4856" t="str">
            <v/>
          </cell>
          <cell r="H4856">
            <v>38118</v>
          </cell>
        </row>
        <row r="4857">
          <cell r="G4857" t="str">
            <v/>
          </cell>
          <cell r="H4857">
            <v>38166</v>
          </cell>
        </row>
        <row r="4858">
          <cell r="G4858" t="str">
            <v/>
          </cell>
          <cell r="H4858">
            <v>38166</v>
          </cell>
        </row>
        <row r="4859">
          <cell r="G4859" t="str">
            <v/>
          </cell>
          <cell r="H4859">
            <v>38156</v>
          </cell>
        </row>
        <row r="4860">
          <cell r="G4860" t="str">
            <v/>
          </cell>
          <cell r="H4860">
            <v>38156</v>
          </cell>
        </row>
        <row r="4861">
          <cell r="G4861" t="str">
            <v/>
          </cell>
          <cell r="H4861">
            <v>38156</v>
          </cell>
        </row>
        <row r="4862">
          <cell r="G4862" t="str">
            <v/>
          </cell>
          <cell r="H4862">
            <v>38156</v>
          </cell>
        </row>
        <row r="4863">
          <cell r="G4863" t="str">
            <v/>
          </cell>
          <cell r="H4863">
            <v>38156</v>
          </cell>
        </row>
        <row r="4864">
          <cell r="G4864" t="str">
            <v/>
          </cell>
          <cell r="H4864">
            <v>38156</v>
          </cell>
        </row>
        <row r="4865">
          <cell r="G4865" t="str">
            <v/>
          </cell>
          <cell r="H4865">
            <v>38155</v>
          </cell>
        </row>
        <row r="4866">
          <cell r="G4866" t="str">
            <v/>
          </cell>
          <cell r="H4866">
            <v>38155</v>
          </cell>
        </row>
        <row r="4867">
          <cell r="G4867" t="str">
            <v/>
          </cell>
          <cell r="H4867">
            <v>38155</v>
          </cell>
        </row>
        <row r="4868">
          <cell r="G4868" t="str">
            <v/>
          </cell>
          <cell r="H4868">
            <v>38155</v>
          </cell>
        </row>
        <row r="4869">
          <cell r="G4869" t="str">
            <v/>
          </cell>
          <cell r="H4869">
            <v>38155</v>
          </cell>
        </row>
        <row r="4870">
          <cell r="G4870" t="str">
            <v/>
          </cell>
          <cell r="H4870">
            <v>38155</v>
          </cell>
        </row>
        <row r="4871">
          <cell r="G4871" t="str">
            <v/>
          </cell>
          <cell r="H4871">
            <v>38155</v>
          </cell>
        </row>
        <row r="4872">
          <cell r="G4872" t="str">
            <v/>
          </cell>
          <cell r="H4872">
            <v>38155</v>
          </cell>
        </row>
        <row r="4873">
          <cell r="G4873" t="str">
            <v/>
          </cell>
          <cell r="H4873">
            <v>38155</v>
          </cell>
        </row>
        <row r="4874">
          <cell r="G4874" t="str">
            <v/>
          </cell>
          <cell r="H4874">
            <v>38155</v>
          </cell>
        </row>
        <row r="4875">
          <cell r="G4875" t="str">
            <v/>
          </cell>
          <cell r="H4875">
            <v>38155</v>
          </cell>
        </row>
        <row r="4876">
          <cell r="G4876" t="str">
            <v/>
          </cell>
          <cell r="H4876">
            <v>38155</v>
          </cell>
        </row>
        <row r="4877">
          <cell r="G4877" t="str">
            <v/>
          </cell>
          <cell r="H4877">
            <v>38155</v>
          </cell>
        </row>
        <row r="4878">
          <cell r="G4878" t="str">
            <v/>
          </cell>
          <cell r="H4878">
            <v>38155</v>
          </cell>
        </row>
        <row r="4879">
          <cell r="G4879" t="str">
            <v/>
          </cell>
          <cell r="H4879">
            <v>38155</v>
          </cell>
        </row>
        <row r="4880">
          <cell r="G4880" t="str">
            <v/>
          </cell>
          <cell r="H4880">
            <v>38155</v>
          </cell>
        </row>
        <row r="4881">
          <cell r="G4881" t="str">
            <v/>
          </cell>
          <cell r="H4881">
            <v>38155</v>
          </cell>
        </row>
        <row r="4882">
          <cell r="G4882" t="str">
            <v/>
          </cell>
          <cell r="H4882">
            <v>38155</v>
          </cell>
        </row>
        <row r="4883">
          <cell r="G4883" t="str">
            <v/>
          </cell>
          <cell r="H4883">
            <v>38155</v>
          </cell>
        </row>
        <row r="4884">
          <cell r="G4884" t="str">
            <v/>
          </cell>
          <cell r="H4884">
            <v>38155</v>
          </cell>
        </row>
        <row r="4885">
          <cell r="G4885" t="str">
            <v/>
          </cell>
          <cell r="H4885">
            <v>38155</v>
          </cell>
        </row>
        <row r="4886">
          <cell r="G4886" t="str">
            <v/>
          </cell>
          <cell r="H4886">
            <v>38155</v>
          </cell>
        </row>
        <row r="4887">
          <cell r="G4887" t="str">
            <v/>
          </cell>
          <cell r="H4887">
            <v>38155</v>
          </cell>
        </row>
        <row r="4888">
          <cell r="G4888" t="str">
            <v/>
          </cell>
          <cell r="H4888">
            <v>38155</v>
          </cell>
        </row>
        <row r="4889">
          <cell r="G4889" t="str">
            <v/>
          </cell>
          <cell r="H4889">
            <v>38155</v>
          </cell>
        </row>
        <row r="4890">
          <cell r="G4890" t="str">
            <v/>
          </cell>
          <cell r="H4890">
            <v>38155</v>
          </cell>
        </row>
        <row r="4891">
          <cell r="G4891" t="str">
            <v/>
          </cell>
          <cell r="H4891">
            <v>38155</v>
          </cell>
        </row>
        <row r="4892">
          <cell r="G4892" t="str">
            <v/>
          </cell>
          <cell r="H4892">
            <v>38155</v>
          </cell>
        </row>
        <row r="4893">
          <cell r="G4893" t="str">
            <v/>
          </cell>
          <cell r="H4893">
            <v>38155</v>
          </cell>
        </row>
        <row r="4894">
          <cell r="G4894" t="str">
            <v/>
          </cell>
          <cell r="H4894">
            <v>38155</v>
          </cell>
        </row>
        <row r="4895">
          <cell r="G4895" t="str">
            <v/>
          </cell>
          <cell r="H4895">
            <v>38155</v>
          </cell>
        </row>
        <row r="4896">
          <cell r="G4896" t="str">
            <v/>
          </cell>
          <cell r="H4896">
            <v>38155</v>
          </cell>
        </row>
        <row r="4897">
          <cell r="G4897" t="str">
            <v/>
          </cell>
          <cell r="H4897">
            <v>38155</v>
          </cell>
        </row>
        <row r="4898">
          <cell r="G4898" t="str">
            <v/>
          </cell>
          <cell r="H4898">
            <v>38155</v>
          </cell>
        </row>
        <row r="4899">
          <cell r="G4899" t="str">
            <v/>
          </cell>
          <cell r="H4899">
            <v>38155</v>
          </cell>
        </row>
        <row r="4900">
          <cell r="G4900" t="str">
            <v/>
          </cell>
          <cell r="H4900">
            <v>38155</v>
          </cell>
        </row>
        <row r="4901">
          <cell r="G4901" t="str">
            <v/>
          </cell>
          <cell r="H4901">
            <v>38155</v>
          </cell>
        </row>
        <row r="4902">
          <cell r="G4902" t="str">
            <v/>
          </cell>
          <cell r="H4902">
            <v>38155</v>
          </cell>
        </row>
        <row r="4903">
          <cell r="G4903" t="str">
            <v/>
          </cell>
          <cell r="H4903">
            <v>38155</v>
          </cell>
        </row>
        <row r="4904">
          <cell r="G4904" t="str">
            <v/>
          </cell>
          <cell r="H4904">
            <v>38155</v>
          </cell>
        </row>
        <row r="4905">
          <cell r="G4905" t="str">
            <v/>
          </cell>
          <cell r="H4905">
            <v>38155</v>
          </cell>
        </row>
        <row r="4906">
          <cell r="G4906" t="str">
            <v/>
          </cell>
          <cell r="H4906">
            <v>38155</v>
          </cell>
        </row>
        <row r="4907">
          <cell r="G4907" t="str">
            <v/>
          </cell>
          <cell r="H4907">
            <v>38155</v>
          </cell>
        </row>
        <row r="4908">
          <cell r="G4908" t="str">
            <v/>
          </cell>
          <cell r="H4908">
            <v>38155</v>
          </cell>
        </row>
        <row r="4909">
          <cell r="G4909" t="str">
            <v/>
          </cell>
          <cell r="H4909">
            <v>38155</v>
          </cell>
        </row>
        <row r="4910">
          <cell r="G4910" t="str">
            <v/>
          </cell>
          <cell r="H4910">
            <v>38155</v>
          </cell>
        </row>
        <row r="4911">
          <cell r="G4911" t="str">
            <v/>
          </cell>
          <cell r="H4911">
            <v>38155</v>
          </cell>
        </row>
        <row r="4912">
          <cell r="G4912" t="str">
            <v/>
          </cell>
          <cell r="H4912">
            <v>38155</v>
          </cell>
        </row>
        <row r="4913">
          <cell r="G4913" t="str">
            <v/>
          </cell>
          <cell r="H4913">
            <v>38155</v>
          </cell>
        </row>
        <row r="4914">
          <cell r="G4914" t="str">
            <v/>
          </cell>
          <cell r="H4914">
            <v>38155</v>
          </cell>
        </row>
        <row r="4915">
          <cell r="G4915" t="str">
            <v/>
          </cell>
          <cell r="H4915">
            <v>38155</v>
          </cell>
        </row>
        <row r="4916">
          <cell r="G4916" t="str">
            <v/>
          </cell>
          <cell r="H4916">
            <v>38155</v>
          </cell>
        </row>
        <row r="4917">
          <cell r="G4917" t="str">
            <v/>
          </cell>
          <cell r="H4917">
            <v>38155</v>
          </cell>
        </row>
        <row r="4918">
          <cell r="G4918" t="str">
            <v/>
          </cell>
          <cell r="H4918">
            <v>38155</v>
          </cell>
        </row>
        <row r="4919">
          <cell r="G4919" t="str">
            <v/>
          </cell>
          <cell r="H4919">
            <v>38155</v>
          </cell>
        </row>
        <row r="4920">
          <cell r="G4920" t="str">
            <v/>
          </cell>
          <cell r="H4920">
            <v>38155</v>
          </cell>
        </row>
        <row r="4921">
          <cell r="G4921" t="str">
            <v/>
          </cell>
          <cell r="H4921">
            <v>38155</v>
          </cell>
        </row>
        <row r="4922">
          <cell r="G4922" t="str">
            <v/>
          </cell>
          <cell r="H4922">
            <v>38155</v>
          </cell>
        </row>
        <row r="4923">
          <cell r="G4923" t="str">
            <v/>
          </cell>
          <cell r="H4923">
            <v>38155</v>
          </cell>
        </row>
        <row r="4924">
          <cell r="G4924" t="str">
            <v/>
          </cell>
          <cell r="H4924">
            <v>38155</v>
          </cell>
        </row>
        <row r="4925">
          <cell r="G4925" t="str">
            <v/>
          </cell>
          <cell r="H4925">
            <v>38155</v>
          </cell>
        </row>
        <row r="4926">
          <cell r="G4926" t="str">
            <v/>
          </cell>
          <cell r="H4926">
            <v>38155</v>
          </cell>
        </row>
        <row r="4927">
          <cell r="G4927" t="str">
            <v/>
          </cell>
          <cell r="H4927">
            <v>38155</v>
          </cell>
        </row>
        <row r="4928">
          <cell r="G4928" t="str">
            <v/>
          </cell>
          <cell r="H4928">
            <v>38155</v>
          </cell>
        </row>
        <row r="4929">
          <cell r="G4929" t="str">
            <v/>
          </cell>
          <cell r="H4929">
            <v>38155</v>
          </cell>
        </row>
        <row r="4930">
          <cell r="G4930" t="str">
            <v/>
          </cell>
          <cell r="H4930">
            <v>38155</v>
          </cell>
        </row>
        <row r="4931">
          <cell r="G4931" t="str">
            <v/>
          </cell>
          <cell r="H4931">
            <v>38155</v>
          </cell>
        </row>
        <row r="4932">
          <cell r="G4932" t="str">
            <v/>
          </cell>
          <cell r="H4932">
            <v>38155</v>
          </cell>
        </row>
        <row r="4933">
          <cell r="G4933" t="str">
            <v/>
          </cell>
          <cell r="H4933">
            <v>38155</v>
          </cell>
        </row>
        <row r="4934">
          <cell r="G4934" t="str">
            <v/>
          </cell>
          <cell r="H4934">
            <v>38155</v>
          </cell>
        </row>
        <row r="4935">
          <cell r="G4935" t="str">
            <v/>
          </cell>
          <cell r="H4935">
            <v>38155</v>
          </cell>
        </row>
        <row r="4936">
          <cell r="G4936" t="str">
            <v/>
          </cell>
          <cell r="H4936">
            <v>38155</v>
          </cell>
        </row>
        <row r="4937">
          <cell r="G4937" t="str">
            <v/>
          </cell>
          <cell r="H4937">
            <v>38155</v>
          </cell>
        </row>
        <row r="4938">
          <cell r="G4938" t="str">
            <v/>
          </cell>
          <cell r="H4938">
            <v>38155</v>
          </cell>
        </row>
        <row r="4939">
          <cell r="G4939" t="str">
            <v/>
          </cell>
          <cell r="H4939">
            <v>38155</v>
          </cell>
        </row>
        <row r="4940">
          <cell r="G4940" t="str">
            <v/>
          </cell>
          <cell r="H4940">
            <v>38155</v>
          </cell>
        </row>
        <row r="4941">
          <cell r="G4941" t="str">
            <v/>
          </cell>
          <cell r="H4941">
            <v>38155</v>
          </cell>
        </row>
        <row r="4942">
          <cell r="G4942" t="str">
            <v/>
          </cell>
          <cell r="H4942">
            <v>38155</v>
          </cell>
        </row>
        <row r="4943">
          <cell r="G4943" t="str">
            <v/>
          </cell>
          <cell r="H4943">
            <v>38155</v>
          </cell>
        </row>
        <row r="4944">
          <cell r="G4944" t="str">
            <v/>
          </cell>
          <cell r="H4944">
            <v>38155</v>
          </cell>
        </row>
        <row r="4945">
          <cell r="G4945" t="str">
            <v/>
          </cell>
          <cell r="H4945">
            <v>38155</v>
          </cell>
        </row>
        <row r="4946">
          <cell r="G4946" t="str">
            <v/>
          </cell>
          <cell r="H4946">
            <v>38155</v>
          </cell>
        </row>
        <row r="4947">
          <cell r="G4947" t="str">
            <v/>
          </cell>
          <cell r="H4947">
            <v>38155</v>
          </cell>
        </row>
        <row r="4948">
          <cell r="G4948" t="str">
            <v/>
          </cell>
          <cell r="H4948">
            <v>38155</v>
          </cell>
        </row>
        <row r="4949">
          <cell r="G4949" t="str">
            <v/>
          </cell>
          <cell r="H4949">
            <v>38155</v>
          </cell>
        </row>
        <row r="4950">
          <cell r="G4950" t="str">
            <v/>
          </cell>
          <cell r="H4950">
            <v>38155</v>
          </cell>
        </row>
        <row r="4951">
          <cell r="G4951" t="str">
            <v/>
          </cell>
          <cell r="H4951">
            <v>38155</v>
          </cell>
        </row>
        <row r="4952">
          <cell r="G4952" t="str">
            <v/>
          </cell>
          <cell r="H4952">
            <v>38155</v>
          </cell>
        </row>
        <row r="4953">
          <cell r="G4953" t="str">
            <v/>
          </cell>
          <cell r="H4953">
            <v>38155</v>
          </cell>
        </row>
        <row r="4954">
          <cell r="G4954" t="str">
            <v/>
          </cell>
          <cell r="H4954">
            <v>38155</v>
          </cell>
        </row>
        <row r="4955">
          <cell r="G4955" t="str">
            <v/>
          </cell>
          <cell r="H4955">
            <v>38155</v>
          </cell>
        </row>
        <row r="4956">
          <cell r="G4956" t="str">
            <v/>
          </cell>
          <cell r="H4956">
            <v>38155</v>
          </cell>
        </row>
        <row r="4957">
          <cell r="G4957" t="str">
            <v/>
          </cell>
          <cell r="H4957">
            <v>38155</v>
          </cell>
        </row>
        <row r="4958">
          <cell r="G4958" t="str">
            <v/>
          </cell>
          <cell r="H4958">
            <v>38155</v>
          </cell>
        </row>
        <row r="4959">
          <cell r="G4959" t="str">
            <v/>
          </cell>
          <cell r="H4959">
            <v>38155</v>
          </cell>
        </row>
        <row r="4960">
          <cell r="G4960" t="str">
            <v/>
          </cell>
          <cell r="H4960">
            <v>38155</v>
          </cell>
        </row>
        <row r="4961">
          <cell r="G4961" t="str">
            <v/>
          </cell>
          <cell r="H4961">
            <v>38155</v>
          </cell>
        </row>
        <row r="4962">
          <cell r="G4962" t="str">
            <v/>
          </cell>
          <cell r="H4962">
            <v>38155</v>
          </cell>
        </row>
        <row r="4963">
          <cell r="G4963" t="str">
            <v/>
          </cell>
          <cell r="H4963">
            <v>38155</v>
          </cell>
        </row>
        <row r="4964">
          <cell r="G4964" t="str">
            <v/>
          </cell>
          <cell r="H4964">
            <v>38155</v>
          </cell>
        </row>
        <row r="4965">
          <cell r="G4965" t="str">
            <v/>
          </cell>
          <cell r="H4965">
            <v>38155</v>
          </cell>
        </row>
        <row r="4966">
          <cell r="G4966" t="str">
            <v/>
          </cell>
          <cell r="H4966">
            <v>38155</v>
          </cell>
        </row>
        <row r="4967">
          <cell r="G4967" t="str">
            <v/>
          </cell>
          <cell r="H4967">
            <v>38155</v>
          </cell>
        </row>
        <row r="4968">
          <cell r="G4968" t="str">
            <v/>
          </cell>
          <cell r="H4968">
            <v>38155</v>
          </cell>
        </row>
        <row r="4969">
          <cell r="G4969" t="str">
            <v/>
          </cell>
          <cell r="H4969">
            <v>38155</v>
          </cell>
        </row>
        <row r="4970">
          <cell r="G4970" t="str">
            <v/>
          </cell>
          <cell r="H4970">
            <v>38155</v>
          </cell>
        </row>
        <row r="4971">
          <cell r="G4971" t="str">
            <v/>
          </cell>
          <cell r="H4971">
            <v>38155</v>
          </cell>
        </row>
        <row r="4972">
          <cell r="G4972" t="str">
            <v/>
          </cell>
          <cell r="H4972">
            <v>38155</v>
          </cell>
        </row>
        <row r="4973">
          <cell r="G4973" t="str">
            <v/>
          </cell>
          <cell r="H4973">
            <v>38155</v>
          </cell>
        </row>
        <row r="4974">
          <cell r="G4974" t="str">
            <v/>
          </cell>
          <cell r="H4974">
            <v>38155</v>
          </cell>
        </row>
        <row r="4975">
          <cell r="G4975" t="str">
            <v/>
          </cell>
          <cell r="H4975">
            <v>38155</v>
          </cell>
        </row>
        <row r="4976">
          <cell r="G4976" t="str">
            <v/>
          </cell>
          <cell r="H4976">
            <v>38155</v>
          </cell>
        </row>
        <row r="4977">
          <cell r="G4977" t="str">
            <v/>
          </cell>
          <cell r="H4977">
            <v>38155</v>
          </cell>
        </row>
        <row r="4978">
          <cell r="G4978" t="str">
            <v/>
          </cell>
          <cell r="H4978">
            <v>38155</v>
          </cell>
        </row>
        <row r="4979">
          <cell r="G4979" t="str">
            <v/>
          </cell>
          <cell r="H4979">
            <v>38155</v>
          </cell>
        </row>
        <row r="4980">
          <cell r="G4980" t="str">
            <v/>
          </cell>
          <cell r="H4980">
            <v>38155</v>
          </cell>
        </row>
        <row r="4981">
          <cell r="G4981" t="str">
            <v/>
          </cell>
          <cell r="H4981">
            <v>38155</v>
          </cell>
        </row>
        <row r="4982">
          <cell r="G4982" t="str">
            <v/>
          </cell>
          <cell r="H4982">
            <v>38155</v>
          </cell>
        </row>
        <row r="4983">
          <cell r="G4983" t="str">
            <v/>
          </cell>
          <cell r="H4983">
            <v>38155</v>
          </cell>
        </row>
        <row r="4984">
          <cell r="G4984" t="str">
            <v/>
          </cell>
          <cell r="H4984">
            <v>38155</v>
          </cell>
        </row>
        <row r="4985">
          <cell r="G4985" t="str">
            <v/>
          </cell>
          <cell r="H4985">
            <v>38155</v>
          </cell>
        </row>
        <row r="4986">
          <cell r="G4986" t="str">
            <v/>
          </cell>
          <cell r="H4986">
            <v>38155</v>
          </cell>
        </row>
        <row r="4987">
          <cell r="G4987" t="str">
            <v/>
          </cell>
          <cell r="H4987">
            <v>38155</v>
          </cell>
        </row>
        <row r="4988">
          <cell r="G4988" t="str">
            <v/>
          </cell>
          <cell r="H4988">
            <v>38155</v>
          </cell>
        </row>
        <row r="4989">
          <cell r="G4989" t="str">
            <v/>
          </cell>
          <cell r="H4989">
            <v>38155</v>
          </cell>
        </row>
        <row r="4990">
          <cell r="G4990" t="str">
            <v/>
          </cell>
          <cell r="H4990">
            <v>38155</v>
          </cell>
        </row>
        <row r="4991">
          <cell r="G4991" t="str">
            <v/>
          </cell>
          <cell r="H4991">
            <v>38155</v>
          </cell>
        </row>
        <row r="4992">
          <cell r="G4992" t="str">
            <v/>
          </cell>
          <cell r="H4992">
            <v>38155</v>
          </cell>
        </row>
        <row r="4993">
          <cell r="G4993" t="str">
            <v/>
          </cell>
          <cell r="H4993">
            <v>38155</v>
          </cell>
        </row>
        <row r="4994">
          <cell r="G4994" t="str">
            <v/>
          </cell>
          <cell r="H4994">
            <v>38155</v>
          </cell>
        </row>
        <row r="4995">
          <cell r="G4995" t="str">
            <v/>
          </cell>
          <cell r="H4995">
            <v>38155</v>
          </cell>
        </row>
        <row r="4996">
          <cell r="G4996" t="str">
            <v/>
          </cell>
          <cell r="H4996">
            <v>38155</v>
          </cell>
        </row>
        <row r="4997">
          <cell r="G4997" t="str">
            <v/>
          </cell>
          <cell r="H4997">
            <v>38155</v>
          </cell>
        </row>
        <row r="4998">
          <cell r="G4998" t="str">
            <v/>
          </cell>
          <cell r="H4998">
            <v>38155</v>
          </cell>
        </row>
        <row r="4999">
          <cell r="G4999" t="str">
            <v/>
          </cell>
          <cell r="H4999">
            <v>38155</v>
          </cell>
        </row>
        <row r="5000">
          <cell r="G5000" t="str">
            <v/>
          </cell>
          <cell r="H5000">
            <v>38155</v>
          </cell>
        </row>
        <row r="5001">
          <cell r="G5001" t="str">
            <v/>
          </cell>
          <cell r="H5001">
            <v>38155</v>
          </cell>
        </row>
        <row r="5002">
          <cell r="G5002" t="str">
            <v/>
          </cell>
          <cell r="H5002">
            <v>38155</v>
          </cell>
        </row>
        <row r="5003">
          <cell r="G5003" t="str">
            <v/>
          </cell>
          <cell r="H5003">
            <v>38155</v>
          </cell>
        </row>
        <row r="5004">
          <cell r="G5004" t="str">
            <v/>
          </cell>
          <cell r="H5004">
            <v>38155</v>
          </cell>
        </row>
        <row r="5005">
          <cell r="G5005" t="str">
            <v/>
          </cell>
          <cell r="H5005">
            <v>38155</v>
          </cell>
        </row>
        <row r="5006">
          <cell r="G5006" t="str">
            <v/>
          </cell>
          <cell r="H5006">
            <v>38155</v>
          </cell>
        </row>
        <row r="5007">
          <cell r="G5007" t="str">
            <v/>
          </cell>
          <cell r="H5007">
            <v>38155</v>
          </cell>
        </row>
        <row r="5008">
          <cell r="G5008" t="str">
            <v/>
          </cell>
          <cell r="H5008">
            <v>38155</v>
          </cell>
        </row>
        <row r="5009">
          <cell r="G5009" t="str">
            <v/>
          </cell>
          <cell r="H5009">
            <v>38155</v>
          </cell>
        </row>
        <row r="5010">
          <cell r="G5010" t="str">
            <v/>
          </cell>
          <cell r="H5010">
            <v>38155</v>
          </cell>
        </row>
        <row r="5011">
          <cell r="G5011" t="str">
            <v/>
          </cell>
          <cell r="H5011">
            <v>38147</v>
          </cell>
        </row>
        <row r="5012">
          <cell r="G5012" t="str">
            <v/>
          </cell>
          <cell r="H5012">
            <v>38147</v>
          </cell>
        </row>
        <row r="5013">
          <cell r="G5013" t="str">
            <v/>
          </cell>
          <cell r="H5013">
            <v>38147</v>
          </cell>
        </row>
        <row r="5014">
          <cell r="G5014" t="str">
            <v/>
          </cell>
          <cell r="H5014">
            <v>38147</v>
          </cell>
        </row>
        <row r="5015">
          <cell r="G5015" t="str">
            <v/>
          </cell>
          <cell r="H5015">
            <v>38138</v>
          </cell>
        </row>
        <row r="5016">
          <cell r="G5016" t="str">
            <v/>
          </cell>
          <cell r="H5016">
            <v>38138</v>
          </cell>
        </row>
        <row r="5017">
          <cell r="G5017" t="str">
            <v/>
          </cell>
          <cell r="H5017">
            <v>38119</v>
          </cell>
        </row>
        <row r="5018">
          <cell r="G5018" t="str">
            <v/>
          </cell>
          <cell r="H5018">
            <v>38119</v>
          </cell>
        </row>
        <row r="5019">
          <cell r="G5019" t="str">
            <v/>
          </cell>
          <cell r="H5019">
            <v>38118</v>
          </cell>
        </row>
        <row r="5020">
          <cell r="G5020" t="str">
            <v/>
          </cell>
          <cell r="H5020">
            <v>38118</v>
          </cell>
        </row>
        <row r="5021">
          <cell r="G5021" t="str">
            <v/>
          </cell>
          <cell r="H5021">
            <v>38089</v>
          </cell>
        </row>
        <row r="5022">
          <cell r="G5022" t="str">
            <v/>
          </cell>
          <cell r="H5022">
            <v>38089</v>
          </cell>
        </row>
        <row r="5023">
          <cell r="G5023" t="str">
            <v/>
          </cell>
          <cell r="H5023">
            <v>38078</v>
          </cell>
        </row>
        <row r="5024">
          <cell r="G5024" t="str">
            <v/>
          </cell>
          <cell r="H5024">
            <v>38078</v>
          </cell>
        </row>
        <row r="5025">
          <cell r="G5025" t="str">
            <v/>
          </cell>
          <cell r="H5025">
            <v>38230</v>
          </cell>
        </row>
        <row r="5026">
          <cell r="G5026" t="str">
            <v/>
          </cell>
          <cell r="H5026">
            <v>38230</v>
          </cell>
        </row>
        <row r="5027">
          <cell r="G5027" t="str">
            <v/>
          </cell>
          <cell r="H5027">
            <v>38229</v>
          </cell>
        </row>
        <row r="5028">
          <cell r="G5028" t="str">
            <v/>
          </cell>
          <cell r="H5028">
            <v>38229</v>
          </cell>
        </row>
        <row r="5029">
          <cell r="G5029" t="str">
            <v/>
          </cell>
          <cell r="H5029">
            <v>38147</v>
          </cell>
        </row>
        <row r="5030">
          <cell r="G5030" t="str">
            <v/>
          </cell>
          <cell r="H5030">
            <v>38147</v>
          </cell>
        </row>
        <row r="5031">
          <cell r="G5031" t="str">
            <v/>
          </cell>
          <cell r="H5031">
            <v>38147</v>
          </cell>
        </row>
        <row r="5032">
          <cell r="G5032" t="str">
            <v/>
          </cell>
          <cell r="H5032">
            <v>38147</v>
          </cell>
        </row>
        <row r="5033">
          <cell r="G5033" t="str">
            <v/>
          </cell>
          <cell r="H5033">
            <v>38147</v>
          </cell>
        </row>
        <row r="5034">
          <cell r="G5034" t="str">
            <v/>
          </cell>
          <cell r="H5034">
            <v>38147</v>
          </cell>
        </row>
        <row r="5035">
          <cell r="G5035" t="str">
            <v/>
          </cell>
          <cell r="H5035">
            <v>38147</v>
          </cell>
        </row>
        <row r="5036">
          <cell r="G5036" t="str">
            <v/>
          </cell>
          <cell r="H5036">
            <v>38147</v>
          </cell>
        </row>
        <row r="5037">
          <cell r="G5037" t="str">
            <v/>
          </cell>
          <cell r="H5037">
            <v>38147</v>
          </cell>
        </row>
        <row r="5038">
          <cell r="G5038" t="str">
            <v/>
          </cell>
          <cell r="H5038">
            <v>38147</v>
          </cell>
        </row>
        <row r="5039">
          <cell r="G5039" t="str">
            <v/>
          </cell>
          <cell r="H5039">
            <v>38140</v>
          </cell>
        </row>
        <row r="5040">
          <cell r="G5040" t="str">
            <v/>
          </cell>
          <cell r="H5040">
            <v>38139</v>
          </cell>
        </row>
        <row r="5041">
          <cell r="G5041" t="str">
            <v/>
          </cell>
          <cell r="H5041">
            <v>38196</v>
          </cell>
        </row>
        <row r="5042">
          <cell r="G5042" t="str">
            <v/>
          </cell>
          <cell r="H5042">
            <v>38196</v>
          </cell>
        </row>
        <row r="5043">
          <cell r="G5043" t="str">
            <v/>
          </cell>
          <cell r="H5043">
            <v>38156</v>
          </cell>
        </row>
        <row r="5044">
          <cell r="G5044" t="str">
            <v/>
          </cell>
          <cell r="H5044">
            <v>38156</v>
          </cell>
        </row>
        <row r="5045">
          <cell r="G5045" t="str">
            <v/>
          </cell>
          <cell r="H5045">
            <v>38078</v>
          </cell>
        </row>
        <row r="5046">
          <cell r="G5046" t="str">
            <v/>
          </cell>
          <cell r="H5046">
            <v>38078</v>
          </cell>
        </row>
        <row r="5047">
          <cell r="G5047" t="str">
            <v/>
          </cell>
          <cell r="H5047">
            <v>38196</v>
          </cell>
        </row>
        <row r="5048">
          <cell r="G5048" t="str">
            <v/>
          </cell>
          <cell r="H5048">
            <v>38196</v>
          </cell>
        </row>
        <row r="5049">
          <cell r="G5049" t="str">
            <v/>
          </cell>
          <cell r="H5049">
            <v>38138</v>
          </cell>
        </row>
        <row r="5050">
          <cell r="G5050" t="str">
            <v/>
          </cell>
          <cell r="H5050">
            <v>38138</v>
          </cell>
        </row>
        <row r="5051">
          <cell r="G5051" t="str">
            <v/>
          </cell>
          <cell r="H5051">
            <v>38138</v>
          </cell>
        </row>
        <row r="5052">
          <cell r="G5052" t="str">
            <v/>
          </cell>
          <cell r="H5052">
            <v>38138</v>
          </cell>
        </row>
        <row r="5053">
          <cell r="G5053" t="str">
            <v/>
          </cell>
          <cell r="H5053">
            <v>38131</v>
          </cell>
        </row>
        <row r="5054">
          <cell r="G5054" t="str">
            <v/>
          </cell>
          <cell r="H5054">
            <v>38131</v>
          </cell>
        </row>
        <row r="5055">
          <cell r="G5055" t="str">
            <v/>
          </cell>
          <cell r="H5055">
            <v>38131</v>
          </cell>
        </row>
        <row r="5056">
          <cell r="G5056" t="str">
            <v/>
          </cell>
          <cell r="H5056">
            <v>38131</v>
          </cell>
        </row>
        <row r="5057">
          <cell r="G5057" t="str">
            <v/>
          </cell>
          <cell r="H5057">
            <v>38131</v>
          </cell>
        </row>
        <row r="5058">
          <cell r="G5058" t="str">
            <v/>
          </cell>
          <cell r="H5058">
            <v>38131</v>
          </cell>
        </row>
        <row r="5059">
          <cell r="G5059" t="str">
            <v/>
          </cell>
          <cell r="H5059">
            <v>38131</v>
          </cell>
        </row>
        <row r="5060">
          <cell r="G5060" t="str">
            <v/>
          </cell>
          <cell r="H5060">
            <v>38131</v>
          </cell>
        </row>
        <row r="5061">
          <cell r="G5061" t="str">
            <v/>
          </cell>
          <cell r="H5061">
            <v>38131</v>
          </cell>
        </row>
        <row r="5062">
          <cell r="G5062" t="str">
            <v/>
          </cell>
          <cell r="H5062">
            <v>38131</v>
          </cell>
        </row>
        <row r="5063">
          <cell r="G5063" t="str">
            <v/>
          </cell>
          <cell r="H5063">
            <v>38131</v>
          </cell>
        </row>
        <row r="5064">
          <cell r="G5064" t="str">
            <v/>
          </cell>
          <cell r="H5064">
            <v>38131</v>
          </cell>
        </row>
        <row r="5065">
          <cell r="G5065" t="str">
            <v/>
          </cell>
          <cell r="H5065">
            <v>38089</v>
          </cell>
        </row>
        <row r="5066">
          <cell r="G5066" t="str">
            <v/>
          </cell>
          <cell r="H5066">
            <v>38089</v>
          </cell>
        </row>
        <row r="5067">
          <cell r="G5067" t="str">
            <v/>
          </cell>
          <cell r="H5067">
            <v>38078</v>
          </cell>
        </row>
        <row r="5068">
          <cell r="G5068" t="str">
            <v/>
          </cell>
          <cell r="H5068">
            <v>38078</v>
          </cell>
        </row>
        <row r="5069">
          <cell r="G5069" t="str">
            <v/>
          </cell>
          <cell r="H5069">
            <v>38138</v>
          </cell>
        </row>
        <row r="5070">
          <cell r="G5070" t="str">
            <v/>
          </cell>
          <cell r="H5070">
            <v>38138</v>
          </cell>
        </row>
        <row r="5071">
          <cell r="G5071" t="str">
            <v/>
          </cell>
          <cell r="H5071">
            <v>38138</v>
          </cell>
        </row>
        <row r="5072">
          <cell r="G5072" t="str">
            <v/>
          </cell>
          <cell r="H5072">
            <v>38134</v>
          </cell>
        </row>
        <row r="5073">
          <cell r="G5073" t="str">
            <v/>
          </cell>
          <cell r="H5073">
            <v>38134</v>
          </cell>
        </row>
        <row r="5074">
          <cell r="G5074" t="str">
            <v/>
          </cell>
          <cell r="H5074">
            <v>38133</v>
          </cell>
        </row>
        <row r="5075">
          <cell r="G5075" t="str">
            <v/>
          </cell>
          <cell r="H5075">
            <v>38133</v>
          </cell>
        </row>
        <row r="5076">
          <cell r="G5076" t="str">
            <v/>
          </cell>
          <cell r="H5076">
            <v>38131</v>
          </cell>
        </row>
        <row r="5077">
          <cell r="G5077" t="str">
            <v/>
          </cell>
          <cell r="H5077">
            <v>38131</v>
          </cell>
        </row>
        <row r="5078">
          <cell r="G5078" t="str">
            <v/>
          </cell>
          <cell r="H5078">
            <v>38131</v>
          </cell>
        </row>
        <row r="5079">
          <cell r="G5079" t="str">
            <v/>
          </cell>
          <cell r="H5079">
            <v>38131</v>
          </cell>
        </row>
        <row r="5080">
          <cell r="G5080" t="str">
            <v/>
          </cell>
          <cell r="H5080">
            <v>38126</v>
          </cell>
        </row>
        <row r="5081">
          <cell r="G5081" t="str">
            <v/>
          </cell>
          <cell r="H5081">
            <v>38126</v>
          </cell>
        </row>
        <row r="5082">
          <cell r="G5082" t="str">
            <v/>
          </cell>
          <cell r="H5082">
            <v>38156</v>
          </cell>
        </row>
        <row r="5083">
          <cell r="G5083" t="str">
            <v/>
          </cell>
          <cell r="H5083">
            <v>38156</v>
          </cell>
        </row>
        <row r="5084">
          <cell r="G5084" t="str">
            <v/>
          </cell>
          <cell r="H5084">
            <v>38161</v>
          </cell>
        </row>
        <row r="5085">
          <cell r="G5085" t="str">
            <v/>
          </cell>
          <cell r="H5085">
            <v>38161</v>
          </cell>
        </row>
        <row r="5086">
          <cell r="G5086" t="str">
            <v/>
          </cell>
          <cell r="H5086">
            <v>38161</v>
          </cell>
        </row>
        <row r="5087">
          <cell r="G5087" t="str">
            <v/>
          </cell>
          <cell r="H5087">
            <v>38161</v>
          </cell>
        </row>
        <row r="5088">
          <cell r="G5088" t="str">
            <v/>
          </cell>
          <cell r="H5088">
            <v>38161</v>
          </cell>
        </row>
        <row r="5089">
          <cell r="G5089" t="str">
            <v/>
          </cell>
          <cell r="H5089">
            <v>38161</v>
          </cell>
        </row>
        <row r="5090">
          <cell r="G5090" t="str">
            <v/>
          </cell>
          <cell r="H5090">
            <v>38161</v>
          </cell>
        </row>
        <row r="5091">
          <cell r="G5091" t="str">
            <v/>
          </cell>
          <cell r="H5091">
            <v>38161</v>
          </cell>
        </row>
        <row r="5092">
          <cell r="G5092" t="str">
            <v/>
          </cell>
          <cell r="H5092">
            <v>38161</v>
          </cell>
        </row>
        <row r="5093">
          <cell r="G5093" t="str">
            <v/>
          </cell>
          <cell r="H5093">
            <v>38161</v>
          </cell>
        </row>
        <row r="5094">
          <cell r="G5094" t="str">
            <v/>
          </cell>
          <cell r="H5094">
            <v>38161</v>
          </cell>
        </row>
        <row r="5095">
          <cell r="G5095" t="str">
            <v/>
          </cell>
          <cell r="H5095">
            <v>38161</v>
          </cell>
        </row>
        <row r="5096">
          <cell r="G5096" t="str">
            <v/>
          </cell>
          <cell r="H5096">
            <v>38161</v>
          </cell>
        </row>
        <row r="5097">
          <cell r="G5097" t="str">
            <v/>
          </cell>
          <cell r="H5097">
            <v>38161</v>
          </cell>
        </row>
        <row r="5098">
          <cell r="G5098" t="str">
            <v/>
          </cell>
          <cell r="H5098">
            <v>38161</v>
          </cell>
        </row>
        <row r="5099">
          <cell r="G5099" t="str">
            <v/>
          </cell>
          <cell r="H5099">
            <v>38161</v>
          </cell>
        </row>
        <row r="5100">
          <cell r="G5100" t="str">
            <v/>
          </cell>
          <cell r="H5100">
            <v>38161</v>
          </cell>
        </row>
        <row r="5101">
          <cell r="G5101" t="str">
            <v/>
          </cell>
          <cell r="H5101">
            <v>38161</v>
          </cell>
        </row>
        <row r="5102">
          <cell r="G5102" t="str">
            <v/>
          </cell>
          <cell r="H5102">
            <v>38161</v>
          </cell>
        </row>
        <row r="5103">
          <cell r="G5103" t="str">
            <v/>
          </cell>
          <cell r="H5103">
            <v>38161</v>
          </cell>
        </row>
        <row r="5104">
          <cell r="G5104" t="str">
            <v/>
          </cell>
          <cell r="H5104">
            <v>38161</v>
          </cell>
        </row>
        <row r="5105">
          <cell r="G5105" t="str">
            <v/>
          </cell>
          <cell r="H5105">
            <v>38161</v>
          </cell>
        </row>
        <row r="5106">
          <cell r="G5106" t="str">
            <v/>
          </cell>
          <cell r="H5106">
            <v>38161</v>
          </cell>
        </row>
        <row r="5107">
          <cell r="G5107" t="str">
            <v/>
          </cell>
          <cell r="H5107">
            <v>38161</v>
          </cell>
        </row>
        <row r="5108">
          <cell r="G5108" t="str">
            <v/>
          </cell>
          <cell r="H5108">
            <v>38161</v>
          </cell>
        </row>
        <row r="5109">
          <cell r="G5109" t="str">
            <v/>
          </cell>
          <cell r="H5109">
            <v>38161</v>
          </cell>
        </row>
        <row r="5110">
          <cell r="G5110" t="str">
            <v/>
          </cell>
          <cell r="H5110">
            <v>38161</v>
          </cell>
        </row>
        <row r="5111">
          <cell r="G5111" t="str">
            <v/>
          </cell>
          <cell r="H5111">
            <v>38161</v>
          </cell>
        </row>
        <row r="5112">
          <cell r="G5112" t="str">
            <v/>
          </cell>
          <cell r="H5112">
            <v>38161</v>
          </cell>
        </row>
        <row r="5113">
          <cell r="G5113" t="str">
            <v/>
          </cell>
          <cell r="H5113">
            <v>38161</v>
          </cell>
        </row>
        <row r="5114">
          <cell r="G5114" t="str">
            <v/>
          </cell>
          <cell r="H5114">
            <v>38161</v>
          </cell>
        </row>
        <row r="5115">
          <cell r="G5115" t="str">
            <v/>
          </cell>
          <cell r="H5115">
            <v>38161</v>
          </cell>
        </row>
        <row r="5116">
          <cell r="G5116" t="str">
            <v/>
          </cell>
          <cell r="H5116">
            <v>38161</v>
          </cell>
        </row>
        <row r="5117">
          <cell r="G5117" t="str">
            <v/>
          </cell>
          <cell r="H5117">
            <v>38161</v>
          </cell>
        </row>
        <row r="5118">
          <cell r="G5118" t="str">
            <v/>
          </cell>
          <cell r="H5118">
            <v>38150</v>
          </cell>
        </row>
        <row r="5119">
          <cell r="G5119" t="str">
            <v/>
          </cell>
          <cell r="H5119">
            <v>38161</v>
          </cell>
        </row>
        <row r="5120">
          <cell r="G5120" t="str">
            <v/>
          </cell>
          <cell r="H5120">
            <v>38161</v>
          </cell>
        </row>
        <row r="5121">
          <cell r="G5121" t="str">
            <v/>
          </cell>
          <cell r="H5121">
            <v>38133</v>
          </cell>
        </row>
        <row r="5122">
          <cell r="G5122" t="str">
            <v/>
          </cell>
          <cell r="H5122">
            <v>38133</v>
          </cell>
        </row>
        <row r="5123">
          <cell r="G5123" t="str">
            <v/>
          </cell>
          <cell r="H5123">
            <v>38150</v>
          </cell>
        </row>
        <row r="5124">
          <cell r="G5124" t="str">
            <v/>
          </cell>
          <cell r="H5124">
            <v>38161</v>
          </cell>
        </row>
        <row r="5125">
          <cell r="G5125" t="str">
            <v/>
          </cell>
          <cell r="H5125">
            <v>38161</v>
          </cell>
        </row>
        <row r="5126">
          <cell r="G5126" t="str">
            <v/>
          </cell>
          <cell r="H5126">
            <v>38133</v>
          </cell>
        </row>
        <row r="5127">
          <cell r="G5127" t="str">
            <v/>
          </cell>
          <cell r="H5127">
            <v>38133</v>
          </cell>
        </row>
        <row r="5128">
          <cell r="G5128" t="str">
            <v/>
          </cell>
          <cell r="H5128">
            <v>38161</v>
          </cell>
        </row>
        <row r="5129">
          <cell r="G5129" t="str">
            <v/>
          </cell>
          <cell r="H5129">
            <v>38161</v>
          </cell>
        </row>
        <row r="5130">
          <cell r="G5130" t="str">
            <v/>
          </cell>
          <cell r="H5130">
            <v>38161</v>
          </cell>
        </row>
        <row r="5131">
          <cell r="G5131" t="str">
            <v/>
          </cell>
          <cell r="H5131">
            <v>38161</v>
          </cell>
        </row>
        <row r="5132">
          <cell r="G5132" t="str">
            <v/>
          </cell>
          <cell r="H5132">
            <v>38161</v>
          </cell>
        </row>
        <row r="5133">
          <cell r="G5133" t="str">
            <v/>
          </cell>
          <cell r="H5133">
            <v>38161</v>
          </cell>
        </row>
        <row r="5134">
          <cell r="G5134" t="str">
            <v/>
          </cell>
          <cell r="H5134">
            <v>38161</v>
          </cell>
        </row>
        <row r="5135">
          <cell r="G5135" t="str">
            <v/>
          </cell>
          <cell r="H5135">
            <v>38161</v>
          </cell>
        </row>
        <row r="5136">
          <cell r="G5136" t="str">
            <v/>
          </cell>
          <cell r="H5136">
            <v>38247</v>
          </cell>
        </row>
        <row r="5137">
          <cell r="G5137" t="str">
            <v/>
          </cell>
          <cell r="H5137">
            <v>38161</v>
          </cell>
        </row>
        <row r="5138">
          <cell r="G5138" t="str">
            <v/>
          </cell>
          <cell r="H5138">
            <v>38161</v>
          </cell>
        </row>
        <row r="5139">
          <cell r="G5139" t="str">
            <v/>
          </cell>
          <cell r="H5139">
            <v>38161</v>
          </cell>
        </row>
        <row r="5140">
          <cell r="G5140" t="str">
            <v/>
          </cell>
          <cell r="H5140">
            <v>38161</v>
          </cell>
        </row>
        <row r="5141">
          <cell r="G5141" t="str">
            <v/>
          </cell>
          <cell r="H5141">
            <v>38118</v>
          </cell>
        </row>
        <row r="5142">
          <cell r="G5142" t="str">
            <v/>
          </cell>
          <cell r="H5142">
            <v>38118</v>
          </cell>
        </row>
        <row r="5143">
          <cell r="G5143" t="str">
            <v/>
          </cell>
          <cell r="H5143">
            <v>38146</v>
          </cell>
        </row>
        <row r="5144">
          <cell r="G5144" t="str">
            <v/>
          </cell>
          <cell r="H5144">
            <v>38146</v>
          </cell>
        </row>
        <row r="5145">
          <cell r="G5145" t="str">
            <v/>
          </cell>
          <cell r="H5145">
            <v>38146</v>
          </cell>
        </row>
        <row r="5146">
          <cell r="G5146" t="str">
            <v/>
          </cell>
          <cell r="H5146">
            <v>38146</v>
          </cell>
        </row>
        <row r="5147">
          <cell r="G5147" t="str">
            <v/>
          </cell>
          <cell r="H5147">
            <v>38138</v>
          </cell>
        </row>
        <row r="5148">
          <cell r="G5148" t="str">
            <v/>
          </cell>
          <cell r="H5148">
            <v>38118</v>
          </cell>
        </row>
        <row r="5149">
          <cell r="G5149" t="str">
            <v/>
          </cell>
          <cell r="H5149">
            <v>38139</v>
          </cell>
        </row>
        <row r="5150">
          <cell r="G5150" t="str">
            <v/>
          </cell>
          <cell r="H5150">
            <v>38127</v>
          </cell>
        </row>
        <row r="5151">
          <cell r="G5151" t="str">
            <v/>
          </cell>
          <cell r="H5151">
            <v>38161</v>
          </cell>
        </row>
        <row r="5152">
          <cell r="G5152" t="str">
            <v/>
          </cell>
          <cell r="H5152">
            <v>38161</v>
          </cell>
        </row>
        <row r="5153">
          <cell r="G5153" t="str">
            <v/>
          </cell>
          <cell r="H5153">
            <v>38161</v>
          </cell>
        </row>
        <row r="5154">
          <cell r="G5154" t="str">
            <v/>
          </cell>
          <cell r="H5154">
            <v>38161</v>
          </cell>
        </row>
        <row r="5155">
          <cell r="G5155" t="str">
            <v/>
          </cell>
          <cell r="H5155">
            <v>38139</v>
          </cell>
        </row>
        <row r="5156">
          <cell r="G5156" t="str">
            <v/>
          </cell>
          <cell r="H5156">
            <v>38126</v>
          </cell>
        </row>
        <row r="5157">
          <cell r="G5157" t="str">
            <v/>
          </cell>
          <cell r="H5157">
            <v>38161</v>
          </cell>
        </row>
        <row r="5158">
          <cell r="G5158" t="str">
            <v/>
          </cell>
          <cell r="H5158">
            <v>38161</v>
          </cell>
        </row>
        <row r="5159">
          <cell r="G5159" t="str">
            <v/>
          </cell>
          <cell r="H5159">
            <v>38155</v>
          </cell>
        </row>
        <row r="5160">
          <cell r="G5160" t="str">
            <v/>
          </cell>
          <cell r="H5160">
            <v>38155</v>
          </cell>
        </row>
        <row r="5161">
          <cell r="G5161" t="str">
            <v/>
          </cell>
          <cell r="H5161">
            <v>38155</v>
          </cell>
        </row>
        <row r="5162">
          <cell r="G5162" t="str">
            <v/>
          </cell>
          <cell r="H5162">
            <v>38155</v>
          </cell>
        </row>
        <row r="5163">
          <cell r="G5163" t="str">
            <v/>
          </cell>
          <cell r="H5163">
            <v>38233</v>
          </cell>
        </row>
        <row r="5164">
          <cell r="G5164" t="str">
            <v/>
          </cell>
          <cell r="H5164">
            <v>38233</v>
          </cell>
        </row>
        <row r="5165">
          <cell r="G5165" t="str">
            <v/>
          </cell>
          <cell r="H5165">
            <v>38233</v>
          </cell>
        </row>
        <row r="5166">
          <cell r="G5166" t="str">
            <v/>
          </cell>
          <cell r="H5166">
            <v>38233</v>
          </cell>
        </row>
        <row r="5167">
          <cell r="G5167" t="str">
            <v/>
          </cell>
          <cell r="H5167">
            <v>38233</v>
          </cell>
        </row>
        <row r="5168">
          <cell r="G5168" t="str">
            <v/>
          </cell>
          <cell r="H5168">
            <v>38233</v>
          </cell>
        </row>
        <row r="5169">
          <cell r="G5169" t="str">
            <v/>
          </cell>
          <cell r="H5169">
            <v>38233</v>
          </cell>
        </row>
        <row r="5170">
          <cell r="G5170" t="str">
            <v/>
          </cell>
          <cell r="H5170">
            <v>38233</v>
          </cell>
        </row>
        <row r="5171">
          <cell r="G5171" t="str">
            <v/>
          </cell>
          <cell r="H5171">
            <v>38233</v>
          </cell>
        </row>
        <row r="5172">
          <cell r="G5172" t="str">
            <v/>
          </cell>
          <cell r="H5172">
            <v>38233</v>
          </cell>
        </row>
        <row r="5173">
          <cell r="G5173" t="str">
            <v/>
          </cell>
          <cell r="H5173">
            <v>38233</v>
          </cell>
        </row>
        <row r="5174">
          <cell r="G5174" t="str">
            <v/>
          </cell>
          <cell r="H5174">
            <v>38233</v>
          </cell>
        </row>
        <row r="5175">
          <cell r="G5175" t="str">
            <v/>
          </cell>
          <cell r="H5175">
            <v>38233</v>
          </cell>
        </row>
        <row r="5176">
          <cell r="G5176" t="str">
            <v/>
          </cell>
          <cell r="H5176">
            <v>38233</v>
          </cell>
        </row>
        <row r="5177">
          <cell r="G5177" t="str">
            <v/>
          </cell>
          <cell r="H5177">
            <v>38233</v>
          </cell>
        </row>
        <row r="5178">
          <cell r="G5178" t="str">
            <v/>
          </cell>
          <cell r="H5178">
            <v>38233</v>
          </cell>
        </row>
        <row r="5179">
          <cell r="G5179" t="str">
            <v/>
          </cell>
          <cell r="H5179">
            <v>38233</v>
          </cell>
        </row>
        <row r="5180">
          <cell r="G5180" t="str">
            <v/>
          </cell>
          <cell r="H5180">
            <v>38233</v>
          </cell>
        </row>
        <row r="5181">
          <cell r="G5181" t="str">
            <v/>
          </cell>
          <cell r="H5181">
            <v>38233</v>
          </cell>
        </row>
        <row r="5182">
          <cell r="G5182" t="str">
            <v/>
          </cell>
          <cell r="H5182">
            <v>38233</v>
          </cell>
        </row>
        <row r="5183">
          <cell r="G5183" t="str">
            <v/>
          </cell>
          <cell r="H5183">
            <v>38233</v>
          </cell>
        </row>
        <row r="5184">
          <cell r="G5184" t="str">
            <v/>
          </cell>
          <cell r="H5184">
            <v>38233</v>
          </cell>
        </row>
        <row r="5185">
          <cell r="G5185" t="str">
            <v/>
          </cell>
          <cell r="H5185">
            <v>38233</v>
          </cell>
        </row>
        <row r="5186">
          <cell r="G5186" t="str">
            <v/>
          </cell>
          <cell r="H5186">
            <v>38233</v>
          </cell>
        </row>
        <row r="5187">
          <cell r="G5187" t="str">
            <v/>
          </cell>
          <cell r="H5187">
            <v>38233</v>
          </cell>
        </row>
        <row r="5188">
          <cell r="G5188" t="str">
            <v/>
          </cell>
          <cell r="H5188">
            <v>38233</v>
          </cell>
        </row>
        <row r="5189">
          <cell r="G5189" t="str">
            <v/>
          </cell>
          <cell r="H5189">
            <v>38233</v>
          </cell>
        </row>
        <row r="5190">
          <cell r="G5190" t="str">
            <v/>
          </cell>
          <cell r="H5190">
            <v>38233</v>
          </cell>
        </row>
        <row r="5191">
          <cell r="G5191" t="str">
            <v/>
          </cell>
          <cell r="H5191">
            <v>38233</v>
          </cell>
        </row>
        <row r="5192">
          <cell r="G5192" t="str">
            <v/>
          </cell>
          <cell r="H5192">
            <v>38233</v>
          </cell>
        </row>
        <row r="5193">
          <cell r="G5193" t="str">
            <v/>
          </cell>
          <cell r="H5193">
            <v>38233</v>
          </cell>
        </row>
        <row r="5194">
          <cell r="G5194" t="str">
            <v/>
          </cell>
          <cell r="H5194">
            <v>38233</v>
          </cell>
        </row>
        <row r="5195">
          <cell r="G5195" t="str">
            <v/>
          </cell>
          <cell r="H5195">
            <v>38233</v>
          </cell>
        </row>
        <row r="5196">
          <cell r="G5196" t="str">
            <v/>
          </cell>
          <cell r="H5196">
            <v>38233</v>
          </cell>
        </row>
        <row r="5197">
          <cell r="G5197" t="str">
            <v/>
          </cell>
          <cell r="H5197">
            <v>38162</v>
          </cell>
        </row>
        <row r="5198">
          <cell r="G5198" t="str">
            <v/>
          </cell>
          <cell r="H5198">
            <v>38162</v>
          </cell>
        </row>
        <row r="5199">
          <cell r="G5199" t="str">
            <v/>
          </cell>
          <cell r="H5199">
            <v>38162</v>
          </cell>
        </row>
        <row r="5200">
          <cell r="G5200" t="str">
            <v/>
          </cell>
          <cell r="H5200">
            <v>38162</v>
          </cell>
        </row>
        <row r="5201">
          <cell r="G5201" t="str">
            <v/>
          </cell>
          <cell r="H5201">
            <v>38162</v>
          </cell>
        </row>
        <row r="5202">
          <cell r="G5202" t="str">
            <v/>
          </cell>
          <cell r="H5202">
            <v>38162</v>
          </cell>
        </row>
        <row r="5203">
          <cell r="G5203" t="str">
            <v/>
          </cell>
          <cell r="H5203">
            <v>38162</v>
          </cell>
        </row>
        <row r="5204">
          <cell r="G5204" t="str">
            <v/>
          </cell>
          <cell r="H5204">
            <v>38162</v>
          </cell>
        </row>
        <row r="5205">
          <cell r="G5205" t="str">
            <v/>
          </cell>
          <cell r="H5205">
            <v>38162</v>
          </cell>
        </row>
        <row r="5206">
          <cell r="G5206" t="str">
            <v/>
          </cell>
          <cell r="H5206">
            <v>38162</v>
          </cell>
        </row>
        <row r="5207">
          <cell r="G5207" t="str">
            <v/>
          </cell>
          <cell r="H5207">
            <v>38162</v>
          </cell>
        </row>
        <row r="5208">
          <cell r="G5208" t="str">
            <v/>
          </cell>
          <cell r="H5208">
            <v>38162</v>
          </cell>
        </row>
        <row r="5209">
          <cell r="G5209" t="str">
            <v/>
          </cell>
          <cell r="H5209">
            <v>38155</v>
          </cell>
        </row>
        <row r="5210">
          <cell r="G5210" t="str">
            <v/>
          </cell>
          <cell r="H5210">
            <v>38155</v>
          </cell>
        </row>
        <row r="5211">
          <cell r="G5211" t="str">
            <v/>
          </cell>
          <cell r="H5211">
            <v>38155</v>
          </cell>
        </row>
        <row r="5212">
          <cell r="G5212" t="str">
            <v/>
          </cell>
          <cell r="H5212">
            <v>38155</v>
          </cell>
        </row>
        <row r="5213">
          <cell r="G5213" t="str">
            <v/>
          </cell>
          <cell r="H5213">
            <v>38143</v>
          </cell>
        </row>
        <row r="5214">
          <cell r="G5214" t="str">
            <v/>
          </cell>
          <cell r="H5214">
            <v>38143</v>
          </cell>
        </row>
        <row r="5215">
          <cell r="G5215" t="str">
            <v/>
          </cell>
          <cell r="H5215">
            <v>38143</v>
          </cell>
        </row>
        <row r="5216">
          <cell r="G5216" t="str">
            <v/>
          </cell>
          <cell r="H5216">
            <v>38143</v>
          </cell>
        </row>
        <row r="5217">
          <cell r="G5217" t="str">
            <v/>
          </cell>
          <cell r="H5217">
            <v>38143</v>
          </cell>
        </row>
        <row r="5218">
          <cell r="G5218" t="str">
            <v/>
          </cell>
          <cell r="H5218">
            <v>38143</v>
          </cell>
        </row>
        <row r="5219">
          <cell r="G5219" t="str">
            <v/>
          </cell>
          <cell r="H5219">
            <v>38155</v>
          </cell>
        </row>
        <row r="5220">
          <cell r="G5220" t="str">
            <v/>
          </cell>
          <cell r="H5220">
            <v>38155</v>
          </cell>
        </row>
        <row r="5221">
          <cell r="G5221" t="str">
            <v/>
          </cell>
          <cell r="H5221">
            <v>38155</v>
          </cell>
        </row>
        <row r="5222">
          <cell r="G5222" t="str">
            <v/>
          </cell>
          <cell r="H5222">
            <v>38155</v>
          </cell>
        </row>
        <row r="5223">
          <cell r="G5223" t="str">
            <v/>
          </cell>
          <cell r="H5223">
            <v>38101</v>
          </cell>
        </row>
        <row r="5224">
          <cell r="G5224" t="str">
            <v/>
          </cell>
          <cell r="H5224">
            <v>38101</v>
          </cell>
        </row>
        <row r="5225">
          <cell r="G5225" t="str">
            <v/>
          </cell>
          <cell r="H5225">
            <v>38101</v>
          </cell>
        </row>
        <row r="5226">
          <cell r="G5226" t="str">
            <v/>
          </cell>
          <cell r="H5226">
            <v>38101</v>
          </cell>
        </row>
        <row r="5227">
          <cell r="G5227" t="str">
            <v/>
          </cell>
          <cell r="H5227">
            <v>38101</v>
          </cell>
        </row>
        <row r="5228">
          <cell r="G5228" t="str">
            <v/>
          </cell>
          <cell r="H5228">
            <v>38101</v>
          </cell>
        </row>
        <row r="5229">
          <cell r="G5229" t="str">
            <v/>
          </cell>
          <cell r="H5229">
            <v>38101</v>
          </cell>
        </row>
        <row r="5230">
          <cell r="G5230" t="str">
            <v/>
          </cell>
          <cell r="H5230">
            <v>38101</v>
          </cell>
        </row>
        <row r="5231">
          <cell r="G5231" t="str">
            <v/>
          </cell>
          <cell r="H5231">
            <v>38101</v>
          </cell>
        </row>
        <row r="5232">
          <cell r="G5232" t="str">
            <v/>
          </cell>
          <cell r="H5232">
            <v>38101</v>
          </cell>
        </row>
        <row r="5233">
          <cell r="G5233" t="str">
            <v/>
          </cell>
          <cell r="H5233">
            <v>38101</v>
          </cell>
        </row>
        <row r="5234">
          <cell r="G5234" t="str">
            <v/>
          </cell>
          <cell r="H5234">
            <v>38101</v>
          </cell>
        </row>
        <row r="5235">
          <cell r="G5235" t="str">
            <v/>
          </cell>
          <cell r="H5235">
            <v>38101</v>
          </cell>
        </row>
        <row r="5236">
          <cell r="G5236" t="str">
            <v/>
          </cell>
          <cell r="H5236">
            <v>38101</v>
          </cell>
        </row>
        <row r="5237">
          <cell r="G5237" t="str">
            <v/>
          </cell>
          <cell r="H5237">
            <v>38156</v>
          </cell>
        </row>
        <row r="5238">
          <cell r="G5238" t="str">
            <v/>
          </cell>
          <cell r="H5238">
            <v>38156</v>
          </cell>
        </row>
        <row r="5239">
          <cell r="G5239" t="str">
            <v/>
          </cell>
          <cell r="H5239">
            <v>38107</v>
          </cell>
        </row>
        <row r="5240">
          <cell r="G5240" t="str">
            <v/>
          </cell>
          <cell r="H5240">
            <v>38107</v>
          </cell>
        </row>
        <row r="5241">
          <cell r="G5241" t="str">
            <v/>
          </cell>
          <cell r="H5241">
            <v>38156</v>
          </cell>
        </row>
        <row r="5242">
          <cell r="G5242" t="str">
            <v/>
          </cell>
          <cell r="H5242">
            <v>38156</v>
          </cell>
        </row>
        <row r="5243">
          <cell r="G5243" t="str">
            <v/>
          </cell>
          <cell r="H5243">
            <v>38118</v>
          </cell>
        </row>
        <row r="5244">
          <cell r="G5244" t="str">
            <v/>
          </cell>
          <cell r="H5244">
            <v>38118</v>
          </cell>
        </row>
        <row r="5245">
          <cell r="G5245" t="str">
            <v/>
          </cell>
          <cell r="H5245">
            <v>38118</v>
          </cell>
        </row>
        <row r="5246">
          <cell r="G5246" t="str">
            <v/>
          </cell>
          <cell r="H5246">
            <v>38118</v>
          </cell>
        </row>
        <row r="5247">
          <cell r="G5247" t="str">
            <v/>
          </cell>
          <cell r="H5247">
            <v>38125</v>
          </cell>
        </row>
        <row r="5248">
          <cell r="G5248" t="str">
            <v/>
          </cell>
          <cell r="H5248">
            <v>38125</v>
          </cell>
        </row>
        <row r="5249">
          <cell r="G5249" t="str">
            <v/>
          </cell>
          <cell r="H5249">
            <v>38114</v>
          </cell>
        </row>
        <row r="5250">
          <cell r="G5250" t="str">
            <v/>
          </cell>
          <cell r="H5250">
            <v>38114</v>
          </cell>
        </row>
        <row r="5251">
          <cell r="G5251" t="str">
            <v/>
          </cell>
          <cell r="H5251">
            <v>38114</v>
          </cell>
        </row>
        <row r="5252">
          <cell r="G5252" t="str">
            <v/>
          </cell>
          <cell r="H5252">
            <v>38099</v>
          </cell>
        </row>
        <row r="5253">
          <cell r="G5253" t="str">
            <v/>
          </cell>
          <cell r="H5253">
            <v>38099</v>
          </cell>
        </row>
        <row r="5254">
          <cell r="G5254" t="str">
            <v/>
          </cell>
          <cell r="H5254">
            <v>38099</v>
          </cell>
        </row>
        <row r="5255">
          <cell r="G5255" t="str">
            <v/>
          </cell>
          <cell r="H5255">
            <v>38099</v>
          </cell>
        </row>
        <row r="5256">
          <cell r="G5256" t="str">
            <v/>
          </cell>
          <cell r="H5256">
            <v>38099</v>
          </cell>
        </row>
        <row r="5257">
          <cell r="G5257" t="str">
            <v/>
          </cell>
          <cell r="H5257">
            <v>38099</v>
          </cell>
        </row>
        <row r="5258">
          <cell r="G5258" t="str">
            <v/>
          </cell>
          <cell r="H5258">
            <v>38093</v>
          </cell>
        </row>
        <row r="5259">
          <cell r="G5259" t="str">
            <v/>
          </cell>
          <cell r="H5259">
            <v>38079</v>
          </cell>
        </row>
        <row r="5260">
          <cell r="G5260" t="str">
            <v/>
          </cell>
          <cell r="H5260">
            <v>38079</v>
          </cell>
        </row>
        <row r="5261">
          <cell r="G5261" t="str">
            <v/>
          </cell>
          <cell r="H5261">
            <v>38084</v>
          </cell>
        </row>
        <row r="5262">
          <cell r="G5262" t="str">
            <v/>
          </cell>
          <cell r="H5262">
            <v>38078</v>
          </cell>
        </row>
        <row r="5263">
          <cell r="G5263" t="str">
            <v/>
          </cell>
          <cell r="H5263">
            <v>38084</v>
          </cell>
        </row>
        <row r="5264">
          <cell r="G5264" t="str">
            <v/>
          </cell>
          <cell r="H5264">
            <v>38078</v>
          </cell>
        </row>
        <row r="5265">
          <cell r="G5265" t="str">
            <v/>
          </cell>
          <cell r="H5265">
            <v>38079</v>
          </cell>
        </row>
        <row r="5266">
          <cell r="G5266" t="str">
            <v/>
          </cell>
          <cell r="H5266">
            <v>38079</v>
          </cell>
        </row>
        <row r="5267">
          <cell r="G5267" t="str">
            <v/>
          </cell>
          <cell r="H5267">
            <v>38079</v>
          </cell>
        </row>
        <row r="5268">
          <cell r="G5268" t="str">
            <v/>
          </cell>
          <cell r="H5268">
            <v>38079</v>
          </cell>
        </row>
        <row r="5269">
          <cell r="G5269" t="str">
            <v/>
          </cell>
          <cell r="H5269">
            <v>38078</v>
          </cell>
        </row>
        <row r="5270">
          <cell r="G5270" t="str">
            <v/>
          </cell>
          <cell r="H5270">
            <v>38162</v>
          </cell>
        </row>
        <row r="5271">
          <cell r="G5271" t="str">
            <v/>
          </cell>
          <cell r="H5271">
            <v>38162</v>
          </cell>
        </row>
        <row r="5272">
          <cell r="G5272" t="str">
            <v/>
          </cell>
          <cell r="H5272">
            <v>38162</v>
          </cell>
        </row>
        <row r="5273">
          <cell r="G5273" t="str">
            <v/>
          </cell>
          <cell r="H5273">
            <v>38162</v>
          </cell>
        </row>
        <row r="5274">
          <cell r="G5274" t="str">
            <v/>
          </cell>
          <cell r="H5274">
            <v>38162</v>
          </cell>
        </row>
        <row r="5275">
          <cell r="G5275" t="str">
            <v/>
          </cell>
          <cell r="H5275">
            <v>38162</v>
          </cell>
        </row>
        <row r="5276">
          <cell r="G5276" t="str">
            <v/>
          </cell>
          <cell r="H5276">
            <v>38126</v>
          </cell>
        </row>
        <row r="5277">
          <cell r="G5277" t="str">
            <v/>
          </cell>
          <cell r="H5277">
            <v>38126</v>
          </cell>
        </row>
        <row r="5278">
          <cell r="G5278" t="str">
            <v/>
          </cell>
          <cell r="H5278">
            <v>38121</v>
          </cell>
        </row>
        <row r="5279">
          <cell r="G5279" t="str">
            <v/>
          </cell>
          <cell r="H5279">
            <v>38121</v>
          </cell>
        </row>
        <row r="5280">
          <cell r="G5280" t="str">
            <v/>
          </cell>
          <cell r="H5280">
            <v>38121</v>
          </cell>
        </row>
        <row r="5281">
          <cell r="G5281" t="str">
            <v/>
          </cell>
          <cell r="H5281">
            <v>38121</v>
          </cell>
        </row>
        <row r="5282">
          <cell r="G5282" t="str">
            <v/>
          </cell>
          <cell r="H5282">
            <v>38121</v>
          </cell>
        </row>
        <row r="5283">
          <cell r="G5283" t="str">
            <v/>
          </cell>
          <cell r="H5283">
            <v>38121</v>
          </cell>
        </row>
        <row r="5284">
          <cell r="G5284" t="str">
            <v/>
          </cell>
          <cell r="H5284">
            <v>38121</v>
          </cell>
        </row>
        <row r="5285">
          <cell r="G5285" t="str">
            <v/>
          </cell>
          <cell r="H5285">
            <v>38121</v>
          </cell>
        </row>
        <row r="5286">
          <cell r="G5286" t="str">
            <v/>
          </cell>
          <cell r="H5286">
            <v>38197</v>
          </cell>
        </row>
        <row r="5287">
          <cell r="G5287" t="str">
            <v/>
          </cell>
          <cell r="H5287">
            <v>38197</v>
          </cell>
        </row>
        <row r="5288">
          <cell r="G5288" t="str">
            <v/>
          </cell>
          <cell r="H5288">
            <v>38197</v>
          </cell>
        </row>
        <row r="5289">
          <cell r="G5289" t="str">
            <v/>
          </cell>
          <cell r="H5289">
            <v>38197</v>
          </cell>
        </row>
        <row r="5290">
          <cell r="G5290" t="str">
            <v/>
          </cell>
          <cell r="H5290">
            <v>38197</v>
          </cell>
        </row>
        <row r="5291">
          <cell r="G5291" t="str">
            <v/>
          </cell>
          <cell r="H5291">
            <v>38197</v>
          </cell>
        </row>
        <row r="5292">
          <cell r="G5292" t="str">
            <v/>
          </cell>
          <cell r="H5292">
            <v>38197</v>
          </cell>
        </row>
        <row r="5293">
          <cell r="G5293" t="str">
            <v/>
          </cell>
          <cell r="H5293">
            <v>38197</v>
          </cell>
        </row>
        <row r="5294">
          <cell r="G5294" t="str">
            <v/>
          </cell>
          <cell r="H5294">
            <v>38196</v>
          </cell>
        </row>
        <row r="5295">
          <cell r="G5295" t="str">
            <v/>
          </cell>
          <cell r="H5295">
            <v>38196</v>
          </cell>
        </row>
        <row r="5296">
          <cell r="G5296" t="str">
            <v/>
          </cell>
          <cell r="H5296">
            <v>38196</v>
          </cell>
        </row>
        <row r="5297">
          <cell r="G5297" t="str">
            <v/>
          </cell>
          <cell r="H5297">
            <v>38196</v>
          </cell>
        </row>
        <row r="5298">
          <cell r="G5298" t="str">
            <v/>
          </cell>
          <cell r="H5298">
            <v>38196</v>
          </cell>
        </row>
        <row r="5299">
          <cell r="G5299" t="str">
            <v/>
          </cell>
          <cell r="H5299">
            <v>38196</v>
          </cell>
        </row>
        <row r="5300">
          <cell r="G5300" t="str">
            <v/>
          </cell>
          <cell r="H5300">
            <v>38196</v>
          </cell>
        </row>
        <row r="5301">
          <cell r="G5301" t="str">
            <v/>
          </cell>
          <cell r="H5301">
            <v>38196</v>
          </cell>
        </row>
        <row r="5302">
          <cell r="G5302" t="str">
            <v/>
          </cell>
          <cell r="H5302">
            <v>38126</v>
          </cell>
        </row>
        <row r="5303">
          <cell r="G5303" t="str">
            <v/>
          </cell>
          <cell r="H5303">
            <v>38126</v>
          </cell>
        </row>
        <row r="5304">
          <cell r="G5304" t="str">
            <v/>
          </cell>
          <cell r="H5304">
            <v>38126</v>
          </cell>
        </row>
        <row r="5305">
          <cell r="G5305" t="str">
            <v/>
          </cell>
          <cell r="H5305">
            <v>38126</v>
          </cell>
        </row>
        <row r="5306">
          <cell r="G5306" t="str">
            <v/>
          </cell>
          <cell r="H5306">
            <v>38126</v>
          </cell>
        </row>
        <row r="5307">
          <cell r="G5307" t="str">
            <v/>
          </cell>
          <cell r="H5307">
            <v>38126</v>
          </cell>
        </row>
        <row r="5308">
          <cell r="G5308" t="str">
            <v/>
          </cell>
          <cell r="H5308">
            <v>38126</v>
          </cell>
        </row>
        <row r="5309">
          <cell r="G5309" t="str">
            <v/>
          </cell>
          <cell r="H5309">
            <v>38126</v>
          </cell>
        </row>
        <row r="5310">
          <cell r="G5310" t="str">
            <v/>
          </cell>
          <cell r="H5310">
            <v>38124</v>
          </cell>
        </row>
        <row r="5311">
          <cell r="G5311" t="str">
            <v/>
          </cell>
          <cell r="H5311">
            <v>38124</v>
          </cell>
        </row>
        <row r="5312">
          <cell r="G5312" t="str">
            <v/>
          </cell>
          <cell r="H5312">
            <v>38124</v>
          </cell>
        </row>
        <row r="5313">
          <cell r="G5313" t="str">
            <v/>
          </cell>
          <cell r="H5313">
            <v>38124</v>
          </cell>
        </row>
        <row r="5314">
          <cell r="G5314" t="str">
            <v/>
          </cell>
          <cell r="H5314">
            <v>38124</v>
          </cell>
        </row>
        <row r="5315">
          <cell r="G5315" t="str">
            <v/>
          </cell>
          <cell r="H5315">
            <v>38124</v>
          </cell>
        </row>
        <row r="5316">
          <cell r="G5316" t="str">
            <v/>
          </cell>
          <cell r="H5316">
            <v>38196</v>
          </cell>
        </row>
        <row r="5317">
          <cell r="G5317" t="str">
            <v/>
          </cell>
          <cell r="H5317">
            <v>38196</v>
          </cell>
        </row>
        <row r="5318">
          <cell r="G5318" t="str">
            <v/>
          </cell>
          <cell r="H5318">
            <v>38196</v>
          </cell>
        </row>
        <row r="5319">
          <cell r="G5319" t="str">
            <v/>
          </cell>
          <cell r="H5319">
            <v>38196</v>
          </cell>
        </row>
        <row r="5320">
          <cell r="G5320" t="str">
            <v/>
          </cell>
          <cell r="H5320">
            <v>38196</v>
          </cell>
        </row>
        <row r="5321">
          <cell r="G5321" t="str">
            <v/>
          </cell>
          <cell r="H5321">
            <v>38196</v>
          </cell>
        </row>
        <row r="5322">
          <cell r="G5322" t="str">
            <v/>
          </cell>
          <cell r="H5322">
            <v>38196</v>
          </cell>
        </row>
        <row r="5323">
          <cell r="G5323" t="str">
            <v/>
          </cell>
          <cell r="H5323">
            <v>38196</v>
          </cell>
        </row>
        <row r="5324">
          <cell r="G5324" t="str">
            <v/>
          </cell>
          <cell r="H5324">
            <v>38118</v>
          </cell>
        </row>
        <row r="5325">
          <cell r="G5325" t="str">
            <v/>
          </cell>
          <cell r="H5325">
            <v>38118</v>
          </cell>
        </row>
        <row r="5326">
          <cell r="G5326" t="str">
            <v/>
          </cell>
          <cell r="H5326">
            <v>38118</v>
          </cell>
        </row>
        <row r="5327">
          <cell r="G5327" t="str">
            <v/>
          </cell>
          <cell r="H5327">
            <v>38118</v>
          </cell>
        </row>
        <row r="5328">
          <cell r="G5328" t="str">
            <v/>
          </cell>
          <cell r="H5328">
            <v>38118</v>
          </cell>
        </row>
        <row r="5329">
          <cell r="G5329" t="str">
            <v/>
          </cell>
          <cell r="H5329">
            <v>38118</v>
          </cell>
        </row>
        <row r="5330">
          <cell r="G5330" t="str">
            <v/>
          </cell>
          <cell r="H5330">
            <v>38197</v>
          </cell>
        </row>
        <row r="5331">
          <cell r="G5331" t="str">
            <v/>
          </cell>
          <cell r="H5331">
            <v>38197</v>
          </cell>
        </row>
        <row r="5332">
          <cell r="G5332" t="str">
            <v/>
          </cell>
          <cell r="H5332">
            <v>38197</v>
          </cell>
        </row>
        <row r="5333">
          <cell r="G5333" t="str">
            <v/>
          </cell>
          <cell r="H5333">
            <v>38197</v>
          </cell>
        </row>
        <row r="5334">
          <cell r="G5334" t="str">
            <v/>
          </cell>
          <cell r="H5334">
            <v>38197</v>
          </cell>
        </row>
        <row r="5335">
          <cell r="G5335" t="str">
            <v/>
          </cell>
          <cell r="H5335">
            <v>38197</v>
          </cell>
        </row>
        <row r="5336">
          <cell r="G5336" t="str">
            <v/>
          </cell>
          <cell r="H5336">
            <v>38197</v>
          </cell>
        </row>
        <row r="5337">
          <cell r="G5337" t="str">
            <v/>
          </cell>
          <cell r="H5337">
            <v>38197</v>
          </cell>
        </row>
        <row r="5338">
          <cell r="G5338" t="str">
            <v/>
          </cell>
          <cell r="H5338">
            <v>38121</v>
          </cell>
        </row>
        <row r="5339">
          <cell r="G5339" t="str">
            <v/>
          </cell>
          <cell r="H5339">
            <v>38121</v>
          </cell>
        </row>
        <row r="5340">
          <cell r="G5340" t="str">
            <v/>
          </cell>
          <cell r="H5340">
            <v>38118</v>
          </cell>
        </row>
        <row r="5341">
          <cell r="G5341" t="str">
            <v/>
          </cell>
          <cell r="H5341">
            <v>38118</v>
          </cell>
        </row>
        <row r="5342">
          <cell r="G5342" t="str">
            <v/>
          </cell>
          <cell r="H5342">
            <v>38118</v>
          </cell>
        </row>
        <row r="5343">
          <cell r="G5343" t="str">
            <v/>
          </cell>
          <cell r="H5343">
            <v>38118</v>
          </cell>
        </row>
        <row r="5344">
          <cell r="G5344" t="str">
            <v/>
          </cell>
          <cell r="H5344">
            <v>38118</v>
          </cell>
        </row>
        <row r="5345">
          <cell r="G5345" t="str">
            <v/>
          </cell>
          <cell r="H5345">
            <v>38118</v>
          </cell>
        </row>
        <row r="5346">
          <cell r="G5346" t="str">
            <v/>
          </cell>
          <cell r="H5346">
            <v>38118</v>
          </cell>
        </row>
        <row r="5347">
          <cell r="G5347" t="str">
            <v/>
          </cell>
          <cell r="H5347">
            <v>38118</v>
          </cell>
        </row>
        <row r="5348">
          <cell r="G5348" t="str">
            <v/>
          </cell>
          <cell r="H5348">
            <v>38126</v>
          </cell>
        </row>
        <row r="5349">
          <cell r="G5349" t="str">
            <v/>
          </cell>
          <cell r="H5349">
            <v>38126</v>
          </cell>
        </row>
        <row r="5350">
          <cell r="G5350" t="str">
            <v/>
          </cell>
          <cell r="H5350">
            <v>38126</v>
          </cell>
        </row>
        <row r="5351">
          <cell r="G5351" t="str">
            <v/>
          </cell>
          <cell r="H5351">
            <v>38124</v>
          </cell>
        </row>
        <row r="5352">
          <cell r="G5352" t="str">
            <v/>
          </cell>
          <cell r="H5352">
            <v>38124</v>
          </cell>
        </row>
        <row r="5353">
          <cell r="G5353" t="str">
            <v/>
          </cell>
          <cell r="H5353">
            <v>38124</v>
          </cell>
        </row>
        <row r="5354">
          <cell r="G5354" t="str">
            <v/>
          </cell>
          <cell r="H5354">
            <v>38124</v>
          </cell>
        </row>
        <row r="5355">
          <cell r="G5355" t="str">
            <v/>
          </cell>
          <cell r="H5355">
            <v>38119</v>
          </cell>
        </row>
        <row r="5356">
          <cell r="G5356" t="str">
            <v/>
          </cell>
          <cell r="H5356">
            <v>38119</v>
          </cell>
        </row>
        <row r="5357">
          <cell r="G5357" t="str">
            <v/>
          </cell>
          <cell r="H5357">
            <v>38119</v>
          </cell>
        </row>
        <row r="5358">
          <cell r="G5358" t="str">
            <v/>
          </cell>
          <cell r="H5358">
            <v>38119</v>
          </cell>
        </row>
        <row r="5359">
          <cell r="G5359" t="str">
            <v/>
          </cell>
          <cell r="H5359">
            <v>38119</v>
          </cell>
        </row>
        <row r="5360">
          <cell r="G5360" t="str">
            <v/>
          </cell>
          <cell r="H5360">
            <v>38119</v>
          </cell>
        </row>
        <row r="5361">
          <cell r="G5361" t="str">
            <v/>
          </cell>
          <cell r="H5361">
            <v>38119</v>
          </cell>
        </row>
        <row r="5362">
          <cell r="G5362" t="str">
            <v/>
          </cell>
          <cell r="H5362">
            <v>38119</v>
          </cell>
        </row>
        <row r="5363">
          <cell r="G5363" t="str">
            <v/>
          </cell>
          <cell r="H5363">
            <v>38119</v>
          </cell>
        </row>
        <row r="5364">
          <cell r="G5364" t="str">
            <v/>
          </cell>
          <cell r="H5364">
            <v>38119</v>
          </cell>
        </row>
        <row r="5365">
          <cell r="G5365" t="str">
            <v/>
          </cell>
          <cell r="H5365">
            <v>38119</v>
          </cell>
        </row>
        <row r="5366">
          <cell r="G5366" t="str">
            <v/>
          </cell>
          <cell r="H5366">
            <v>38119</v>
          </cell>
        </row>
        <row r="5367">
          <cell r="G5367" t="str">
            <v/>
          </cell>
          <cell r="H5367">
            <v>38118</v>
          </cell>
        </row>
        <row r="5368">
          <cell r="G5368" t="str">
            <v/>
          </cell>
          <cell r="H5368">
            <v>38118</v>
          </cell>
        </row>
        <row r="5369">
          <cell r="G5369" t="str">
            <v/>
          </cell>
          <cell r="H5369">
            <v>38118</v>
          </cell>
        </row>
        <row r="5370">
          <cell r="G5370" t="str">
            <v/>
          </cell>
          <cell r="H5370">
            <v>38115</v>
          </cell>
        </row>
        <row r="5371">
          <cell r="G5371" t="str">
            <v/>
          </cell>
          <cell r="H5371">
            <v>38115</v>
          </cell>
        </row>
        <row r="5372">
          <cell r="G5372" t="str">
            <v/>
          </cell>
          <cell r="H5372">
            <v>38115</v>
          </cell>
        </row>
        <row r="5373">
          <cell r="G5373" t="str">
            <v/>
          </cell>
          <cell r="H5373">
            <v>38115</v>
          </cell>
        </row>
        <row r="5374">
          <cell r="G5374" t="str">
            <v/>
          </cell>
          <cell r="H5374">
            <v>38115</v>
          </cell>
        </row>
        <row r="5375">
          <cell r="G5375" t="str">
            <v/>
          </cell>
          <cell r="H5375">
            <v>38115</v>
          </cell>
        </row>
        <row r="5376">
          <cell r="G5376" t="str">
            <v/>
          </cell>
          <cell r="H5376">
            <v>38115</v>
          </cell>
        </row>
        <row r="5377">
          <cell r="G5377" t="str">
            <v/>
          </cell>
          <cell r="H5377">
            <v>38115</v>
          </cell>
        </row>
        <row r="5378">
          <cell r="G5378" t="str">
            <v/>
          </cell>
          <cell r="H5378">
            <v>38115</v>
          </cell>
        </row>
        <row r="5379">
          <cell r="G5379" t="str">
            <v/>
          </cell>
          <cell r="H5379">
            <v>38115</v>
          </cell>
        </row>
        <row r="5380">
          <cell r="G5380" t="str">
            <v/>
          </cell>
          <cell r="H5380">
            <v>38115</v>
          </cell>
        </row>
        <row r="5381">
          <cell r="G5381" t="str">
            <v/>
          </cell>
          <cell r="H5381">
            <v>38115</v>
          </cell>
        </row>
        <row r="5382">
          <cell r="G5382" t="str">
            <v/>
          </cell>
          <cell r="H5382">
            <v>38115</v>
          </cell>
        </row>
        <row r="5383">
          <cell r="G5383" t="str">
            <v/>
          </cell>
          <cell r="H5383">
            <v>38115</v>
          </cell>
        </row>
        <row r="5384">
          <cell r="G5384" t="str">
            <v/>
          </cell>
          <cell r="H5384">
            <v>38115</v>
          </cell>
        </row>
        <row r="5385">
          <cell r="G5385" t="str">
            <v/>
          </cell>
          <cell r="H5385">
            <v>38115</v>
          </cell>
        </row>
        <row r="5386">
          <cell r="G5386" t="str">
            <v/>
          </cell>
          <cell r="H5386">
            <v>38115</v>
          </cell>
        </row>
        <row r="5387">
          <cell r="G5387" t="str">
            <v/>
          </cell>
          <cell r="H5387">
            <v>38115</v>
          </cell>
        </row>
        <row r="5388">
          <cell r="G5388" t="str">
            <v/>
          </cell>
          <cell r="H5388">
            <v>38115</v>
          </cell>
        </row>
        <row r="5389">
          <cell r="G5389" t="str">
            <v/>
          </cell>
          <cell r="H5389">
            <v>38115</v>
          </cell>
        </row>
        <row r="5390">
          <cell r="G5390" t="str">
            <v/>
          </cell>
          <cell r="H5390">
            <v>38115</v>
          </cell>
        </row>
        <row r="5391">
          <cell r="G5391" t="str">
            <v/>
          </cell>
          <cell r="H5391">
            <v>38115</v>
          </cell>
        </row>
        <row r="5392">
          <cell r="G5392" t="str">
            <v/>
          </cell>
          <cell r="H5392">
            <v>38115</v>
          </cell>
        </row>
        <row r="5393">
          <cell r="G5393" t="str">
            <v/>
          </cell>
          <cell r="H5393">
            <v>38084</v>
          </cell>
        </row>
        <row r="5394">
          <cell r="G5394" t="str">
            <v/>
          </cell>
          <cell r="H5394">
            <v>38084</v>
          </cell>
        </row>
        <row r="5395">
          <cell r="G5395" t="str">
            <v/>
          </cell>
          <cell r="H5395">
            <v>38084</v>
          </cell>
        </row>
        <row r="5396">
          <cell r="G5396" t="str">
            <v/>
          </cell>
          <cell r="H5396">
            <v>38084</v>
          </cell>
        </row>
        <row r="5397">
          <cell r="G5397" t="str">
            <v/>
          </cell>
          <cell r="H5397">
            <v>38084</v>
          </cell>
        </row>
        <row r="5398">
          <cell r="G5398" t="str">
            <v/>
          </cell>
          <cell r="H5398">
            <v>38084</v>
          </cell>
        </row>
        <row r="5399">
          <cell r="G5399" t="str">
            <v/>
          </cell>
          <cell r="H5399">
            <v>38084</v>
          </cell>
        </row>
        <row r="5400">
          <cell r="G5400" t="str">
            <v/>
          </cell>
          <cell r="H5400">
            <v>38084</v>
          </cell>
        </row>
        <row r="5401">
          <cell r="G5401" t="str">
            <v/>
          </cell>
          <cell r="H5401">
            <v>38084</v>
          </cell>
        </row>
        <row r="5402">
          <cell r="G5402" t="str">
            <v/>
          </cell>
          <cell r="H5402">
            <v>38084</v>
          </cell>
        </row>
        <row r="5403">
          <cell r="G5403" t="str">
            <v/>
          </cell>
          <cell r="H5403">
            <v>38084</v>
          </cell>
        </row>
        <row r="5404">
          <cell r="G5404" t="str">
            <v/>
          </cell>
          <cell r="H5404">
            <v>38084</v>
          </cell>
        </row>
        <row r="5405">
          <cell r="G5405" t="str">
            <v/>
          </cell>
          <cell r="H5405">
            <v>38084</v>
          </cell>
        </row>
        <row r="5406">
          <cell r="G5406" t="str">
            <v/>
          </cell>
          <cell r="H5406">
            <v>38084</v>
          </cell>
        </row>
        <row r="5407">
          <cell r="G5407" t="str">
            <v/>
          </cell>
          <cell r="H5407">
            <v>38084</v>
          </cell>
        </row>
        <row r="5408">
          <cell r="G5408" t="str">
            <v/>
          </cell>
          <cell r="H5408">
            <v>38084</v>
          </cell>
        </row>
        <row r="5409">
          <cell r="G5409" t="str">
            <v/>
          </cell>
          <cell r="H5409">
            <v>38084</v>
          </cell>
        </row>
        <row r="5410">
          <cell r="G5410" t="str">
            <v/>
          </cell>
          <cell r="H5410">
            <v>38084</v>
          </cell>
        </row>
        <row r="5411">
          <cell r="G5411" t="str">
            <v/>
          </cell>
          <cell r="H5411">
            <v>38084</v>
          </cell>
        </row>
        <row r="5412">
          <cell r="G5412" t="str">
            <v/>
          </cell>
          <cell r="H5412">
            <v>38084</v>
          </cell>
        </row>
        <row r="5413">
          <cell r="G5413" t="str">
            <v/>
          </cell>
          <cell r="H5413">
            <v>38084</v>
          </cell>
        </row>
        <row r="5414">
          <cell r="G5414" t="str">
            <v/>
          </cell>
          <cell r="H5414">
            <v>38084</v>
          </cell>
        </row>
        <row r="5415">
          <cell r="G5415" t="str">
            <v/>
          </cell>
          <cell r="H5415">
            <v>38084</v>
          </cell>
        </row>
        <row r="5416">
          <cell r="G5416" t="str">
            <v/>
          </cell>
          <cell r="H5416">
            <v>38084</v>
          </cell>
        </row>
        <row r="5417">
          <cell r="G5417" t="str">
            <v/>
          </cell>
          <cell r="H5417">
            <v>38084</v>
          </cell>
        </row>
        <row r="5418">
          <cell r="G5418" t="str">
            <v/>
          </cell>
          <cell r="H5418">
            <v>38084</v>
          </cell>
        </row>
        <row r="5419">
          <cell r="G5419" t="str">
            <v/>
          </cell>
          <cell r="H5419">
            <v>38084</v>
          </cell>
        </row>
        <row r="5420">
          <cell r="G5420" t="str">
            <v/>
          </cell>
          <cell r="H5420">
            <v>38084</v>
          </cell>
        </row>
        <row r="5421">
          <cell r="G5421" t="str">
            <v/>
          </cell>
          <cell r="H5421">
            <v>38084</v>
          </cell>
        </row>
        <row r="5422">
          <cell r="G5422" t="str">
            <v/>
          </cell>
          <cell r="H5422">
            <v>38084</v>
          </cell>
        </row>
        <row r="5423">
          <cell r="G5423" t="str">
            <v/>
          </cell>
          <cell r="H5423">
            <v>38084</v>
          </cell>
        </row>
        <row r="5424">
          <cell r="G5424" t="str">
            <v/>
          </cell>
          <cell r="H5424">
            <v>38084</v>
          </cell>
        </row>
        <row r="5425">
          <cell r="G5425" t="str">
            <v/>
          </cell>
          <cell r="H5425">
            <v>38084</v>
          </cell>
        </row>
        <row r="5426">
          <cell r="G5426" t="str">
            <v/>
          </cell>
          <cell r="H5426">
            <v>38084</v>
          </cell>
        </row>
        <row r="5427">
          <cell r="G5427" t="str">
            <v/>
          </cell>
          <cell r="H5427">
            <v>38084</v>
          </cell>
        </row>
        <row r="5428">
          <cell r="G5428" t="str">
            <v/>
          </cell>
          <cell r="H5428">
            <v>38084</v>
          </cell>
        </row>
        <row r="5429">
          <cell r="G5429" t="str">
            <v/>
          </cell>
          <cell r="H5429">
            <v>38084</v>
          </cell>
        </row>
        <row r="5430">
          <cell r="G5430" t="str">
            <v/>
          </cell>
          <cell r="H5430">
            <v>38084</v>
          </cell>
        </row>
        <row r="5431">
          <cell r="G5431" t="str">
            <v/>
          </cell>
          <cell r="H5431">
            <v>38084</v>
          </cell>
        </row>
        <row r="5432">
          <cell r="G5432" t="str">
            <v/>
          </cell>
          <cell r="H5432">
            <v>38084</v>
          </cell>
        </row>
        <row r="5433">
          <cell r="G5433" t="str">
            <v/>
          </cell>
          <cell r="H5433">
            <v>38084</v>
          </cell>
        </row>
        <row r="5434">
          <cell r="G5434" t="str">
            <v/>
          </cell>
          <cell r="H5434">
            <v>38084</v>
          </cell>
        </row>
        <row r="5435">
          <cell r="G5435" t="str">
            <v/>
          </cell>
          <cell r="H5435">
            <v>38084</v>
          </cell>
        </row>
        <row r="5436">
          <cell r="G5436" t="str">
            <v/>
          </cell>
          <cell r="H5436">
            <v>38084</v>
          </cell>
        </row>
        <row r="5437">
          <cell r="G5437" t="str">
            <v/>
          </cell>
          <cell r="H5437">
            <v>38084</v>
          </cell>
        </row>
        <row r="5438">
          <cell r="G5438" t="str">
            <v/>
          </cell>
          <cell r="H5438">
            <v>38084</v>
          </cell>
        </row>
        <row r="5439">
          <cell r="G5439" t="str">
            <v/>
          </cell>
          <cell r="H5439">
            <v>38084</v>
          </cell>
        </row>
        <row r="5440">
          <cell r="G5440" t="str">
            <v/>
          </cell>
          <cell r="H5440">
            <v>38084</v>
          </cell>
        </row>
        <row r="5441">
          <cell r="G5441" t="str">
            <v/>
          </cell>
          <cell r="H5441">
            <v>38084</v>
          </cell>
        </row>
        <row r="5442">
          <cell r="G5442" t="str">
            <v/>
          </cell>
          <cell r="H5442">
            <v>38084</v>
          </cell>
        </row>
        <row r="5443">
          <cell r="G5443" t="str">
            <v/>
          </cell>
          <cell r="H5443">
            <v>38084</v>
          </cell>
        </row>
        <row r="5444">
          <cell r="G5444" t="str">
            <v/>
          </cell>
          <cell r="H5444">
            <v>38084</v>
          </cell>
        </row>
        <row r="5445">
          <cell r="G5445" t="str">
            <v/>
          </cell>
          <cell r="H5445">
            <v>38084</v>
          </cell>
        </row>
        <row r="5446">
          <cell r="G5446" t="str">
            <v/>
          </cell>
          <cell r="H5446">
            <v>38084</v>
          </cell>
        </row>
        <row r="5447">
          <cell r="G5447" t="str">
            <v/>
          </cell>
          <cell r="H5447">
            <v>38084</v>
          </cell>
        </row>
        <row r="5448">
          <cell r="G5448" t="str">
            <v/>
          </cell>
          <cell r="H5448">
            <v>38084</v>
          </cell>
        </row>
        <row r="5449">
          <cell r="G5449" t="str">
            <v/>
          </cell>
          <cell r="H5449">
            <v>38084</v>
          </cell>
        </row>
        <row r="5450">
          <cell r="G5450" t="str">
            <v/>
          </cell>
          <cell r="H5450">
            <v>38084</v>
          </cell>
        </row>
        <row r="5451">
          <cell r="G5451" t="str">
            <v/>
          </cell>
          <cell r="H5451">
            <v>38084</v>
          </cell>
        </row>
        <row r="5452">
          <cell r="G5452" t="str">
            <v/>
          </cell>
          <cell r="H5452">
            <v>38084</v>
          </cell>
        </row>
        <row r="5453">
          <cell r="G5453" t="str">
            <v/>
          </cell>
          <cell r="H5453">
            <v>38162</v>
          </cell>
        </row>
        <row r="5454">
          <cell r="G5454" t="str">
            <v/>
          </cell>
          <cell r="H5454">
            <v>38162</v>
          </cell>
        </row>
        <row r="5455">
          <cell r="G5455" t="str">
            <v/>
          </cell>
          <cell r="H5455">
            <v>38162</v>
          </cell>
        </row>
        <row r="5456">
          <cell r="G5456" t="str">
            <v/>
          </cell>
          <cell r="H5456">
            <v>38162</v>
          </cell>
        </row>
        <row r="5457">
          <cell r="G5457" t="str">
            <v/>
          </cell>
          <cell r="H5457">
            <v>38162</v>
          </cell>
        </row>
        <row r="5458">
          <cell r="G5458" t="str">
            <v/>
          </cell>
          <cell r="H5458">
            <v>38162</v>
          </cell>
        </row>
        <row r="5459">
          <cell r="G5459" t="str">
            <v/>
          </cell>
          <cell r="H5459">
            <v>38162</v>
          </cell>
        </row>
        <row r="5460">
          <cell r="G5460" t="str">
            <v/>
          </cell>
          <cell r="H5460">
            <v>38162</v>
          </cell>
        </row>
        <row r="5461">
          <cell r="G5461" t="str">
            <v/>
          </cell>
          <cell r="H5461">
            <v>38162</v>
          </cell>
        </row>
        <row r="5462">
          <cell r="G5462" t="str">
            <v/>
          </cell>
          <cell r="H5462">
            <v>38162</v>
          </cell>
        </row>
        <row r="5463">
          <cell r="G5463" t="str">
            <v/>
          </cell>
          <cell r="H5463">
            <v>38162</v>
          </cell>
        </row>
        <row r="5464">
          <cell r="G5464" t="str">
            <v/>
          </cell>
          <cell r="H5464">
            <v>38162</v>
          </cell>
        </row>
        <row r="5465">
          <cell r="G5465" t="str">
            <v/>
          </cell>
          <cell r="H5465">
            <v>38162</v>
          </cell>
        </row>
        <row r="5466">
          <cell r="G5466" t="str">
            <v/>
          </cell>
          <cell r="H5466">
            <v>38162</v>
          </cell>
        </row>
        <row r="5467">
          <cell r="G5467" t="str">
            <v/>
          </cell>
          <cell r="H5467">
            <v>38162</v>
          </cell>
        </row>
        <row r="5468">
          <cell r="G5468" t="str">
            <v/>
          </cell>
          <cell r="H5468">
            <v>38162</v>
          </cell>
        </row>
        <row r="5469">
          <cell r="G5469" t="str">
            <v/>
          </cell>
          <cell r="H5469">
            <v>38162</v>
          </cell>
        </row>
        <row r="5470">
          <cell r="G5470" t="str">
            <v/>
          </cell>
          <cell r="H5470">
            <v>38162</v>
          </cell>
        </row>
        <row r="5471">
          <cell r="G5471" t="str">
            <v/>
          </cell>
          <cell r="H5471">
            <v>38162</v>
          </cell>
        </row>
        <row r="5472">
          <cell r="G5472" t="str">
            <v/>
          </cell>
          <cell r="H5472">
            <v>38162</v>
          </cell>
        </row>
        <row r="5473">
          <cell r="G5473" t="str">
            <v/>
          </cell>
          <cell r="H5473">
            <v>38156</v>
          </cell>
        </row>
        <row r="5474">
          <cell r="G5474" t="str">
            <v/>
          </cell>
          <cell r="H5474">
            <v>38156</v>
          </cell>
        </row>
        <row r="5475">
          <cell r="G5475" t="str">
            <v/>
          </cell>
          <cell r="H5475">
            <v>38156</v>
          </cell>
        </row>
        <row r="5476">
          <cell r="G5476" t="str">
            <v/>
          </cell>
          <cell r="H5476">
            <v>38156</v>
          </cell>
        </row>
        <row r="5477">
          <cell r="G5477" t="str">
            <v/>
          </cell>
          <cell r="H5477">
            <v>38156</v>
          </cell>
        </row>
        <row r="5478">
          <cell r="G5478" t="str">
            <v/>
          </cell>
          <cell r="H5478">
            <v>38156</v>
          </cell>
        </row>
        <row r="5479">
          <cell r="G5479" t="str">
            <v/>
          </cell>
          <cell r="H5479">
            <v>38124</v>
          </cell>
        </row>
        <row r="5480">
          <cell r="G5480" t="str">
            <v/>
          </cell>
          <cell r="H5480">
            <v>38124</v>
          </cell>
        </row>
        <row r="5481">
          <cell r="G5481" t="str">
            <v/>
          </cell>
          <cell r="H5481">
            <v>38124</v>
          </cell>
        </row>
        <row r="5482">
          <cell r="G5482" t="str">
            <v/>
          </cell>
          <cell r="H5482">
            <v>38124</v>
          </cell>
        </row>
        <row r="5483">
          <cell r="G5483" t="str">
            <v/>
          </cell>
          <cell r="H5483">
            <v>38124</v>
          </cell>
        </row>
        <row r="5484">
          <cell r="G5484" t="str">
            <v/>
          </cell>
          <cell r="H5484">
            <v>38124</v>
          </cell>
        </row>
        <row r="5485">
          <cell r="G5485" t="str">
            <v/>
          </cell>
          <cell r="H5485">
            <v>38124</v>
          </cell>
        </row>
        <row r="5486">
          <cell r="G5486" t="str">
            <v/>
          </cell>
          <cell r="H5486">
            <v>38124</v>
          </cell>
        </row>
        <row r="5487">
          <cell r="G5487" t="str">
            <v/>
          </cell>
          <cell r="H5487">
            <v>38124</v>
          </cell>
        </row>
        <row r="5488">
          <cell r="G5488" t="str">
            <v/>
          </cell>
          <cell r="H5488">
            <v>38124</v>
          </cell>
        </row>
        <row r="5489">
          <cell r="G5489" t="str">
            <v/>
          </cell>
          <cell r="H5489">
            <v>38124</v>
          </cell>
        </row>
        <row r="5490">
          <cell r="G5490" t="str">
            <v/>
          </cell>
          <cell r="H5490">
            <v>38124</v>
          </cell>
        </row>
        <row r="5491">
          <cell r="G5491" t="str">
            <v/>
          </cell>
          <cell r="H5491">
            <v>38122</v>
          </cell>
        </row>
        <row r="5492">
          <cell r="G5492" t="str">
            <v/>
          </cell>
          <cell r="H5492">
            <v>38122</v>
          </cell>
        </row>
        <row r="5493">
          <cell r="G5493" t="str">
            <v/>
          </cell>
          <cell r="H5493">
            <v>38122</v>
          </cell>
        </row>
        <row r="5494">
          <cell r="G5494" t="str">
            <v/>
          </cell>
          <cell r="H5494">
            <v>38122</v>
          </cell>
        </row>
        <row r="5495">
          <cell r="G5495" t="str">
            <v/>
          </cell>
          <cell r="H5495">
            <v>38122</v>
          </cell>
        </row>
        <row r="5496">
          <cell r="G5496" t="str">
            <v/>
          </cell>
          <cell r="H5496">
            <v>38122</v>
          </cell>
        </row>
        <row r="5497">
          <cell r="G5497" t="str">
            <v/>
          </cell>
          <cell r="H5497">
            <v>38122</v>
          </cell>
        </row>
        <row r="5498">
          <cell r="G5498" t="str">
            <v/>
          </cell>
          <cell r="H5498">
            <v>38122</v>
          </cell>
        </row>
        <row r="5499">
          <cell r="G5499" t="str">
            <v/>
          </cell>
          <cell r="H5499">
            <v>38121</v>
          </cell>
        </row>
        <row r="5500">
          <cell r="G5500" t="str">
            <v/>
          </cell>
          <cell r="H5500">
            <v>38121</v>
          </cell>
        </row>
        <row r="5501">
          <cell r="G5501" t="str">
            <v/>
          </cell>
          <cell r="H5501">
            <v>38121</v>
          </cell>
        </row>
        <row r="5502">
          <cell r="G5502" t="str">
            <v/>
          </cell>
          <cell r="H5502">
            <v>38121</v>
          </cell>
        </row>
        <row r="5503">
          <cell r="G5503" t="str">
            <v/>
          </cell>
          <cell r="H5503">
            <v>38121</v>
          </cell>
        </row>
        <row r="5504">
          <cell r="G5504" t="str">
            <v/>
          </cell>
          <cell r="H5504">
            <v>38121</v>
          </cell>
        </row>
        <row r="5505">
          <cell r="G5505" t="str">
            <v/>
          </cell>
          <cell r="H5505">
            <v>38121</v>
          </cell>
        </row>
        <row r="5506">
          <cell r="G5506" t="str">
            <v/>
          </cell>
          <cell r="H5506">
            <v>38121</v>
          </cell>
        </row>
        <row r="5507">
          <cell r="G5507" t="str">
            <v/>
          </cell>
          <cell r="H5507">
            <v>38121</v>
          </cell>
        </row>
        <row r="5508">
          <cell r="G5508" t="str">
            <v/>
          </cell>
          <cell r="H5508">
            <v>38121</v>
          </cell>
        </row>
        <row r="5509">
          <cell r="G5509" t="str">
            <v/>
          </cell>
          <cell r="H5509">
            <v>38121</v>
          </cell>
        </row>
        <row r="5510">
          <cell r="G5510" t="str">
            <v/>
          </cell>
          <cell r="H5510">
            <v>38121</v>
          </cell>
        </row>
        <row r="5511">
          <cell r="G5511" t="str">
            <v/>
          </cell>
          <cell r="H5511">
            <v>38121</v>
          </cell>
        </row>
        <row r="5512">
          <cell r="G5512" t="str">
            <v/>
          </cell>
          <cell r="H5512">
            <v>38121</v>
          </cell>
        </row>
        <row r="5513">
          <cell r="G5513" t="str">
            <v/>
          </cell>
          <cell r="H5513">
            <v>38121</v>
          </cell>
        </row>
        <row r="5514">
          <cell r="G5514" t="str">
            <v/>
          </cell>
          <cell r="H5514">
            <v>38121</v>
          </cell>
        </row>
        <row r="5515">
          <cell r="G5515" t="str">
            <v/>
          </cell>
          <cell r="H5515">
            <v>38121</v>
          </cell>
        </row>
        <row r="5516">
          <cell r="G5516" t="str">
            <v/>
          </cell>
          <cell r="H5516">
            <v>38121</v>
          </cell>
        </row>
        <row r="5517">
          <cell r="G5517" t="str">
            <v/>
          </cell>
          <cell r="H5517">
            <v>38121</v>
          </cell>
        </row>
        <row r="5518">
          <cell r="G5518" t="str">
            <v/>
          </cell>
          <cell r="H5518">
            <v>38121</v>
          </cell>
        </row>
        <row r="5519">
          <cell r="G5519" t="str">
            <v/>
          </cell>
          <cell r="H5519">
            <v>38121</v>
          </cell>
        </row>
        <row r="5520">
          <cell r="G5520" t="str">
            <v/>
          </cell>
          <cell r="H5520">
            <v>38121</v>
          </cell>
        </row>
        <row r="5521">
          <cell r="G5521" t="str">
            <v/>
          </cell>
          <cell r="H5521">
            <v>38121</v>
          </cell>
        </row>
        <row r="5522">
          <cell r="G5522" t="str">
            <v/>
          </cell>
          <cell r="H5522">
            <v>38121</v>
          </cell>
        </row>
        <row r="5523">
          <cell r="G5523" t="str">
            <v/>
          </cell>
          <cell r="H5523">
            <v>38121</v>
          </cell>
        </row>
        <row r="5524">
          <cell r="G5524" t="str">
            <v/>
          </cell>
          <cell r="H5524">
            <v>38121</v>
          </cell>
        </row>
        <row r="5525">
          <cell r="G5525" t="str">
            <v/>
          </cell>
          <cell r="H5525">
            <v>38116</v>
          </cell>
        </row>
        <row r="5526">
          <cell r="G5526" t="str">
            <v/>
          </cell>
          <cell r="H5526">
            <v>38116</v>
          </cell>
        </row>
        <row r="5527">
          <cell r="G5527" t="str">
            <v/>
          </cell>
          <cell r="H5527">
            <v>38116</v>
          </cell>
        </row>
        <row r="5528">
          <cell r="G5528" t="str">
            <v/>
          </cell>
          <cell r="H5528">
            <v>38116</v>
          </cell>
        </row>
        <row r="5529">
          <cell r="G5529" t="str">
            <v/>
          </cell>
          <cell r="H5529">
            <v>38116</v>
          </cell>
        </row>
        <row r="5530">
          <cell r="G5530" t="str">
            <v/>
          </cell>
          <cell r="H5530">
            <v>38116</v>
          </cell>
        </row>
        <row r="5531">
          <cell r="G5531" t="str">
            <v/>
          </cell>
          <cell r="H5531">
            <v>38116</v>
          </cell>
        </row>
        <row r="5532">
          <cell r="G5532" t="str">
            <v/>
          </cell>
          <cell r="H5532">
            <v>38116</v>
          </cell>
        </row>
        <row r="5533">
          <cell r="G5533" t="str">
            <v/>
          </cell>
          <cell r="H5533">
            <v>38116</v>
          </cell>
        </row>
        <row r="5534">
          <cell r="G5534" t="str">
            <v/>
          </cell>
          <cell r="H5534">
            <v>38116</v>
          </cell>
        </row>
        <row r="5535">
          <cell r="G5535" t="str">
            <v/>
          </cell>
          <cell r="H5535">
            <v>38116</v>
          </cell>
        </row>
        <row r="5536">
          <cell r="G5536" t="str">
            <v/>
          </cell>
          <cell r="H5536">
            <v>38116</v>
          </cell>
        </row>
        <row r="5537">
          <cell r="G5537" t="str">
            <v/>
          </cell>
          <cell r="H5537">
            <v>38114</v>
          </cell>
        </row>
        <row r="5538">
          <cell r="G5538" t="str">
            <v/>
          </cell>
          <cell r="H5538">
            <v>38114</v>
          </cell>
        </row>
        <row r="5539">
          <cell r="G5539" t="str">
            <v/>
          </cell>
          <cell r="H5539">
            <v>38114</v>
          </cell>
        </row>
        <row r="5540">
          <cell r="G5540" t="str">
            <v/>
          </cell>
          <cell r="H5540">
            <v>38114</v>
          </cell>
        </row>
        <row r="5541">
          <cell r="G5541" t="str">
            <v/>
          </cell>
          <cell r="H5541">
            <v>38114</v>
          </cell>
        </row>
        <row r="5542">
          <cell r="G5542" t="str">
            <v/>
          </cell>
          <cell r="H5542">
            <v>38114</v>
          </cell>
        </row>
        <row r="5543">
          <cell r="G5543" t="str">
            <v/>
          </cell>
          <cell r="H5543">
            <v>38202</v>
          </cell>
        </row>
        <row r="5544">
          <cell r="G5544" t="str">
            <v/>
          </cell>
          <cell r="H5544">
            <v>38202</v>
          </cell>
        </row>
        <row r="5545">
          <cell r="G5545" t="str">
            <v/>
          </cell>
          <cell r="H5545">
            <v>38127</v>
          </cell>
        </row>
        <row r="5546">
          <cell r="G5546" t="str">
            <v/>
          </cell>
          <cell r="H5546">
            <v>38127</v>
          </cell>
        </row>
        <row r="5547">
          <cell r="G5547" t="str">
            <v/>
          </cell>
          <cell r="H5547">
            <v>38127</v>
          </cell>
        </row>
        <row r="5548">
          <cell r="G5548" t="str">
            <v/>
          </cell>
          <cell r="H5548">
            <v>38127</v>
          </cell>
        </row>
        <row r="5549">
          <cell r="G5549" t="str">
            <v/>
          </cell>
          <cell r="H5549">
            <v>38127</v>
          </cell>
        </row>
        <row r="5550">
          <cell r="G5550" t="str">
            <v/>
          </cell>
          <cell r="H5550">
            <v>38127</v>
          </cell>
        </row>
        <row r="5551">
          <cell r="G5551" t="str">
            <v/>
          </cell>
          <cell r="H5551">
            <v>38127</v>
          </cell>
        </row>
        <row r="5552">
          <cell r="G5552" t="str">
            <v/>
          </cell>
          <cell r="H5552">
            <v>38127</v>
          </cell>
        </row>
        <row r="5553">
          <cell r="G5553" t="str">
            <v/>
          </cell>
          <cell r="H5553">
            <v>38127</v>
          </cell>
        </row>
        <row r="5554">
          <cell r="G5554" t="str">
            <v/>
          </cell>
          <cell r="H5554">
            <v>38127</v>
          </cell>
        </row>
        <row r="5555">
          <cell r="G5555" t="str">
            <v/>
          </cell>
          <cell r="H5555">
            <v>38127</v>
          </cell>
        </row>
        <row r="5556">
          <cell r="G5556" t="str">
            <v/>
          </cell>
          <cell r="H5556">
            <v>38127</v>
          </cell>
        </row>
        <row r="5557">
          <cell r="G5557" t="str">
            <v/>
          </cell>
          <cell r="H5557">
            <v>38127</v>
          </cell>
        </row>
        <row r="5558">
          <cell r="G5558" t="str">
            <v/>
          </cell>
          <cell r="H5558">
            <v>38127</v>
          </cell>
        </row>
        <row r="5559">
          <cell r="G5559" t="str">
            <v/>
          </cell>
          <cell r="H5559">
            <v>38127</v>
          </cell>
        </row>
        <row r="5560">
          <cell r="G5560" t="str">
            <v/>
          </cell>
          <cell r="H5560">
            <v>38127</v>
          </cell>
        </row>
        <row r="5561">
          <cell r="G5561" t="str">
            <v/>
          </cell>
          <cell r="H5561">
            <v>38127</v>
          </cell>
        </row>
        <row r="5562">
          <cell r="G5562" t="str">
            <v/>
          </cell>
          <cell r="H5562">
            <v>38127</v>
          </cell>
        </row>
        <row r="5563">
          <cell r="G5563" t="str">
            <v/>
          </cell>
          <cell r="H5563">
            <v>38127</v>
          </cell>
        </row>
        <row r="5564">
          <cell r="G5564" t="str">
            <v/>
          </cell>
          <cell r="H5564">
            <v>38127</v>
          </cell>
        </row>
        <row r="5565">
          <cell r="G5565" t="str">
            <v/>
          </cell>
          <cell r="H5565">
            <v>38127</v>
          </cell>
        </row>
        <row r="5566">
          <cell r="G5566" t="str">
            <v/>
          </cell>
          <cell r="H5566">
            <v>38127</v>
          </cell>
        </row>
        <row r="5567">
          <cell r="G5567" t="str">
            <v/>
          </cell>
          <cell r="H5567">
            <v>38127</v>
          </cell>
        </row>
        <row r="5568">
          <cell r="G5568" t="str">
            <v/>
          </cell>
          <cell r="H5568">
            <v>38127</v>
          </cell>
        </row>
        <row r="5569">
          <cell r="G5569" t="str">
            <v/>
          </cell>
          <cell r="H5569">
            <v>38127</v>
          </cell>
        </row>
        <row r="5570">
          <cell r="G5570" t="str">
            <v/>
          </cell>
          <cell r="H5570">
            <v>38127</v>
          </cell>
        </row>
        <row r="5571">
          <cell r="G5571" t="str">
            <v/>
          </cell>
          <cell r="H5571">
            <v>38127</v>
          </cell>
        </row>
        <row r="5572">
          <cell r="G5572" t="str">
            <v/>
          </cell>
          <cell r="H5572">
            <v>38127</v>
          </cell>
        </row>
        <row r="5573">
          <cell r="G5573" t="str">
            <v/>
          </cell>
          <cell r="H5573">
            <v>38127</v>
          </cell>
        </row>
        <row r="5574">
          <cell r="G5574" t="str">
            <v/>
          </cell>
          <cell r="H5574">
            <v>38127</v>
          </cell>
        </row>
        <row r="5575">
          <cell r="G5575" t="str">
            <v/>
          </cell>
          <cell r="H5575">
            <v>38127</v>
          </cell>
        </row>
        <row r="5576">
          <cell r="G5576" t="str">
            <v/>
          </cell>
          <cell r="H5576">
            <v>38127</v>
          </cell>
        </row>
        <row r="5577">
          <cell r="G5577" t="str">
            <v/>
          </cell>
          <cell r="H5577">
            <v>38127</v>
          </cell>
        </row>
        <row r="5578">
          <cell r="G5578" t="str">
            <v/>
          </cell>
          <cell r="H5578">
            <v>38127</v>
          </cell>
        </row>
        <row r="5579">
          <cell r="G5579" t="str">
            <v/>
          </cell>
          <cell r="H5579">
            <v>38127</v>
          </cell>
        </row>
        <row r="5580">
          <cell r="G5580" t="str">
            <v/>
          </cell>
          <cell r="H5580">
            <v>38127</v>
          </cell>
        </row>
        <row r="5581">
          <cell r="G5581" t="str">
            <v/>
          </cell>
          <cell r="H5581">
            <v>38127</v>
          </cell>
        </row>
        <row r="5582">
          <cell r="G5582" t="str">
            <v/>
          </cell>
          <cell r="H5582">
            <v>38127</v>
          </cell>
        </row>
        <row r="5583">
          <cell r="G5583" t="str">
            <v/>
          </cell>
          <cell r="H5583">
            <v>38127</v>
          </cell>
        </row>
        <row r="5584">
          <cell r="G5584" t="str">
            <v/>
          </cell>
          <cell r="H5584">
            <v>38127</v>
          </cell>
        </row>
        <row r="5585">
          <cell r="G5585" t="str">
            <v/>
          </cell>
          <cell r="H5585">
            <v>38127</v>
          </cell>
        </row>
        <row r="5586">
          <cell r="G5586" t="str">
            <v/>
          </cell>
          <cell r="H5586">
            <v>38127</v>
          </cell>
        </row>
        <row r="5587">
          <cell r="G5587" t="str">
            <v/>
          </cell>
          <cell r="H5587">
            <v>38127</v>
          </cell>
        </row>
        <row r="5588">
          <cell r="G5588" t="str">
            <v/>
          </cell>
          <cell r="H5588">
            <v>38127</v>
          </cell>
        </row>
        <row r="5589">
          <cell r="G5589" t="str">
            <v/>
          </cell>
          <cell r="H5589">
            <v>38127</v>
          </cell>
        </row>
        <row r="5590">
          <cell r="G5590" t="str">
            <v/>
          </cell>
          <cell r="H5590">
            <v>38127</v>
          </cell>
        </row>
        <row r="5591">
          <cell r="G5591" t="str">
            <v/>
          </cell>
          <cell r="H5591">
            <v>38127</v>
          </cell>
        </row>
        <row r="5592">
          <cell r="G5592" t="str">
            <v/>
          </cell>
          <cell r="H5592">
            <v>38127</v>
          </cell>
        </row>
        <row r="5593">
          <cell r="G5593" t="str">
            <v/>
          </cell>
          <cell r="H5593">
            <v>38127</v>
          </cell>
        </row>
        <row r="5594">
          <cell r="G5594" t="str">
            <v/>
          </cell>
          <cell r="H5594">
            <v>38127</v>
          </cell>
        </row>
        <row r="5595">
          <cell r="G5595" t="str">
            <v/>
          </cell>
          <cell r="H5595">
            <v>38127</v>
          </cell>
        </row>
        <row r="5596">
          <cell r="G5596" t="str">
            <v/>
          </cell>
          <cell r="H5596">
            <v>38127</v>
          </cell>
        </row>
        <row r="5597">
          <cell r="G5597" t="str">
            <v/>
          </cell>
          <cell r="H5597">
            <v>38127</v>
          </cell>
        </row>
        <row r="5598">
          <cell r="G5598" t="str">
            <v/>
          </cell>
          <cell r="H5598">
            <v>38127</v>
          </cell>
        </row>
        <row r="5599">
          <cell r="G5599" t="str">
            <v/>
          </cell>
          <cell r="H5599">
            <v>38127</v>
          </cell>
        </row>
        <row r="5600">
          <cell r="G5600" t="str">
            <v/>
          </cell>
          <cell r="H5600">
            <v>38127</v>
          </cell>
        </row>
        <row r="5601">
          <cell r="G5601" t="str">
            <v/>
          </cell>
          <cell r="H5601">
            <v>38127</v>
          </cell>
        </row>
        <row r="5602">
          <cell r="G5602" t="str">
            <v/>
          </cell>
          <cell r="H5602">
            <v>38127</v>
          </cell>
        </row>
        <row r="5603">
          <cell r="G5603" t="str">
            <v/>
          </cell>
          <cell r="H5603">
            <v>38124</v>
          </cell>
        </row>
        <row r="5604">
          <cell r="G5604" t="str">
            <v/>
          </cell>
          <cell r="H5604">
            <v>38124</v>
          </cell>
        </row>
        <row r="5605">
          <cell r="G5605" t="str">
            <v/>
          </cell>
          <cell r="H5605">
            <v>38124</v>
          </cell>
        </row>
        <row r="5606">
          <cell r="G5606" t="str">
            <v/>
          </cell>
          <cell r="H5606">
            <v>38124</v>
          </cell>
        </row>
        <row r="5607">
          <cell r="G5607" t="str">
            <v/>
          </cell>
          <cell r="H5607">
            <v>38124</v>
          </cell>
        </row>
        <row r="5608">
          <cell r="G5608" t="str">
            <v/>
          </cell>
          <cell r="H5608">
            <v>38124</v>
          </cell>
        </row>
        <row r="5609">
          <cell r="G5609" t="str">
            <v/>
          </cell>
          <cell r="H5609">
            <v>38124</v>
          </cell>
        </row>
        <row r="5610">
          <cell r="G5610" t="str">
            <v/>
          </cell>
          <cell r="H5610">
            <v>38124</v>
          </cell>
        </row>
        <row r="5611">
          <cell r="G5611" t="str">
            <v/>
          </cell>
          <cell r="H5611">
            <v>38124</v>
          </cell>
        </row>
        <row r="5612">
          <cell r="G5612" t="str">
            <v/>
          </cell>
          <cell r="H5612">
            <v>38124</v>
          </cell>
        </row>
        <row r="5613">
          <cell r="G5613" t="str">
            <v/>
          </cell>
          <cell r="H5613">
            <v>38124</v>
          </cell>
        </row>
        <row r="5614">
          <cell r="G5614" t="str">
            <v/>
          </cell>
          <cell r="H5614">
            <v>38124</v>
          </cell>
        </row>
        <row r="5615">
          <cell r="G5615" t="str">
            <v/>
          </cell>
          <cell r="H5615">
            <v>38122</v>
          </cell>
        </row>
        <row r="5616">
          <cell r="G5616" t="str">
            <v/>
          </cell>
          <cell r="H5616">
            <v>38122</v>
          </cell>
        </row>
        <row r="5617">
          <cell r="G5617" t="str">
            <v/>
          </cell>
          <cell r="H5617">
            <v>38122</v>
          </cell>
        </row>
        <row r="5618">
          <cell r="G5618" t="str">
            <v/>
          </cell>
          <cell r="H5618">
            <v>38122</v>
          </cell>
        </row>
        <row r="5619">
          <cell r="G5619" t="str">
            <v/>
          </cell>
          <cell r="H5619">
            <v>38122</v>
          </cell>
        </row>
        <row r="5620">
          <cell r="G5620" t="str">
            <v/>
          </cell>
          <cell r="H5620">
            <v>38122</v>
          </cell>
        </row>
        <row r="5621">
          <cell r="G5621" t="str">
            <v/>
          </cell>
          <cell r="H5621">
            <v>38122</v>
          </cell>
        </row>
        <row r="5622">
          <cell r="G5622" t="str">
            <v/>
          </cell>
          <cell r="H5622">
            <v>38122</v>
          </cell>
        </row>
        <row r="5623">
          <cell r="G5623" t="str">
            <v/>
          </cell>
          <cell r="H5623">
            <v>38121</v>
          </cell>
        </row>
        <row r="5624">
          <cell r="G5624" t="str">
            <v/>
          </cell>
          <cell r="H5624">
            <v>38121</v>
          </cell>
        </row>
        <row r="5625">
          <cell r="G5625" t="str">
            <v/>
          </cell>
          <cell r="H5625">
            <v>38121</v>
          </cell>
        </row>
        <row r="5626">
          <cell r="G5626" t="str">
            <v/>
          </cell>
          <cell r="H5626">
            <v>38121</v>
          </cell>
        </row>
        <row r="5627">
          <cell r="G5627" t="str">
            <v/>
          </cell>
          <cell r="H5627">
            <v>38121</v>
          </cell>
        </row>
        <row r="5628">
          <cell r="G5628" t="str">
            <v/>
          </cell>
          <cell r="H5628">
            <v>38121</v>
          </cell>
        </row>
        <row r="5629">
          <cell r="G5629" t="str">
            <v/>
          </cell>
          <cell r="H5629">
            <v>38121</v>
          </cell>
        </row>
        <row r="5630">
          <cell r="G5630" t="str">
            <v/>
          </cell>
          <cell r="H5630">
            <v>38121</v>
          </cell>
        </row>
        <row r="5631">
          <cell r="G5631" t="str">
            <v/>
          </cell>
          <cell r="H5631">
            <v>38121</v>
          </cell>
        </row>
        <row r="5632">
          <cell r="G5632" t="str">
            <v/>
          </cell>
          <cell r="H5632">
            <v>38121</v>
          </cell>
        </row>
        <row r="5633">
          <cell r="G5633" t="str">
            <v/>
          </cell>
          <cell r="H5633">
            <v>38121</v>
          </cell>
        </row>
        <row r="5634">
          <cell r="G5634" t="str">
            <v/>
          </cell>
          <cell r="H5634">
            <v>38121</v>
          </cell>
        </row>
        <row r="5635">
          <cell r="G5635" t="str">
            <v/>
          </cell>
          <cell r="H5635">
            <v>38121</v>
          </cell>
        </row>
        <row r="5636">
          <cell r="G5636" t="str">
            <v/>
          </cell>
          <cell r="H5636">
            <v>38121</v>
          </cell>
        </row>
        <row r="5637">
          <cell r="G5637" t="str">
            <v/>
          </cell>
          <cell r="H5637">
            <v>38121</v>
          </cell>
        </row>
        <row r="5638">
          <cell r="G5638" t="str">
            <v/>
          </cell>
          <cell r="H5638">
            <v>38121</v>
          </cell>
        </row>
        <row r="5639">
          <cell r="G5639" t="str">
            <v/>
          </cell>
          <cell r="H5639">
            <v>38121</v>
          </cell>
        </row>
        <row r="5640">
          <cell r="G5640" t="str">
            <v/>
          </cell>
          <cell r="H5640">
            <v>38121</v>
          </cell>
        </row>
        <row r="5641">
          <cell r="G5641" t="str">
            <v/>
          </cell>
          <cell r="H5641">
            <v>38121</v>
          </cell>
        </row>
        <row r="5642">
          <cell r="G5642" t="str">
            <v/>
          </cell>
          <cell r="H5642">
            <v>38121</v>
          </cell>
        </row>
        <row r="5643">
          <cell r="G5643" t="str">
            <v/>
          </cell>
          <cell r="H5643">
            <v>38121</v>
          </cell>
        </row>
        <row r="5644">
          <cell r="G5644" t="str">
            <v/>
          </cell>
          <cell r="H5644">
            <v>38121</v>
          </cell>
        </row>
        <row r="5645">
          <cell r="G5645" t="str">
            <v/>
          </cell>
          <cell r="H5645">
            <v>38121</v>
          </cell>
        </row>
        <row r="5646">
          <cell r="G5646" t="str">
            <v/>
          </cell>
          <cell r="H5646">
            <v>38121</v>
          </cell>
        </row>
        <row r="5647">
          <cell r="G5647" t="str">
            <v/>
          </cell>
          <cell r="H5647">
            <v>38121</v>
          </cell>
        </row>
        <row r="5648">
          <cell r="G5648" t="str">
            <v/>
          </cell>
          <cell r="H5648">
            <v>38121</v>
          </cell>
        </row>
        <row r="5649">
          <cell r="G5649" t="str">
            <v/>
          </cell>
          <cell r="H5649">
            <v>38116</v>
          </cell>
        </row>
        <row r="5650">
          <cell r="G5650" t="str">
            <v/>
          </cell>
          <cell r="H5650">
            <v>38116</v>
          </cell>
        </row>
        <row r="5651">
          <cell r="G5651" t="str">
            <v/>
          </cell>
          <cell r="H5651">
            <v>38116</v>
          </cell>
        </row>
        <row r="5652">
          <cell r="G5652" t="str">
            <v/>
          </cell>
          <cell r="H5652">
            <v>38116</v>
          </cell>
        </row>
        <row r="5653">
          <cell r="G5653" t="str">
            <v/>
          </cell>
          <cell r="H5653">
            <v>38116</v>
          </cell>
        </row>
        <row r="5654">
          <cell r="G5654" t="str">
            <v/>
          </cell>
          <cell r="H5654">
            <v>38116</v>
          </cell>
        </row>
        <row r="5655">
          <cell r="G5655" t="str">
            <v/>
          </cell>
          <cell r="H5655">
            <v>38116</v>
          </cell>
        </row>
        <row r="5656">
          <cell r="G5656" t="str">
            <v/>
          </cell>
          <cell r="H5656">
            <v>38116</v>
          </cell>
        </row>
        <row r="5657">
          <cell r="G5657" t="str">
            <v/>
          </cell>
          <cell r="H5657">
            <v>38116</v>
          </cell>
        </row>
        <row r="5658">
          <cell r="G5658" t="str">
            <v/>
          </cell>
          <cell r="H5658">
            <v>38116</v>
          </cell>
        </row>
        <row r="5659">
          <cell r="G5659" t="str">
            <v/>
          </cell>
          <cell r="H5659">
            <v>38116</v>
          </cell>
        </row>
        <row r="5660">
          <cell r="G5660" t="str">
            <v/>
          </cell>
          <cell r="H5660">
            <v>38116</v>
          </cell>
        </row>
        <row r="5661">
          <cell r="G5661" t="str">
            <v/>
          </cell>
          <cell r="H5661">
            <v>38114</v>
          </cell>
        </row>
        <row r="5662">
          <cell r="G5662" t="str">
            <v/>
          </cell>
          <cell r="H5662">
            <v>38114</v>
          </cell>
        </row>
        <row r="5663">
          <cell r="G5663" t="str">
            <v/>
          </cell>
          <cell r="H5663">
            <v>38114</v>
          </cell>
        </row>
        <row r="5664">
          <cell r="G5664" t="str">
            <v/>
          </cell>
          <cell r="H5664">
            <v>38114</v>
          </cell>
        </row>
        <row r="5665">
          <cell r="G5665" t="str">
            <v/>
          </cell>
          <cell r="H5665">
            <v>38114</v>
          </cell>
        </row>
        <row r="5666">
          <cell r="G5666" t="str">
            <v/>
          </cell>
          <cell r="H5666">
            <v>38114</v>
          </cell>
        </row>
        <row r="5667">
          <cell r="G5667" t="str">
            <v/>
          </cell>
          <cell r="H5667">
            <v>38127</v>
          </cell>
        </row>
        <row r="5668">
          <cell r="G5668" t="str">
            <v/>
          </cell>
          <cell r="H5668">
            <v>38127</v>
          </cell>
        </row>
        <row r="5669">
          <cell r="G5669" t="str">
            <v/>
          </cell>
          <cell r="H5669">
            <v>38127</v>
          </cell>
        </row>
        <row r="5670">
          <cell r="G5670" t="str">
            <v/>
          </cell>
          <cell r="H5670">
            <v>38127</v>
          </cell>
        </row>
        <row r="5671">
          <cell r="G5671" t="str">
            <v/>
          </cell>
          <cell r="H5671">
            <v>38127</v>
          </cell>
        </row>
        <row r="5672">
          <cell r="G5672" t="str">
            <v/>
          </cell>
          <cell r="H5672">
            <v>38127</v>
          </cell>
        </row>
        <row r="5673">
          <cell r="G5673" t="str">
            <v/>
          </cell>
          <cell r="H5673">
            <v>38127</v>
          </cell>
        </row>
        <row r="5674">
          <cell r="G5674" t="str">
            <v/>
          </cell>
          <cell r="H5674">
            <v>38127</v>
          </cell>
        </row>
        <row r="5675">
          <cell r="G5675" t="str">
            <v/>
          </cell>
          <cell r="H5675">
            <v>38127</v>
          </cell>
        </row>
        <row r="5676">
          <cell r="G5676" t="str">
            <v/>
          </cell>
          <cell r="H5676">
            <v>38127</v>
          </cell>
        </row>
        <row r="5677">
          <cell r="G5677" t="str">
            <v/>
          </cell>
          <cell r="H5677">
            <v>38127</v>
          </cell>
        </row>
        <row r="5678">
          <cell r="G5678" t="str">
            <v/>
          </cell>
          <cell r="H5678">
            <v>38127</v>
          </cell>
        </row>
        <row r="5679">
          <cell r="G5679" t="str">
            <v/>
          </cell>
          <cell r="H5679">
            <v>38127</v>
          </cell>
        </row>
        <row r="5680">
          <cell r="G5680" t="str">
            <v/>
          </cell>
          <cell r="H5680">
            <v>38127</v>
          </cell>
        </row>
        <row r="5681">
          <cell r="G5681" t="str">
            <v/>
          </cell>
          <cell r="H5681">
            <v>38127</v>
          </cell>
        </row>
        <row r="5682">
          <cell r="G5682" t="str">
            <v/>
          </cell>
          <cell r="H5682">
            <v>38127</v>
          </cell>
        </row>
        <row r="5683">
          <cell r="G5683" t="str">
            <v/>
          </cell>
          <cell r="H5683">
            <v>38127</v>
          </cell>
        </row>
        <row r="5684">
          <cell r="G5684" t="str">
            <v/>
          </cell>
          <cell r="H5684">
            <v>38127</v>
          </cell>
        </row>
        <row r="5685">
          <cell r="G5685" t="str">
            <v/>
          </cell>
          <cell r="H5685">
            <v>38127</v>
          </cell>
        </row>
        <row r="5686">
          <cell r="G5686" t="str">
            <v/>
          </cell>
          <cell r="H5686">
            <v>38127</v>
          </cell>
        </row>
        <row r="5687">
          <cell r="G5687" t="str">
            <v/>
          </cell>
          <cell r="H5687">
            <v>38127</v>
          </cell>
        </row>
        <row r="5688">
          <cell r="G5688" t="str">
            <v/>
          </cell>
          <cell r="H5688">
            <v>38127</v>
          </cell>
        </row>
        <row r="5689">
          <cell r="G5689" t="str">
            <v/>
          </cell>
          <cell r="H5689">
            <v>38127</v>
          </cell>
        </row>
        <row r="5690">
          <cell r="G5690" t="str">
            <v/>
          </cell>
          <cell r="H5690">
            <v>38127</v>
          </cell>
        </row>
        <row r="5691">
          <cell r="G5691" t="str">
            <v/>
          </cell>
          <cell r="H5691">
            <v>38127</v>
          </cell>
        </row>
        <row r="5692">
          <cell r="G5692" t="str">
            <v/>
          </cell>
          <cell r="H5692">
            <v>38127</v>
          </cell>
        </row>
        <row r="5693">
          <cell r="G5693" t="str">
            <v/>
          </cell>
          <cell r="H5693">
            <v>38127</v>
          </cell>
        </row>
        <row r="5694">
          <cell r="G5694" t="str">
            <v/>
          </cell>
          <cell r="H5694">
            <v>38127</v>
          </cell>
        </row>
        <row r="5695">
          <cell r="G5695" t="str">
            <v/>
          </cell>
          <cell r="H5695">
            <v>38127</v>
          </cell>
        </row>
        <row r="5696">
          <cell r="G5696" t="str">
            <v/>
          </cell>
          <cell r="H5696">
            <v>38123</v>
          </cell>
        </row>
        <row r="5697">
          <cell r="G5697" t="str">
            <v/>
          </cell>
          <cell r="H5697">
            <v>38123</v>
          </cell>
        </row>
        <row r="5698">
          <cell r="G5698" t="str">
            <v/>
          </cell>
          <cell r="H5698">
            <v>38123</v>
          </cell>
        </row>
        <row r="5699">
          <cell r="G5699" t="str">
            <v/>
          </cell>
          <cell r="H5699">
            <v>38123</v>
          </cell>
        </row>
        <row r="5700">
          <cell r="G5700" t="str">
            <v/>
          </cell>
          <cell r="H5700">
            <v>38123</v>
          </cell>
        </row>
        <row r="5701">
          <cell r="G5701" t="str">
            <v/>
          </cell>
          <cell r="H5701">
            <v>38123</v>
          </cell>
        </row>
        <row r="5702">
          <cell r="G5702" t="str">
            <v/>
          </cell>
          <cell r="H5702">
            <v>38122</v>
          </cell>
        </row>
        <row r="5703">
          <cell r="G5703" t="str">
            <v/>
          </cell>
          <cell r="H5703">
            <v>38122</v>
          </cell>
        </row>
        <row r="5704">
          <cell r="G5704" t="str">
            <v/>
          </cell>
          <cell r="H5704">
            <v>38122</v>
          </cell>
        </row>
        <row r="5705">
          <cell r="G5705" t="str">
            <v/>
          </cell>
          <cell r="H5705">
            <v>38122</v>
          </cell>
        </row>
        <row r="5706">
          <cell r="G5706" t="str">
            <v/>
          </cell>
          <cell r="H5706">
            <v>38121</v>
          </cell>
        </row>
        <row r="5707">
          <cell r="G5707" t="str">
            <v/>
          </cell>
          <cell r="H5707">
            <v>38118</v>
          </cell>
        </row>
        <row r="5708">
          <cell r="G5708" t="str">
            <v/>
          </cell>
          <cell r="H5708">
            <v>38118</v>
          </cell>
        </row>
        <row r="5709">
          <cell r="G5709" t="str">
            <v/>
          </cell>
          <cell r="H5709">
            <v>38118</v>
          </cell>
        </row>
        <row r="5710">
          <cell r="G5710" t="str">
            <v/>
          </cell>
          <cell r="H5710">
            <v>38118</v>
          </cell>
        </row>
        <row r="5711">
          <cell r="G5711" t="str">
            <v/>
          </cell>
          <cell r="H5711">
            <v>38118</v>
          </cell>
        </row>
        <row r="5712">
          <cell r="G5712" t="str">
            <v/>
          </cell>
          <cell r="H5712">
            <v>38118</v>
          </cell>
        </row>
        <row r="5713">
          <cell r="G5713" t="str">
            <v/>
          </cell>
          <cell r="H5713">
            <v>38118</v>
          </cell>
        </row>
        <row r="5714">
          <cell r="G5714" t="str">
            <v/>
          </cell>
          <cell r="H5714">
            <v>38118</v>
          </cell>
        </row>
        <row r="5715">
          <cell r="G5715" t="str">
            <v/>
          </cell>
          <cell r="H5715">
            <v>38118</v>
          </cell>
        </row>
        <row r="5716">
          <cell r="G5716" t="str">
            <v/>
          </cell>
          <cell r="H5716">
            <v>38118</v>
          </cell>
        </row>
        <row r="5717">
          <cell r="G5717" t="str">
            <v/>
          </cell>
          <cell r="H5717">
            <v>38118</v>
          </cell>
        </row>
        <row r="5718">
          <cell r="G5718" t="str">
            <v/>
          </cell>
          <cell r="H5718">
            <v>38118</v>
          </cell>
        </row>
        <row r="5719">
          <cell r="G5719" t="str">
            <v/>
          </cell>
          <cell r="H5719">
            <v>38116</v>
          </cell>
        </row>
        <row r="5720">
          <cell r="G5720" t="str">
            <v/>
          </cell>
          <cell r="H5720">
            <v>38116</v>
          </cell>
        </row>
        <row r="5721">
          <cell r="G5721" t="str">
            <v/>
          </cell>
          <cell r="H5721">
            <v>38116</v>
          </cell>
        </row>
        <row r="5722">
          <cell r="G5722" t="str">
            <v/>
          </cell>
          <cell r="H5722">
            <v>38116</v>
          </cell>
        </row>
        <row r="5723">
          <cell r="G5723" t="str">
            <v/>
          </cell>
          <cell r="H5723">
            <v>38116</v>
          </cell>
        </row>
        <row r="5724">
          <cell r="G5724" t="str">
            <v/>
          </cell>
          <cell r="H5724">
            <v>38116</v>
          </cell>
        </row>
        <row r="5725">
          <cell r="G5725" t="str">
            <v/>
          </cell>
          <cell r="H5725">
            <v>38114</v>
          </cell>
        </row>
        <row r="5726">
          <cell r="G5726" t="str">
            <v/>
          </cell>
          <cell r="H5726">
            <v>38114</v>
          </cell>
        </row>
        <row r="5727">
          <cell r="G5727" t="str">
            <v/>
          </cell>
          <cell r="H5727">
            <v>38114</v>
          </cell>
        </row>
        <row r="5728">
          <cell r="G5728" t="str">
            <v/>
          </cell>
          <cell r="H5728">
            <v>38155</v>
          </cell>
        </row>
        <row r="5729">
          <cell r="G5729" t="str">
            <v/>
          </cell>
          <cell r="H5729">
            <v>38155</v>
          </cell>
        </row>
        <row r="5730">
          <cell r="G5730" t="str">
            <v/>
          </cell>
          <cell r="H5730">
            <v>38155</v>
          </cell>
        </row>
        <row r="5731">
          <cell r="G5731" t="str">
            <v/>
          </cell>
          <cell r="H5731">
            <v>38155</v>
          </cell>
        </row>
        <row r="5732">
          <cell r="G5732" t="str">
            <v/>
          </cell>
          <cell r="H5732">
            <v>38155</v>
          </cell>
        </row>
        <row r="5733">
          <cell r="G5733" t="str">
            <v/>
          </cell>
          <cell r="H5733">
            <v>38155</v>
          </cell>
        </row>
        <row r="5734">
          <cell r="G5734" t="str">
            <v/>
          </cell>
          <cell r="H5734">
            <v>38155</v>
          </cell>
        </row>
        <row r="5735">
          <cell r="G5735" t="str">
            <v/>
          </cell>
          <cell r="H5735">
            <v>38155</v>
          </cell>
        </row>
        <row r="5736">
          <cell r="G5736" t="str">
            <v/>
          </cell>
          <cell r="H5736">
            <v>38155</v>
          </cell>
        </row>
        <row r="5737">
          <cell r="G5737" t="str">
            <v/>
          </cell>
          <cell r="H5737">
            <v>38155</v>
          </cell>
        </row>
        <row r="5738">
          <cell r="G5738" t="str">
            <v/>
          </cell>
          <cell r="H5738">
            <v>38155</v>
          </cell>
        </row>
        <row r="5739">
          <cell r="G5739" t="str">
            <v/>
          </cell>
          <cell r="H5739">
            <v>38155</v>
          </cell>
        </row>
        <row r="5740">
          <cell r="G5740" t="str">
            <v/>
          </cell>
          <cell r="H5740">
            <v>38155</v>
          </cell>
        </row>
        <row r="5741">
          <cell r="G5741" t="str">
            <v/>
          </cell>
          <cell r="H5741">
            <v>38155</v>
          </cell>
        </row>
        <row r="5742">
          <cell r="G5742" t="str">
            <v/>
          </cell>
          <cell r="H5742">
            <v>38155</v>
          </cell>
        </row>
        <row r="5743">
          <cell r="G5743" t="str">
            <v/>
          </cell>
          <cell r="H5743">
            <v>38155</v>
          </cell>
        </row>
        <row r="5744">
          <cell r="G5744" t="str">
            <v/>
          </cell>
          <cell r="H5744">
            <v>38155</v>
          </cell>
        </row>
        <row r="5745">
          <cell r="G5745" t="str">
            <v/>
          </cell>
          <cell r="H5745">
            <v>38155</v>
          </cell>
        </row>
        <row r="5746">
          <cell r="G5746" t="str">
            <v/>
          </cell>
          <cell r="H5746">
            <v>38155</v>
          </cell>
        </row>
        <row r="5747">
          <cell r="G5747" t="str">
            <v/>
          </cell>
          <cell r="H5747">
            <v>38155</v>
          </cell>
        </row>
        <row r="5748">
          <cell r="G5748" t="str">
            <v/>
          </cell>
          <cell r="H5748">
            <v>38155</v>
          </cell>
        </row>
        <row r="5749">
          <cell r="G5749" t="str">
            <v/>
          </cell>
          <cell r="H5749">
            <v>38155</v>
          </cell>
        </row>
        <row r="5750">
          <cell r="G5750" t="str">
            <v/>
          </cell>
          <cell r="H5750">
            <v>38155</v>
          </cell>
        </row>
        <row r="5751">
          <cell r="G5751" t="str">
            <v/>
          </cell>
          <cell r="H5751">
            <v>38155</v>
          </cell>
        </row>
        <row r="5752">
          <cell r="G5752" t="str">
            <v/>
          </cell>
          <cell r="H5752">
            <v>38155</v>
          </cell>
        </row>
        <row r="5753">
          <cell r="G5753" t="str">
            <v/>
          </cell>
          <cell r="H5753">
            <v>38155</v>
          </cell>
        </row>
        <row r="5754">
          <cell r="G5754" t="str">
            <v/>
          </cell>
          <cell r="H5754">
            <v>38155</v>
          </cell>
        </row>
        <row r="5755">
          <cell r="G5755" t="str">
            <v/>
          </cell>
          <cell r="H5755">
            <v>38155</v>
          </cell>
        </row>
        <row r="5756">
          <cell r="G5756" t="str">
            <v/>
          </cell>
          <cell r="H5756">
            <v>38155</v>
          </cell>
        </row>
        <row r="5757">
          <cell r="G5757" t="str">
            <v/>
          </cell>
          <cell r="H5757">
            <v>38155</v>
          </cell>
        </row>
        <row r="5758">
          <cell r="G5758" t="str">
            <v/>
          </cell>
          <cell r="H5758">
            <v>38155</v>
          </cell>
        </row>
        <row r="5759">
          <cell r="G5759" t="str">
            <v/>
          </cell>
          <cell r="H5759">
            <v>38155</v>
          </cell>
        </row>
        <row r="5760">
          <cell r="G5760" t="str">
            <v/>
          </cell>
          <cell r="H5760">
            <v>38155</v>
          </cell>
        </row>
        <row r="5761">
          <cell r="G5761" t="str">
            <v/>
          </cell>
          <cell r="H5761">
            <v>38155</v>
          </cell>
        </row>
        <row r="5762">
          <cell r="G5762" t="str">
            <v/>
          </cell>
          <cell r="H5762">
            <v>38155</v>
          </cell>
        </row>
        <row r="5763">
          <cell r="G5763" t="str">
            <v/>
          </cell>
          <cell r="H5763">
            <v>38155</v>
          </cell>
        </row>
        <row r="5764">
          <cell r="G5764" t="str">
            <v/>
          </cell>
          <cell r="H5764">
            <v>38155</v>
          </cell>
        </row>
        <row r="5765">
          <cell r="G5765" t="str">
            <v/>
          </cell>
          <cell r="H5765">
            <v>38155</v>
          </cell>
        </row>
        <row r="5766">
          <cell r="G5766" t="str">
            <v/>
          </cell>
          <cell r="H5766">
            <v>38155</v>
          </cell>
        </row>
        <row r="5767">
          <cell r="G5767" t="str">
            <v/>
          </cell>
          <cell r="H5767">
            <v>38155</v>
          </cell>
        </row>
        <row r="5768">
          <cell r="G5768" t="str">
            <v/>
          </cell>
          <cell r="H5768">
            <v>38155</v>
          </cell>
        </row>
        <row r="5769">
          <cell r="G5769" t="str">
            <v/>
          </cell>
          <cell r="H5769">
            <v>38155</v>
          </cell>
        </row>
        <row r="5770">
          <cell r="G5770" t="str">
            <v/>
          </cell>
          <cell r="H5770">
            <v>38155</v>
          </cell>
        </row>
        <row r="5771">
          <cell r="G5771" t="str">
            <v/>
          </cell>
          <cell r="H5771">
            <v>38155</v>
          </cell>
        </row>
        <row r="5772">
          <cell r="G5772" t="str">
            <v/>
          </cell>
          <cell r="H5772">
            <v>38155</v>
          </cell>
        </row>
        <row r="5773">
          <cell r="G5773" t="str">
            <v/>
          </cell>
          <cell r="H5773">
            <v>38155</v>
          </cell>
        </row>
        <row r="5774">
          <cell r="G5774" t="str">
            <v/>
          </cell>
          <cell r="H5774">
            <v>38155</v>
          </cell>
        </row>
        <row r="5775">
          <cell r="G5775" t="str">
            <v/>
          </cell>
          <cell r="H5775">
            <v>38155</v>
          </cell>
        </row>
        <row r="5776">
          <cell r="G5776" t="str">
            <v/>
          </cell>
          <cell r="H5776">
            <v>38155</v>
          </cell>
        </row>
        <row r="5777">
          <cell r="G5777" t="str">
            <v/>
          </cell>
          <cell r="H5777">
            <v>38155</v>
          </cell>
        </row>
        <row r="5778">
          <cell r="G5778" t="str">
            <v/>
          </cell>
          <cell r="H5778">
            <v>38155</v>
          </cell>
        </row>
        <row r="5779">
          <cell r="G5779" t="str">
            <v/>
          </cell>
          <cell r="H5779">
            <v>38155</v>
          </cell>
        </row>
        <row r="5780">
          <cell r="G5780" t="str">
            <v/>
          </cell>
          <cell r="H5780">
            <v>38155</v>
          </cell>
        </row>
        <row r="5781">
          <cell r="G5781" t="str">
            <v/>
          </cell>
          <cell r="H5781">
            <v>38155</v>
          </cell>
        </row>
        <row r="5782">
          <cell r="G5782" t="str">
            <v/>
          </cell>
          <cell r="H5782">
            <v>38155</v>
          </cell>
        </row>
        <row r="5783">
          <cell r="G5783" t="str">
            <v/>
          </cell>
          <cell r="H5783">
            <v>38155</v>
          </cell>
        </row>
        <row r="5784">
          <cell r="G5784" t="str">
            <v/>
          </cell>
          <cell r="H5784">
            <v>38155</v>
          </cell>
        </row>
        <row r="5785">
          <cell r="G5785" t="str">
            <v/>
          </cell>
          <cell r="H5785">
            <v>38155</v>
          </cell>
        </row>
        <row r="5786">
          <cell r="G5786" t="str">
            <v/>
          </cell>
          <cell r="H5786">
            <v>38155</v>
          </cell>
        </row>
        <row r="5787">
          <cell r="G5787" t="str">
            <v/>
          </cell>
          <cell r="H5787">
            <v>38155</v>
          </cell>
        </row>
        <row r="5788">
          <cell r="G5788" t="str">
            <v/>
          </cell>
          <cell r="H5788">
            <v>38155</v>
          </cell>
        </row>
        <row r="5789">
          <cell r="G5789" t="str">
            <v/>
          </cell>
          <cell r="H5789">
            <v>38155</v>
          </cell>
        </row>
        <row r="5790">
          <cell r="G5790" t="str">
            <v/>
          </cell>
          <cell r="H5790">
            <v>38155</v>
          </cell>
        </row>
        <row r="5791">
          <cell r="G5791" t="str">
            <v/>
          </cell>
          <cell r="H5791">
            <v>38155</v>
          </cell>
        </row>
        <row r="5792">
          <cell r="G5792" t="str">
            <v/>
          </cell>
          <cell r="H5792">
            <v>38155</v>
          </cell>
        </row>
        <row r="5793">
          <cell r="G5793" t="str">
            <v/>
          </cell>
          <cell r="H5793">
            <v>38155</v>
          </cell>
        </row>
        <row r="5794">
          <cell r="G5794" t="str">
            <v/>
          </cell>
          <cell r="H5794">
            <v>38155</v>
          </cell>
        </row>
        <row r="5795">
          <cell r="G5795" t="str">
            <v/>
          </cell>
          <cell r="H5795">
            <v>38155</v>
          </cell>
        </row>
        <row r="5796">
          <cell r="G5796" t="str">
            <v/>
          </cell>
          <cell r="H5796">
            <v>38155</v>
          </cell>
        </row>
        <row r="5797">
          <cell r="G5797" t="str">
            <v/>
          </cell>
          <cell r="H5797">
            <v>38155</v>
          </cell>
        </row>
        <row r="5798">
          <cell r="G5798" t="str">
            <v/>
          </cell>
          <cell r="H5798">
            <v>38155</v>
          </cell>
        </row>
        <row r="5799">
          <cell r="G5799" t="str">
            <v/>
          </cell>
          <cell r="H5799">
            <v>38155</v>
          </cell>
        </row>
        <row r="5800">
          <cell r="G5800" t="str">
            <v/>
          </cell>
          <cell r="H5800">
            <v>38155</v>
          </cell>
        </row>
        <row r="5801">
          <cell r="G5801" t="str">
            <v/>
          </cell>
          <cell r="H5801">
            <v>38155</v>
          </cell>
        </row>
        <row r="5802">
          <cell r="G5802" t="str">
            <v/>
          </cell>
          <cell r="H5802">
            <v>38155</v>
          </cell>
        </row>
        <row r="5803">
          <cell r="G5803" t="str">
            <v/>
          </cell>
          <cell r="H5803">
            <v>38155</v>
          </cell>
        </row>
        <row r="5804">
          <cell r="G5804" t="str">
            <v/>
          </cell>
          <cell r="H5804">
            <v>38155</v>
          </cell>
        </row>
        <row r="5805">
          <cell r="G5805" t="str">
            <v/>
          </cell>
          <cell r="H5805">
            <v>38155</v>
          </cell>
        </row>
        <row r="5806">
          <cell r="G5806" t="str">
            <v/>
          </cell>
          <cell r="H5806">
            <v>38155</v>
          </cell>
        </row>
        <row r="5807">
          <cell r="G5807" t="str">
            <v/>
          </cell>
          <cell r="H5807">
            <v>38155</v>
          </cell>
        </row>
        <row r="5808">
          <cell r="G5808" t="str">
            <v/>
          </cell>
          <cell r="H5808">
            <v>38155</v>
          </cell>
        </row>
        <row r="5809">
          <cell r="G5809" t="str">
            <v/>
          </cell>
          <cell r="H5809">
            <v>38155</v>
          </cell>
        </row>
        <row r="5810">
          <cell r="G5810" t="str">
            <v/>
          </cell>
          <cell r="H5810">
            <v>38155</v>
          </cell>
        </row>
        <row r="5811">
          <cell r="G5811" t="str">
            <v/>
          </cell>
          <cell r="H5811">
            <v>38155</v>
          </cell>
        </row>
        <row r="5812">
          <cell r="G5812" t="str">
            <v/>
          </cell>
          <cell r="H5812">
            <v>38155</v>
          </cell>
        </row>
        <row r="5813">
          <cell r="G5813" t="str">
            <v/>
          </cell>
          <cell r="H5813">
            <v>38155</v>
          </cell>
        </row>
        <row r="5814">
          <cell r="G5814" t="str">
            <v/>
          </cell>
          <cell r="H5814">
            <v>38155</v>
          </cell>
        </row>
        <row r="5815">
          <cell r="G5815" t="str">
            <v/>
          </cell>
          <cell r="H5815">
            <v>38155</v>
          </cell>
        </row>
        <row r="5816">
          <cell r="G5816" t="str">
            <v/>
          </cell>
          <cell r="H5816">
            <v>38155</v>
          </cell>
        </row>
        <row r="5817">
          <cell r="G5817" t="str">
            <v/>
          </cell>
          <cell r="H5817">
            <v>38155</v>
          </cell>
        </row>
        <row r="5818">
          <cell r="G5818" t="str">
            <v/>
          </cell>
          <cell r="H5818">
            <v>38155</v>
          </cell>
        </row>
        <row r="5819">
          <cell r="G5819" t="str">
            <v/>
          </cell>
          <cell r="H5819">
            <v>38155</v>
          </cell>
        </row>
        <row r="5820">
          <cell r="G5820" t="str">
            <v/>
          </cell>
          <cell r="H5820">
            <v>38155</v>
          </cell>
        </row>
        <row r="5821">
          <cell r="G5821" t="str">
            <v/>
          </cell>
          <cell r="H5821">
            <v>38155</v>
          </cell>
        </row>
        <row r="5822">
          <cell r="G5822" t="str">
            <v/>
          </cell>
          <cell r="H5822">
            <v>38155</v>
          </cell>
        </row>
        <row r="5823">
          <cell r="G5823" t="str">
            <v/>
          </cell>
          <cell r="H5823">
            <v>38155</v>
          </cell>
        </row>
        <row r="5824">
          <cell r="G5824" t="str">
            <v/>
          </cell>
          <cell r="H5824">
            <v>38155</v>
          </cell>
        </row>
        <row r="5825">
          <cell r="G5825" t="str">
            <v/>
          </cell>
          <cell r="H5825">
            <v>38155</v>
          </cell>
        </row>
        <row r="5826">
          <cell r="G5826" t="str">
            <v/>
          </cell>
          <cell r="H5826">
            <v>38155</v>
          </cell>
        </row>
        <row r="5827">
          <cell r="G5827" t="str">
            <v/>
          </cell>
          <cell r="H5827">
            <v>38155</v>
          </cell>
        </row>
        <row r="5828">
          <cell r="G5828" t="str">
            <v/>
          </cell>
          <cell r="H5828">
            <v>38155</v>
          </cell>
        </row>
        <row r="5829">
          <cell r="G5829" t="str">
            <v/>
          </cell>
          <cell r="H5829">
            <v>38155</v>
          </cell>
        </row>
        <row r="5830">
          <cell r="G5830" t="str">
            <v/>
          </cell>
          <cell r="H5830">
            <v>38155</v>
          </cell>
        </row>
        <row r="5831">
          <cell r="G5831" t="str">
            <v/>
          </cell>
          <cell r="H5831">
            <v>38155</v>
          </cell>
        </row>
        <row r="5832">
          <cell r="G5832" t="str">
            <v/>
          </cell>
          <cell r="H5832">
            <v>38155</v>
          </cell>
        </row>
        <row r="5833">
          <cell r="G5833" t="str">
            <v/>
          </cell>
          <cell r="H5833">
            <v>38155</v>
          </cell>
        </row>
        <row r="5834">
          <cell r="G5834" t="str">
            <v/>
          </cell>
          <cell r="H5834">
            <v>38156</v>
          </cell>
        </row>
        <row r="5835">
          <cell r="G5835" t="str">
            <v/>
          </cell>
          <cell r="H5835">
            <v>38156</v>
          </cell>
        </row>
        <row r="5836">
          <cell r="G5836" t="str">
            <v/>
          </cell>
          <cell r="H5836">
            <v>38156</v>
          </cell>
        </row>
        <row r="5837">
          <cell r="G5837" t="str">
            <v/>
          </cell>
          <cell r="H5837">
            <v>38156</v>
          </cell>
        </row>
        <row r="5838">
          <cell r="G5838" t="str">
            <v/>
          </cell>
          <cell r="H5838">
            <v>38156</v>
          </cell>
        </row>
        <row r="5839">
          <cell r="G5839" t="str">
            <v/>
          </cell>
          <cell r="H5839">
            <v>38156</v>
          </cell>
        </row>
        <row r="5840">
          <cell r="G5840" t="str">
            <v/>
          </cell>
          <cell r="H5840">
            <v>38236</v>
          </cell>
        </row>
        <row r="5841">
          <cell r="G5841" t="str">
            <v/>
          </cell>
          <cell r="H5841">
            <v>38233</v>
          </cell>
        </row>
        <row r="5842">
          <cell r="G5842" t="str">
            <v/>
          </cell>
          <cell r="H5842">
            <v>38233</v>
          </cell>
        </row>
        <row r="5843">
          <cell r="G5843" t="str">
            <v/>
          </cell>
          <cell r="H5843">
            <v>38232</v>
          </cell>
        </row>
        <row r="5844">
          <cell r="G5844" t="str">
            <v/>
          </cell>
          <cell r="H5844">
            <v>38232</v>
          </cell>
        </row>
        <row r="5845">
          <cell r="G5845" t="str">
            <v/>
          </cell>
          <cell r="H5845">
            <v>38212</v>
          </cell>
        </row>
        <row r="5846">
          <cell r="G5846" t="str">
            <v/>
          </cell>
          <cell r="H5846">
            <v>38161</v>
          </cell>
        </row>
        <row r="5847">
          <cell r="G5847" t="str">
            <v/>
          </cell>
          <cell r="H5847">
            <v>38161</v>
          </cell>
        </row>
        <row r="5848">
          <cell r="G5848" t="str">
            <v/>
          </cell>
          <cell r="H5848">
            <v>38161</v>
          </cell>
        </row>
        <row r="5849">
          <cell r="G5849" t="str">
            <v/>
          </cell>
          <cell r="H5849">
            <v>38161</v>
          </cell>
        </row>
        <row r="5850">
          <cell r="G5850" t="str">
            <v/>
          </cell>
          <cell r="H5850">
            <v>38161</v>
          </cell>
        </row>
        <row r="5851">
          <cell r="G5851" t="str">
            <v/>
          </cell>
          <cell r="H5851">
            <v>38161</v>
          </cell>
        </row>
        <row r="5852">
          <cell r="G5852" t="str">
            <v/>
          </cell>
          <cell r="H5852">
            <v>38142</v>
          </cell>
        </row>
        <row r="5853">
          <cell r="G5853" t="str">
            <v/>
          </cell>
          <cell r="H5853">
            <v>38142</v>
          </cell>
        </row>
        <row r="5854">
          <cell r="G5854" t="str">
            <v/>
          </cell>
          <cell r="H5854">
            <v>38142</v>
          </cell>
        </row>
        <row r="5855">
          <cell r="G5855" t="str">
            <v/>
          </cell>
          <cell r="H5855">
            <v>38142</v>
          </cell>
        </row>
        <row r="5856">
          <cell r="G5856" t="str">
            <v/>
          </cell>
          <cell r="H5856">
            <v>38142</v>
          </cell>
        </row>
        <row r="5857">
          <cell r="G5857" t="str">
            <v/>
          </cell>
          <cell r="H5857">
            <v>38142</v>
          </cell>
        </row>
        <row r="5858">
          <cell r="G5858" t="str">
            <v/>
          </cell>
          <cell r="H5858">
            <v>38142</v>
          </cell>
        </row>
        <row r="5859">
          <cell r="G5859" t="str">
            <v/>
          </cell>
          <cell r="H5859">
            <v>38142</v>
          </cell>
        </row>
        <row r="5860">
          <cell r="G5860" t="str">
            <v/>
          </cell>
          <cell r="H5860">
            <v>38142</v>
          </cell>
        </row>
        <row r="5861">
          <cell r="G5861" t="str">
            <v/>
          </cell>
          <cell r="H5861">
            <v>38142</v>
          </cell>
        </row>
        <row r="5862">
          <cell r="G5862" t="str">
            <v/>
          </cell>
          <cell r="H5862">
            <v>38142</v>
          </cell>
        </row>
        <row r="5863">
          <cell r="G5863" t="str">
            <v/>
          </cell>
          <cell r="H5863">
            <v>38142</v>
          </cell>
        </row>
        <row r="5864">
          <cell r="G5864" t="str">
            <v/>
          </cell>
          <cell r="H5864">
            <v>38142</v>
          </cell>
        </row>
        <row r="5865">
          <cell r="G5865" t="str">
            <v/>
          </cell>
          <cell r="H5865">
            <v>38142</v>
          </cell>
        </row>
        <row r="5866">
          <cell r="G5866" t="str">
            <v/>
          </cell>
          <cell r="H5866">
            <v>38142</v>
          </cell>
        </row>
        <row r="5867">
          <cell r="G5867" t="str">
            <v/>
          </cell>
          <cell r="H5867">
            <v>38142</v>
          </cell>
        </row>
        <row r="5868">
          <cell r="G5868" t="str">
            <v/>
          </cell>
          <cell r="H5868">
            <v>38142</v>
          </cell>
        </row>
        <row r="5869">
          <cell r="G5869" t="str">
            <v/>
          </cell>
          <cell r="H5869">
            <v>38142</v>
          </cell>
        </row>
        <row r="5870">
          <cell r="G5870" t="str">
            <v/>
          </cell>
          <cell r="H5870">
            <v>38142</v>
          </cell>
        </row>
        <row r="5871">
          <cell r="G5871" t="str">
            <v/>
          </cell>
          <cell r="H5871">
            <v>38142</v>
          </cell>
        </row>
        <row r="5872">
          <cell r="G5872" t="str">
            <v/>
          </cell>
          <cell r="H5872">
            <v>38142</v>
          </cell>
        </row>
        <row r="5873">
          <cell r="G5873" t="str">
            <v/>
          </cell>
          <cell r="H5873">
            <v>38142</v>
          </cell>
        </row>
        <row r="5874">
          <cell r="G5874" t="str">
            <v/>
          </cell>
          <cell r="H5874">
            <v>38142</v>
          </cell>
        </row>
        <row r="5875">
          <cell r="G5875" t="str">
            <v/>
          </cell>
          <cell r="H5875">
            <v>38142</v>
          </cell>
        </row>
        <row r="5876">
          <cell r="G5876" t="str">
            <v/>
          </cell>
          <cell r="H5876">
            <v>38142</v>
          </cell>
        </row>
        <row r="5877">
          <cell r="G5877" t="str">
            <v/>
          </cell>
          <cell r="H5877">
            <v>38142</v>
          </cell>
        </row>
        <row r="5878">
          <cell r="G5878" t="str">
            <v/>
          </cell>
          <cell r="H5878">
            <v>38142</v>
          </cell>
        </row>
        <row r="5879">
          <cell r="G5879" t="str">
            <v/>
          </cell>
          <cell r="H5879">
            <v>38142</v>
          </cell>
        </row>
        <row r="5880">
          <cell r="G5880" t="str">
            <v/>
          </cell>
          <cell r="H5880">
            <v>38142</v>
          </cell>
        </row>
        <row r="5881">
          <cell r="G5881" t="str">
            <v/>
          </cell>
          <cell r="H5881">
            <v>38142</v>
          </cell>
        </row>
        <row r="5882">
          <cell r="G5882" t="str">
            <v/>
          </cell>
          <cell r="H5882">
            <v>38142</v>
          </cell>
        </row>
        <row r="5883">
          <cell r="G5883" t="str">
            <v/>
          </cell>
          <cell r="H5883">
            <v>38142</v>
          </cell>
        </row>
        <row r="5884">
          <cell r="G5884" t="str">
            <v/>
          </cell>
          <cell r="H5884">
            <v>38142</v>
          </cell>
        </row>
        <row r="5885">
          <cell r="G5885" t="str">
            <v/>
          </cell>
          <cell r="H5885">
            <v>38142</v>
          </cell>
        </row>
        <row r="5886">
          <cell r="G5886" t="str">
            <v/>
          </cell>
          <cell r="H5886">
            <v>38142</v>
          </cell>
        </row>
        <row r="5887">
          <cell r="G5887" t="str">
            <v/>
          </cell>
          <cell r="H5887">
            <v>38142</v>
          </cell>
        </row>
        <row r="5888">
          <cell r="G5888" t="str">
            <v/>
          </cell>
          <cell r="H5888">
            <v>38142</v>
          </cell>
        </row>
        <row r="5889">
          <cell r="G5889" t="str">
            <v/>
          </cell>
          <cell r="H5889">
            <v>38142</v>
          </cell>
        </row>
        <row r="5890">
          <cell r="G5890" t="str">
            <v/>
          </cell>
          <cell r="H5890">
            <v>38142</v>
          </cell>
        </row>
        <row r="5891">
          <cell r="G5891" t="str">
            <v/>
          </cell>
          <cell r="H5891">
            <v>38142</v>
          </cell>
        </row>
        <row r="5892">
          <cell r="G5892" t="str">
            <v/>
          </cell>
          <cell r="H5892">
            <v>38142</v>
          </cell>
        </row>
        <row r="5893">
          <cell r="G5893" t="str">
            <v/>
          </cell>
          <cell r="H5893">
            <v>38142</v>
          </cell>
        </row>
        <row r="5894">
          <cell r="G5894" t="str">
            <v/>
          </cell>
          <cell r="H5894">
            <v>38142</v>
          </cell>
        </row>
        <row r="5895">
          <cell r="G5895" t="str">
            <v/>
          </cell>
          <cell r="H5895">
            <v>38142</v>
          </cell>
        </row>
        <row r="5896">
          <cell r="G5896" t="str">
            <v/>
          </cell>
          <cell r="H5896">
            <v>38142</v>
          </cell>
        </row>
        <row r="5897">
          <cell r="G5897" t="str">
            <v/>
          </cell>
          <cell r="H5897">
            <v>38142</v>
          </cell>
        </row>
        <row r="5898">
          <cell r="G5898" t="str">
            <v/>
          </cell>
          <cell r="H5898">
            <v>38142</v>
          </cell>
        </row>
        <row r="5899">
          <cell r="G5899" t="str">
            <v/>
          </cell>
          <cell r="H5899">
            <v>38142</v>
          </cell>
        </row>
        <row r="5900">
          <cell r="G5900" t="str">
            <v/>
          </cell>
          <cell r="H5900">
            <v>38142</v>
          </cell>
        </row>
        <row r="5901">
          <cell r="G5901" t="str">
            <v/>
          </cell>
          <cell r="H5901">
            <v>38142</v>
          </cell>
        </row>
        <row r="5902">
          <cell r="G5902" t="str">
            <v/>
          </cell>
          <cell r="H5902">
            <v>38142</v>
          </cell>
        </row>
        <row r="5903">
          <cell r="G5903" t="str">
            <v/>
          </cell>
          <cell r="H5903">
            <v>38142</v>
          </cell>
        </row>
        <row r="5904">
          <cell r="G5904" t="str">
            <v/>
          </cell>
          <cell r="H5904">
            <v>38142</v>
          </cell>
        </row>
        <row r="5905">
          <cell r="G5905" t="str">
            <v/>
          </cell>
          <cell r="H5905">
            <v>38142</v>
          </cell>
        </row>
        <row r="5906">
          <cell r="G5906" t="str">
            <v/>
          </cell>
          <cell r="H5906">
            <v>38142</v>
          </cell>
        </row>
        <row r="5907">
          <cell r="G5907" t="str">
            <v/>
          </cell>
          <cell r="H5907">
            <v>38142</v>
          </cell>
        </row>
        <row r="5908">
          <cell r="G5908" t="str">
            <v/>
          </cell>
          <cell r="H5908">
            <v>38142</v>
          </cell>
        </row>
        <row r="5909">
          <cell r="G5909" t="str">
            <v/>
          </cell>
          <cell r="H5909">
            <v>38142</v>
          </cell>
        </row>
        <row r="5910">
          <cell r="G5910" t="str">
            <v/>
          </cell>
          <cell r="H5910">
            <v>38139</v>
          </cell>
        </row>
        <row r="5911">
          <cell r="G5911" t="str">
            <v/>
          </cell>
          <cell r="H5911">
            <v>38139</v>
          </cell>
        </row>
        <row r="5912">
          <cell r="G5912" t="str">
            <v/>
          </cell>
          <cell r="H5912">
            <v>38108</v>
          </cell>
        </row>
        <row r="5913">
          <cell r="G5913" t="str">
            <v/>
          </cell>
          <cell r="H5913">
            <v>38108</v>
          </cell>
        </row>
        <row r="5914">
          <cell r="G5914" t="str">
            <v/>
          </cell>
          <cell r="H5914">
            <v>38240</v>
          </cell>
        </row>
        <row r="5915">
          <cell r="G5915" t="str">
            <v/>
          </cell>
          <cell r="H5915">
            <v>38240</v>
          </cell>
        </row>
        <row r="5916">
          <cell r="G5916" t="str">
            <v/>
          </cell>
          <cell r="H5916">
            <v>38240</v>
          </cell>
        </row>
        <row r="5917">
          <cell r="G5917" t="str">
            <v/>
          </cell>
          <cell r="H5917">
            <v>38240</v>
          </cell>
        </row>
        <row r="5918">
          <cell r="G5918" t="str">
            <v/>
          </cell>
          <cell r="H5918">
            <v>38240</v>
          </cell>
        </row>
        <row r="5919">
          <cell r="G5919" t="str">
            <v/>
          </cell>
          <cell r="H5919">
            <v>38240</v>
          </cell>
        </row>
        <row r="5920">
          <cell r="G5920" t="str">
            <v/>
          </cell>
          <cell r="H5920">
            <v>38240</v>
          </cell>
        </row>
        <row r="5921">
          <cell r="G5921" t="str">
            <v/>
          </cell>
          <cell r="H5921">
            <v>38240</v>
          </cell>
        </row>
        <row r="5922">
          <cell r="G5922" t="str">
            <v/>
          </cell>
          <cell r="H5922">
            <v>38240</v>
          </cell>
        </row>
        <row r="5923">
          <cell r="G5923" t="str">
            <v/>
          </cell>
          <cell r="H5923">
            <v>38240</v>
          </cell>
        </row>
        <row r="5924">
          <cell r="G5924" t="str">
            <v/>
          </cell>
          <cell r="H5924">
            <v>38240</v>
          </cell>
        </row>
        <row r="5925">
          <cell r="G5925" t="str">
            <v/>
          </cell>
          <cell r="H5925">
            <v>38240</v>
          </cell>
        </row>
        <row r="5926">
          <cell r="G5926" t="str">
            <v/>
          </cell>
          <cell r="H5926">
            <v>38240</v>
          </cell>
        </row>
        <row r="5927">
          <cell r="G5927" t="str">
            <v/>
          </cell>
          <cell r="H5927">
            <v>38240</v>
          </cell>
        </row>
        <row r="5928">
          <cell r="G5928" t="str">
            <v/>
          </cell>
          <cell r="H5928">
            <v>38240</v>
          </cell>
        </row>
        <row r="5929">
          <cell r="G5929" t="str">
            <v/>
          </cell>
          <cell r="H5929">
            <v>38240</v>
          </cell>
        </row>
        <row r="5930">
          <cell r="G5930" t="str">
            <v/>
          </cell>
          <cell r="H5930">
            <v>38240</v>
          </cell>
        </row>
        <row r="5931">
          <cell r="G5931" t="str">
            <v/>
          </cell>
          <cell r="H5931">
            <v>38240</v>
          </cell>
        </row>
        <row r="5932">
          <cell r="G5932" t="str">
            <v/>
          </cell>
          <cell r="H5932">
            <v>38240</v>
          </cell>
        </row>
        <row r="5933">
          <cell r="G5933" t="str">
            <v/>
          </cell>
          <cell r="H5933">
            <v>38240</v>
          </cell>
        </row>
        <row r="5934">
          <cell r="G5934" t="str">
            <v/>
          </cell>
          <cell r="H5934">
            <v>38240</v>
          </cell>
        </row>
        <row r="5935">
          <cell r="G5935" t="str">
            <v/>
          </cell>
          <cell r="H5935">
            <v>38240</v>
          </cell>
        </row>
        <row r="5936">
          <cell r="G5936" t="str">
            <v/>
          </cell>
          <cell r="H5936">
            <v>38240</v>
          </cell>
        </row>
        <row r="5937">
          <cell r="G5937" t="str">
            <v/>
          </cell>
          <cell r="H5937">
            <v>38240</v>
          </cell>
        </row>
        <row r="5938">
          <cell r="G5938" t="str">
            <v/>
          </cell>
          <cell r="H5938">
            <v>38240</v>
          </cell>
        </row>
        <row r="5939">
          <cell r="G5939" t="str">
            <v/>
          </cell>
          <cell r="H5939">
            <v>38240</v>
          </cell>
        </row>
        <row r="5940">
          <cell r="G5940" t="str">
            <v/>
          </cell>
          <cell r="H5940">
            <v>38240</v>
          </cell>
        </row>
        <row r="5941">
          <cell r="G5941" t="str">
            <v/>
          </cell>
          <cell r="H5941">
            <v>38240</v>
          </cell>
        </row>
        <row r="5942">
          <cell r="G5942" t="str">
            <v/>
          </cell>
          <cell r="H5942">
            <v>38240</v>
          </cell>
        </row>
        <row r="5943">
          <cell r="G5943" t="str">
            <v/>
          </cell>
          <cell r="H5943">
            <v>38240</v>
          </cell>
        </row>
        <row r="5944">
          <cell r="G5944" t="str">
            <v/>
          </cell>
          <cell r="H5944">
            <v>38240</v>
          </cell>
        </row>
        <row r="5945">
          <cell r="G5945" t="str">
            <v/>
          </cell>
          <cell r="H5945">
            <v>38240</v>
          </cell>
        </row>
        <row r="5946">
          <cell r="G5946" t="str">
            <v/>
          </cell>
          <cell r="H5946">
            <v>38240</v>
          </cell>
        </row>
        <row r="5947">
          <cell r="G5947" t="str">
            <v/>
          </cell>
          <cell r="H5947">
            <v>38240</v>
          </cell>
        </row>
        <row r="5948">
          <cell r="G5948" t="str">
            <v/>
          </cell>
          <cell r="H5948">
            <v>38240</v>
          </cell>
        </row>
        <row r="5949">
          <cell r="G5949" t="str">
            <v/>
          </cell>
          <cell r="H5949">
            <v>38240</v>
          </cell>
        </row>
        <row r="5950">
          <cell r="G5950" t="str">
            <v/>
          </cell>
          <cell r="H5950">
            <v>38240</v>
          </cell>
        </row>
        <row r="5951">
          <cell r="G5951" t="str">
            <v/>
          </cell>
          <cell r="H5951">
            <v>38240</v>
          </cell>
        </row>
        <row r="5952">
          <cell r="G5952" t="str">
            <v/>
          </cell>
          <cell r="H5952">
            <v>38240</v>
          </cell>
        </row>
        <row r="5953">
          <cell r="G5953" t="str">
            <v/>
          </cell>
          <cell r="H5953">
            <v>38240</v>
          </cell>
        </row>
        <row r="5954">
          <cell r="G5954" t="str">
            <v/>
          </cell>
          <cell r="H5954">
            <v>38240</v>
          </cell>
        </row>
        <row r="5955">
          <cell r="G5955" t="str">
            <v/>
          </cell>
          <cell r="H5955">
            <v>38240</v>
          </cell>
        </row>
        <row r="5956">
          <cell r="G5956" t="str">
            <v/>
          </cell>
          <cell r="H5956">
            <v>38240</v>
          </cell>
        </row>
        <row r="5957">
          <cell r="G5957" t="str">
            <v/>
          </cell>
          <cell r="H5957">
            <v>38240</v>
          </cell>
        </row>
        <row r="5958">
          <cell r="G5958" t="str">
            <v/>
          </cell>
          <cell r="H5958">
            <v>38240</v>
          </cell>
        </row>
        <row r="5959">
          <cell r="G5959" t="str">
            <v/>
          </cell>
          <cell r="H5959">
            <v>38240</v>
          </cell>
        </row>
        <row r="5960">
          <cell r="G5960" t="str">
            <v/>
          </cell>
          <cell r="H5960">
            <v>38240</v>
          </cell>
        </row>
        <row r="5961">
          <cell r="G5961" t="str">
            <v/>
          </cell>
          <cell r="H5961">
            <v>38240</v>
          </cell>
        </row>
        <row r="5962">
          <cell r="G5962" t="str">
            <v/>
          </cell>
          <cell r="H5962">
            <v>38240</v>
          </cell>
        </row>
        <row r="5963">
          <cell r="G5963" t="str">
            <v/>
          </cell>
          <cell r="H5963">
            <v>38240</v>
          </cell>
        </row>
        <row r="5964">
          <cell r="G5964" t="str">
            <v/>
          </cell>
          <cell r="H5964">
            <v>38240</v>
          </cell>
        </row>
        <row r="5965">
          <cell r="G5965" t="str">
            <v/>
          </cell>
          <cell r="H5965">
            <v>38240</v>
          </cell>
        </row>
        <row r="5966">
          <cell r="G5966" t="str">
            <v/>
          </cell>
          <cell r="H5966">
            <v>38240</v>
          </cell>
        </row>
        <row r="5967">
          <cell r="G5967" t="str">
            <v/>
          </cell>
          <cell r="H5967">
            <v>38240</v>
          </cell>
        </row>
        <row r="5968">
          <cell r="G5968" t="str">
            <v/>
          </cell>
          <cell r="H5968">
            <v>38240</v>
          </cell>
        </row>
        <row r="5969">
          <cell r="G5969" t="str">
            <v/>
          </cell>
          <cell r="H5969">
            <v>38240</v>
          </cell>
        </row>
        <row r="5970">
          <cell r="G5970" t="str">
            <v/>
          </cell>
          <cell r="H5970">
            <v>38240</v>
          </cell>
        </row>
        <row r="5971">
          <cell r="G5971" t="str">
            <v/>
          </cell>
          <cell r="H5971">
            <v>38240</v>
          </cell>
        </row>
        <row r="5972">
          <cell r="G5972" t="str">
            <v/>
          </cell>
          <cell r="H5972">
            <v>38240</v>
          </cell>
        </row>
        <row r="5973">
          <cell r="G5973" t="str">
            <v/>
          </cell>
          <cell r="H5973">
            <v>38240</v>
          </cell>
        </row>
        <row r="5974">
          <cell r="G5974" t="str">
            <v/>
          </cell>
          <cell r="H5974">
            <v>38240</v>
          </cell>
        </row>
        <row r="5975">
          <cell r="G5975" t="str">
            <v/>
          </cell>
          <cell r="H5975">
            <v>38240</v>
          </cell>
        </row>
        <row r="5976">
          <cell r="G5976" t="str">
            <v/>
          </cell>
          <cell r="H5976">
            <v>38240</v>
          </cell>
        </row>
        <row r="5977">
          <cell r="G5977" t="str">
            <v/>
          </cell>
          <cell r="H5977">
            <v>38240</v>
          </cell>
        </row>
        <row r="5978">
          <cell r="G5978" t="str">
            <v/>
          </cell>
          <cell r="H5978">
            <v>38240</v>
          </cell>
        </row>
        <row r="5979">
          <cell r="G5979" t="str">
            <v/>
          </cell>
          <cell r="H5979">
            <v>38240</v>
          </cell>
        </row>
        <row r="5980">
          <cell r="G5980" t="str">
            <v/>
          </cell>
          <cell r="H5980">
            <v>38168</v>
          </cell>
        </row>
        <row r="5981">
          <cell r="G5981" t="str">
            <v/>
          </cell>
          <cell r="H5981">
            <v>38168</v>
          </cell>
        </row>
        <row r="5982">
          <cell r="G5982" t="str">
            <v/>
          </cell>
          <cell r="H5982">
            <v>38142</v>
          </cell>
        </row>
        <row r="5983">
          <cell r="G5983" t="str">
            <v/>
          </cell>
          <cell r="H5983">
            <v>38142</v>
          </cell>
        </row>
        <row r="5984">
          <cell r="G5984" t="str">
            <v/>
          </cell>
          <cell r="H5984">
            <v>38142</v>
          </cell>
        </row>
        <row r="5985">
          <cell r="G5985" t="str">
            <v/>
          </cell>
          <cell r="H5985">
            <v>38142</v>
          </cell>
        </row>
        <row r="5986">
          <cell r="G5986" t="str">
            <v/>
          </cell>
          <cell r="H5986">
            <v>38240</v>
          </cell>
        </row>
        <row r="5987">
          <cell r="G5987" t="str">
            <v/>
          </cell>
          <cell r="H5987">
            <v>38240</v>
          </cell>
        </row>
        <row r="5988">
          <cell r="G5988" t="str">
            <v/>
          </cell>
          <cell r="H5988">
            <v>38240</v>
          </cell>
        </row>
        <row r="5989">
          <cell r="G5989" t="str">
            <v/>
          </cell>
          <cell r="H5989">
            <v>38240</v>
          </cell>
        </row>
        <row r="5990">
          <cell r="G5990" t="str">
            <v/>
          </cell>
          <cell r="H5990">
            <v>38142</v>
          </cell>
        </row>
        <row r="5991">
          <cell r="G5991" t="str">
            <v/>
          </cell>
          <cell r="H5991">
            <v>38142</v>
          </cell>
        </row>
        <row r="5992">
          <cell r="G5992" t="str">
            <v/>
          </cell>
          <cell r="H5992">
            <v>38142</v>
          </cell>
        </row>
        <row r="5993">
          <cell r="G5993" t="str">
            <v/>
          </cell>
          <cell r="H5993">
            <v>38142</v>
          </cell>
        </row>
        <row r="5994">
          <cell r="G5994" t="str">
            <v/>
          </cell>
          <cell r="H5994">
            <v>38245</v>
          </cell>
        </row>
        <row r="5995">
          <cell r="G5995" t="str">
            <v/>
          </cell>
          <cell r="H5995">
            <v>38245</v>
          </cell>
        </row>
        <row r="5996">
          <cell r="G5996" t="str">
            <v/>
          </cell>
          <cell r="H5996">
            <v>38142</v>
          </cell>
        </row>
        <row r="5997">
          <cell r="G5997" t="str">
            <v/>
          </cell>
          <cell r="H5997">
            <v>38142</v>
          </cell>
        </row>
        <row r="5998">
          <cell r="G5998" t="str">
            <v/>
          </cell>
          <cell r="H5998">
            <v>38142</v>
          </cell>
        </row>
        <row r="5999">
          <cell r="G5999" t="str">
            <v/>
          </cell>
          <cell r="H5999">
            <v>38142</v>
          </cell>
        </row>
        <row r="6000">
          <cell r="G6000" t="str">
            <v/>
          </cell>
          <cell r="H6000">
            <v>38142</v>
          </cell>
        </row>
        <row r="6001">
          <cell r="G6001" t="str">
            <v/>
          </cell>
          <cell r="H6001">
            <v>38142</v>
          </cell>
        </row>
        <row r="6002">
          <cell r="G6002" t="str">
            <v/>
          </cell>
          <cell r="H6002">
            <v>38142</v>
          </cell>
        </row>
        <row r="6003">
          <cell r="G6003" t="str">
            <v/>
          </cell>
          <cell r="H6003">
            <v>38142</v>
          </cell>
        </row>
        <row r="6004">
          <cell r="G6004" t="str">
            <v/>
          </cell>
          <cell r="H6004">
            <v>38142</v>
          </cell>
        </row>
        <row r="6005">
          <cell r="G6005" t="str">
            <v/>
          </cell>
          <cell r="H6005">
            <v>38142</v>
          </cell>
        </row>
        <row r="6006">
          <cell r="G6006" t="str">
            <v/>
          </cell>
          <cell r="H6006">
            <v>38142</v>
          </cell>
        </row>
        <row r="6007">
          <cell r="G6007" t="str">
            <v/>
          </cell>
          <cell r="H6007">
            <v>38142</v>
          </cell>
        </row>
        <row r="6008">
          <cell r="G6008" t="str">
            <v/>
          </cell>
          <cell r="H6008">
            <v>38142</v>
          </cell>
        </row>
        <row r="6009">
          <cell r="G6009" t="str">
            <v/>
          </cell>
          <cell r="H6009">
            <v>38142</v>
          </cell>
        </row>
        <row r="6010">
          <cell r="G6010" t="str">
            <v/>
          </cell>
          <cell r="H6010">
            <v>38142</v>
          </cell>
        </row>
        <row r="6011">
          <cell r="G6011" t="str">
            <v/>
          </cell>
          <cell r="H6011">
            <v>38142</v>
          </cell>
        </row>
        <row r="6012">
          <cell r="G6012" t="str">
            <v/>
          </cell>
          <cell r="H6012">
            <v>38142</v>
          </cell>
        </row>
        <row r="6013">
          <cell r="G6013" t="str">
            <v/>
          </cell>
          <cell r="H6013">
            <v>38142</v>
          </cell>
        </row>
        <row r="6014">
          <cell r="G6014" t="str">
            <v/>
          </cell>
          <cell r="H6014">
            <v>38142</v>
          </cell>
        </row>
        <row r="6015">
          <cell r="G6015" t="str">
            <v/>
          </cell>
          <cell r="H6015">
            <v>38142</v>
          </cell>
        </row>
        <row r="6016">
          <cell r="G6016" t="str">
            <v/>
          </cell>
          <cell r="H6016">
            <v>38142</v>
          </cell>
        </row>
        <row r="6017">
          <cell r="G6017" t="str">
            <v/>
          </cell>
          <cell r="H6017">
            <v>38142</v>
          </cell>
        </row>
        <row r="6018">
          <cell r="G6018" t="str">
            <v/>
          </cell>
          <cell r="H6018">
            <v>38142</v>
          </cell>
        </row>
        <row r="6019">
          <cell r="G6019" t="str">
            <v/>
          </cell>
          <cell r="H6019">
            <v>38142</v>
          </cell>
        </row>
        <row r="6020">
          <cell r="G6020" t="str">
            <v/>
          </cell>
          <cell r="H6020">
            <v>38139</v>
          </cell>
        </row>
        <row r="6021">
          <cell r="G6021" t="str">
            <v/>
          </cell>
          <cell r="H6021">
            <v>38139</v>
          </cell>
        </row>
        <row r="6022">
          <cell r="G6022" t="str">
            <v/>
          </cell>
          <cell r="H6022">
            <v>38240</v>
          </cell>
        </row>
        <row r="6023">
          <cell r="G6023" t="str">
            <v/>
          </cell>
          <cell r="H6023">
            <v>38240</v>
          </cell>
        </row>
        <row r="6024">
          <cell r="G6024" t="str">
            <v/>
          </cell>
          <cell r="H6024">
            <v>38240</v>
          </cell>
        </row>
        <row r="6025">
          <cell r="G6025" t="str">
            <v/>
          </cell>
          <cell r="H6025">
            <v>38240</v>
          </cell>
        </row>
        <row r="6026">
          <cell r="G6026" t="str">
            <v/>
          </cell>
          <cell r="H6026">
            <v>38240</v>
          </cell>
        </row>
        <row r="6027">
          <cell r="G6027" t="str">
            <v/>
          </cell>
          <cell r="H6027">
            <v>38240</v>
          </cell>
        </row>
        <row r="6028">
          <cell r="G6028" t="str">
            <v/>
          </cell>
          <cell r="H6028">
            <v>38240</v>
          </cell>
        </row>
        <row r="6029">
          <cell r="G6029" t="str">
            <v/>
          </cell>
          <cell r="H6029">
            <v>38240</v>
          </cell>
        </row>
        <row r="6030">
          <cell r="G6030" t="str">
            <v/>
          </cell>
          <cell r="H6030">
            <v>38240</v>
          </cell>
        </row>
        <row r="6031">
          <cell r="G6031" t="str">
            <v/>
          </cell>
          <cell r="H6031">
            <v>38240</v>
          </cell>
        </row>
        <row r="6032">
          <cell r="G6032" t="str">
            <v/>
          </cell>
          <cell r="H6032">
            <v>38240</v>
          </cell>
        </row>
        <row r="6033">
          <cell r="G6033" t="str">
            <v/>
          </cell>
          <cell r="H6033">
            <v>38240</v>
          </cell>
        </row>
        <row r="6034">
          <cell r="G6034" t="str">
            <v/>
          </cell>
          <cell r="H6034">
            <v>38240</v>
          </cell>
        </row>
        <row r="6035">
          <cell r="G6035" t="str">
            <v/>
          </cell>
          <cell r="H6035">
            <v>38240</v>
          </cell>
        </row>
        <row r="6036">
          <cell r="G6036" t="str">
            <v/>
          </cell>
          <cell r="H6036">
            <v>38240</v>
          </cell>
        </row>
        <row r="6037">
          <cell r="G6037" t="str">
            <v/>
          </cell>
          <cell r="H6037">
            <v>38240</v>
          </cell>
        </row>
        <row r="6038">
          <cell r="G6038" t="str">
            <v/>
          </cell>
          <cell r="H6038">
            <v>38240</v>
          </cell>
        </row>
        <row r="6039">
          <cell r="G6039" t="str">
            <v/>
          </cell>
          <cell r="H6039">
            <v>38240</v>
          </cell>
        </row>
        <row r="6040">
          <cell r="G6040" t="str">
            <v/>
          </cell>
          <cell r="H6040">
            <v>38240</v>
          </cell>
        </row>
        <row r="6041">
          <cell r="G6041" t="str">
            <v/>
          </cell>
          <cell r="H6041">
            <v>38240</v>
          </cell>
        </row>
        <row r="6042">
          <cell r="G6042" t="str">
            <v/>
          </cell>
          <cell r="H6042">
            <v>38240</v>
          </cell>
        </row>
        <row r="6043">
          <cell r="G6043" t="str">
            <v/>
          </cell>
          <cell r="H6043">
            <v>38240</v>
          </cell>
        </row>
        <row r="6044">
          <cell r="G6044" t="str">
            <v/>
          </cell>
          <cell r="H6044">
            <v>38240</v>
          </cell>
        </row>
        <row r="6045">
          <cell r="G6045" t="str">
            <v/>
          </cell>
          <cell r="H6045">
            <v>38240</v>
          </cell>
        </row>
        <row r="6046">
          <cell r="G6046" t="str">
            <v/>
          </cell>
          <cell r="H6046">
            <v>38240</v>
          </cell>
        </row>
        <row r="6047">
          <cell r="G6047" t="str">
            <v/>
          </cell>
          <cell r="H6047">
            <v>38240</v>
          </cell>
        </row>
        <row r="6048">
          <cell r="G6048" t="str">
            <v/>
          </cell>
          <cell r="H6048">
            <v>38168</v>
          </cell>
        </row>
        <row r="6049">
          <cell r="G6049" t="str">
            <v/>
          </cell>
          <cell r="H6049">
            <v>38168</v>
          </cell>
        </row>
        <row r="6050">
          <cell r="G6050" t="str">
            <v/>
          </cell>
          <cell r="H6050">
            <v>38245</v>
          </cell>
        </row>
        <row r="6051">
          <cell r="G6051" t="str">
            <v/>
          </cell>
          <cell r="H6051">
            <v>38142</v>
          </cell>
        </row>
        <row r="6052">
          <cell r="G6052" t="str">
            <v/>
          </cell>
          <cell r="H6052">
            <v>38142</v>
          </cell>
        </row>
        <row r="6053">
          <cell r="G6053" t="str">
            <v/>
          </cell>
          <cell r="H6053">
            <v>38229</v>
          </cell>
        </row>
        <row r="6054">
          <cell r="G6054" t="str">
            <v/>
          </cell>
          <cell r="H6054">
            <v>38229</v>
          </cell>
        </row>
        <row r="6055">
          <cell r="G6055" t="str">
            <v/>
          </cell>
          <cell r="H6055">
            <v>38229</v>
          </cell>
        </row>
        <row r="6056">
          <cell r="G6056" t="str">
            <v/>
          </cell>
          <cell r="H6056">
            <v>38229</v>
          </cell>
        </row>
        <row r="6057">
          <cell r="G6057" t="str">
            <v/>
          </cell>
          <cell r="H6057">
            <v>38229</v>
          </cell>
        </row>
        <row r="6058">
          <cell r="G6058" t="str">
            <v/>
          </cell>
          <cell r="H6058">
            <v>38229</v>
          </cell>
        </row>
        <row r="6059">
          <cell r="G6059" t="str">
            <v/>
          </cell>
          <cell r="H6059">
            <v>38229</v>
          </cell>
        </row>
        <row r="6060">
          <cell r="G6060" t="str">
            <v/>
          </cell>
          <cell r="H6060">
            <v>38103</v>
          </cell>
        </row>
        <row r="6061">
          <cell r="G6061" t="str">
            <v/>
          </cell>
          <cell r="H6061">
            <v>38103</v>
          </cell>
        </row>
        <row r="6062">
          <cell r="G6062" t="str">
            <v/>
          </cell>
          <cell r="H6062">
            <v>38191</v>
          </cell>
        </row>
        <row r="6063">
          <cell r="G6063" t="str">
            <v/>
          </cell>
          <cell r="H6063">
            <v>38191</v>
          </cell>
        </row>
        <row r="6064">
          <cell r="G6064" t="str">
            <v/>
          </cell>
          <cell r="H6064">
            <v>38245</v>
          </cell>
        </row>
        <row r="6065">
          <cell r="G6065" t="str">
            <v/>
          </cell>
          <cell r="H6065">
            <v>38168</v>
          </cell>
        </row>
        <row r="6066">
          <cell r="G6066" t="str">
            <v/>
          </cell>
          <cell r="H6066">
            <v>38168</v>
          </cell>
        </row>
        <row r="6067">
          <cell r="G6067" t="str">
            <v/>
          </cell>
          <cell r="H6067">
            <v>38168</v>
          </cell>
        </row>
        <row r="6068">
          <cell r="G6068" t="str">
            <v/>
          </cell>
          <cell r="H6068">
            <v>38168</v>
          </cell>
        </row>
        <row r="6069">
          <cell r="G6069" t="str">
            <v/>
          </cell>
          <cell r="H6069">
            <v>38168</v>
          </cell>
        </row>
        <row r="6070">
          <cell r="G6070" t="str">
            <v/>
          </cell>
          <cell r="H6070">
            <v>38231</v>
          </cell>
        </row>
        <row r="6071">
          <cell r="G6071" t="str">
            <v/>
          </cell>
          <cell r="H6071">
            <v>38231</v>
          </cell>
        </row>
        <row r="6072">
          <cell r="G6072" t="str">
            <v/>
          </cell>
          <cell r="H6072">
            <v>38220</v>
          </cell>
        </row>
        <row r="6073">
          <cell r="G6073" t="str">
            <v/>
          </cell>
          <cell r="H6073">
            <v>38131</v>
          </cell>
        </row>
        <row r="6074">
          <cell r="G6074" t="str">
            <v/>
          </cell>
          <cell r="H6074">
            <v>38168</v>
          </cell>
        </row>
        <row r="6075">
          <cell r="G6075" t="str">
            <v/>
          </cell>
          <cell r="H6075">
            <v>38244</v>
          </cell>
        </row>
        <row r="6076">
          <cell r="G6076" t="str">
            <v/>
          </cell>
          <cell r="H6076">
            <v>38234</v>
          </cell>
        </row>
        <row r="6077">
          <cell r="G6077" t="str">
            <v/>
          </cell>
          <cell r="H6077">
            <v>38234</v>
          </cell>
        </row>
        <row r="6078">
          <cell r="G6078" t="str">
            <v/>
          </cell>
          <cell r="H6078">
            <v>38234</v>
          </cell>
        </row>
        <row r="6079">
          <cell r="G6079" t="str">
            <v/>
          </cell>
          <cell r="H6079">
            <v>38234</v>
          </cell>
        </row>
        <row r="6080">
          <cell r="G6080" t="str">
            <v/>
          </cell>
          <cell r="H6080">
            <v>38234</v>
          </cell>
        </row>
        <row r="6081">
          <cell r="G6081" t="str">
            <v/>
          </cell>
          <cell r="H6081">
            <v>38234</v>
          </cell>
        </row>
        <row r="6082">
          <cell r="G6082" t="str">
            <v/>
          </cell>
          <cell r="H6082">
            <v>38234</v>
          </cell>
        </row>
        <row r="6083">
          <cell r="G6083" t="str">
            <v/>
          </cell>
          <cell r="H6083">
            <v>38138</v>
          </cell>
        </row>
        <row r="6084">
          <cell r="G6084" t="str">
            <v/>
          </cell>
          <cell r="H6084">
            <v>38104</v>
          </cell>
        </row>
        <row r="6085">
          <cell r="G6085" t="str">
            <v/>
          </cell>
          <cell r="H6085">
            <v>38104</v>
          </cell>
        </row>
        <row r="6086">
          <cell r="G6086" t="str">
            <v/>
          </cell>
          <cell r="H6086">
            <v>38104</v>
          </cell>
        </row>
        <row r="6087">
          <cell r="G6087" t="str">
            <v/>
          </cell>
          <cell r="H6087">
            <v>38087</v>
          </cell>
        </row>
        <row r="6088">
          <cell r="G6088" t="str">
            <v/>
          </cell>
          <cell r="H6088">
            <v>38162</v>
          </cell>
        </row>
        <row r="6089">
          <cell r="G6089" t="str">
            <v/>
          </cell>
          <cell r="H6089">
            <v>38135</v>
          </cell>
        </row>
        <row r="6090">
          <cell r="G6090" t="str">
            <v/>
          </cell>
          <cell r="H6090">
            <v>38131</v>
          </cell>
        </row>
        <row r="6091">
          <cell r="G6091" t="str">
            <v/>
          </cell>
          <cell r="H6091">
            <v>38131</v>
          </cell>
        </row>
        <row r="6092">
          <cell r="G6092" t="str">
            <v/>
          </cell>
          <cell r="H6092">
            <v>38131</v>
          </cell>
        </row>
        <row r="6093">
          <cell r="G6093" t="str">
            <v/>
          </cell>
          <cell r="H6093">
            <v>38131</v>
          </cell>
        </row>
        <row r="6094">
          <cell r="G6094" t="str">
            <v/>
          </cell>
          <cell r="H6094">
            <v>38124</v>
          </cell>
        </row>
        <row r="6095">
          <cell r="G6095" t="str">
            <v/>
          </cell>
          <cell r="H6095">
            <v>38124</v>
          </cell>
        </row>
        <row r="6096">
          <cell r="G6096" t="str">
            <v/>
          </cell>
          <cell r="H6096">
            <v>38185</v>
          </cell>
        </row>
        <row r="6097">
          <cell r="G6097" t="str">
            <v/>
          </cell>
          <cell r="H6097">
            <v>38185</v>
          </cell>
        </row>
        <row r="6098">
          <cell r="G6098" t="str">
            <v/>
          </cell>
          <cell r="H6098">
            <v>38092</v>
          </cell>
        </row>
        <row r="6099">
          <cell r="G6099" t="str">
            <v/>
          </cell>
          <cell r="H6099">
            <v>38092</v>
          </cell>
        </row>
        <row r="6100">
          <cell r="G6100" t="str">
            <v/>
          </cell>
          <cell r="H6100">
            <v>38092</v>
          </cell>
        </row>
        <row r="6101">
          <cell r="G6101" t="str">
            <v/>
          </cell>
          <cell r="H6101">
            <v>38089</v>
          </cell>
        </row>
        <row r="6102">
          <cell r="G6102" t="str">
            <v/>
          </cell>
          <cell r="H6102">
            <v>38089</v>
          </cell>
        </row>
        <row r="6103">
          <cell r="G6103" t="str">
            <v/>
          </cell>
          <cell r="H6103">
            <v>38120</v>
          </cell>
        </row>
        <row r="6104">
          <cell r="G6104" t="str">
            <v/>
          </cell>
          <cell r="H6104">
            <v>38120</v>
          </cell>
        </row>
        <row r="6105">
          <cell r="G6105" t="str">
            <v/>
          </cell>
          <cell r="H6105">
            <v>38162</v>
          </cell>
        </row>
        <row r="6106">
          <cell r="G6106" t="str">
            <v/>
          </cell>
          <cell r="H6106">
            <v>38162</v>
          </cell>
        </row>
        <row r="6107">
          <cell r="G6107" t="str">
            <v/>
          </cell>
          <cell r="H6107">
            <v>38162</v>
          </cell>
        </row>
        <row r="6108">
          <cell r="G6108" t="str">
            <v/>
          </cell>
          <cell r="H6108">
            <v>38162</v>
          </cell>
        </row>
        <row r="6109">
          <cell r="G6109" t="str">
            <v/>
          </cell>
          <cell r="H6109">
            <v>38162</v>
          </cell>
        </row>
        <row r="6110">
          <cell r="G6110" t="str">
            <v/>
          </cell>
          <cell r="H6110">
            <v>38162</v>
          </cell>
        </row>
        <row r="6111">
          <cell r="G6111" t="str">
            <v/>
          </cell>
          <cell r="H6111">
            <v>38162</v>
          </cell>
        </row>
        <row r="6112">
          <cell r="G6112" t="str">
            <v/>
          </cell>
          <cell r="H6112">
            <v>38162</v>
          </cell>
        </row>
        <row r="6113">
          <cell r="G6113" t="str">
            <v/>
          </cell>
          <cell r="H6113">
            <v>38162</v>
          </cell>
        </row>
        <row r="6114">
          <cell r="G6114" t="str">
            <v/>
          </cell>
          <cell r="H6114">
            <v>38143</v>
          </cell>
        </row>
        <row r="6115">
          <cell r="G6115" t="str">
            <v/>
          </cell>
          <cell r="H6115">
            <v>38138</v>
          </cell>
        </row>
        <row r="6116">
          <cell r="G6116" t="str">
            <v/>
          </cell>
          <cell r="H6116">
            <v>38087</v>
          </cell>
        </row>
        <row r="6117">
          <cell r="G6117" t="str">
            <v/>
          </cell>
          <cell r="H6117">
            <v>38087</v>
          </cell>
        </row>
        <row r="6118">
          <cell r="G6118" t="str">
            <v/>
          </cell>
          <cell r="H6118">
            <v>38212</v>
          </cell>
        </row>
        <row r="6119">
          <cell r="G6119" t="str">
            <v/>
          </cell>
          <cell r="H6119">
            <v>38212</v>
          </cell>
        </row>
        <row r="6120">
          <cell r="G6120" t="str">
            <v/>
          </cell>
          <cell r="H6120">
            <v>38209</v>
          </cell>
        </row>
        <row r="6121">
          <cell r="G6121" t="str">
            <v/>
          </cell>
          <cell r="H6121">
            <v>38135</v>
          </cell>
        </row>
        <row r="6122">
          <cell r="G6122" t="str">
            <v/>
          </cell>
          <cell r="H6122">
            <v>38168</v>
          </cell>
        </row>
        <row r="6123">
          <cell r="G6123" t="str">
            <v/>
          </cell>
          <cell r="H6123">
            <v>38168</v>
          </cell>
        </row>
        <row r="6124">
          <cell r="G6124" t="str">
            <v/>
          </cell>
          <cell r="H6124">
            <v>38168</v>
          </cell>
        </row>
        <row r="6125">
          <cell r="G6125" t="str">
            <v/>
          </cell>
          <cell r="H6125">
            <v>38168</v>
          </cell>
        </row>
        <row r="6126">
          <cell r="G6126" t="str">
            <v/>
          </cell>
          <cell r="H6126">
            <v>38168</v>
          </cell>
        </row>
        <row r="6127">
          <cell r="G6127" t="str">
            <v/>
          </cell>
          <cell r="H6127">
            <v>38168</v>
          </cell>
        </row>
        <row r="6128">
          <cell r="G6128" t="str">
            <v/>
          </cell>
          <cell r="H6128">
            <v>38260</v>
          </cell>
        </row>
        <row r="6129">
          <cell r="G6129" t="str">
            <v/>
          </cell>
          <cell r="H6129">
            <v>38260</v>
          </cell>
        </row>
        <row r="6130">
          <cell r="G6130" t="str">
            <v/>
          </cell>
          <cell r="H6130">
            <v>38260</v>
          </cell>
        </row>
        <row r="6131">
          <cell r="G6131" t="str">
            <v/>
          </cell>
          <cell r="H6131">
            <v>38260</v>
          </cell>
        </row>
        <row r="6132">
          <cell r="G6132" t="str">
            <v/>
          </cell>
          <cell r="H6132">
            <v>38260</v>
          </cell>
        </row>
        <row r="6133">
          <cell r="G6133" t="str">
            <v/>
          </cell>
          <cell r="H6133">
            <v>38260</v>
          </cell>
        </row>
        <row r="6134">
          <cell r="G6134" t="str">
            <v/>
          </cell>
          <cell r="H6134">
            <v>38260</v>
          </cell>
        </row>
        <row r="6135">
          <cell r="G6135" t="str">
            <v/>
          </cell>
          <cell r="H6135">
            <v>38260</v>
          </cell>
        </row>
        <row r="6136">
          <cell r="G6136" t="str">
            <v/>
          </cell>
          <cell r="H6136">
            <v>38260</v>
          </cell>
        </row>
        <row r="6137">
          <cell r="G6137" t="str">
            <v/>
          </cell>
          <cell r="H6137">
            <v>38260</v>
          </cell>
        </row>
        <row r="6138">
          <cell r="G6138" t="str">
            <v/>
          </cell>
          <cell r="H6138">
            <v>38260</v>
          </cell>
        </row>
        <row r="6139">
          <cell r="G6139" t="str">
            <v/>
          </cell>
          <cell r="H6139">
            <v>38260</v>
          </cell>
        </row>
        <row r="6140">
          <cell r="G6140" t="str">
            <v/>
          </cell>
          <cell r="H6140">
            <v>38260</v>
          </cell>
        </row>
        <row r="6141">
          <cell r="G6141" t="str">
            <v/>
          </cell>
          <cell r="H6141">
            <v>38260</v>
          </cell>
        </row>
        <row r="6142">
          <cell r="G6142" t="str">
            <v/>
          </cell>
          <cell r="H6142">
            <v>38260</v>
          </cell>
        </row>
        <row r="6143">
          <cell r="G6143" t="str">
            <v/>
          </cell>
          <cell r="H6143">
            <v>38260</v>
          </cell>
        </row>
        <row r="6144">
          <cell r="G6144" t="str">
            <v/>
          </cell>
          <cell r="H6144">
            <v>38260</v>
          </cell>
        </row>
        <row r="6145">
          <cell r="G6145" t="str">
            <v/>
          </cell>
          <cell r="H6145">
            <v>38260</v>
          </cell>
        </row>
        <row r="6146">
          <cell r="G6146" t="str">
            <v/>
          </cell>
          <cell r="H6146">
            <v>38260</v>
          </cell>
        </row>
        <row r="6147">
          <cell r="G6147" t="str">
            <v/>
          </cell>
          <cell r="H6147">
            <v>38260</v>
          </cell>
        </row>
        <row r="6148">
          <cell r="G6148" t="str">
            <v/>
          </cell>
          <cell r="H6148">
            <v>38260</v>
          </cell>
        </row>
        <row r="6149">
          <cell r="G6149" t="str">
            <v/>
          </cell>
          <cell r="H6149">
            <v>38260</v>
          </cell>
        </row>
        <row r="6150">
          <cell r="G6150" t="str">
            <v/>
          </cell>
          <cell r="H6150">
            <v>38260</v>
          </cell>
        </row>
        <row r="6151">
          <cell r="G6151" t="str">
            <v/>
          </cell>
          <cell r="H6151">
            <v>38260</v>
          </cell>
        </row>
        <row r="6152">
          <cell r="G6152" t="str">
            <v/>
          </cell>
          <cell r="H6152">
            <v>38260</v>
          </cell>
        </row>
        <row r="6153">
          <cell r="G6153" t="str">
            <v/>
          </cell>
          <cell r="H6153">
            <v>38168</v>
          </cell>
        </row>
        <row r="6154">
          <cell r="G6154" t="str">
            <v/>
          </cell>
          <cell r="H6154">
            <v>38168</v>
          </cell>
        </row>
        <row r="6155">
          <cell r="G6155" t="str">
            <v/>
          </cell>
          <cell r="H6155">
            <v>38168</v>
          </cell>
        </row>
        <row r="6156">
          <cell r="G6156" t="str">
            <v/>
          </cell>
          <cell r="H6156">
            <v>38168</v>
          </cell>
        </row>
        <row r="6157">
          <cell r="G6157" t="str">
            <v/>
          </cell>
          <cell r="H6157">
            <v>38168</v>
          </cell>
        </row>
        <row r="6158">
          <cell r="G6158" t="str">
            <v/>
          </cell>
          <cell r="H6158">
            <v>38168</v>
          </cell>
        </row>
        <row r="6159">
          <cell r="G6159" t="str">
            <v/>
          </cell>
          <cell r="H6159">
            <v>38168</v>
          </cell>
        </row>
        <row r="6160">
          <cell r="G6160" t="str">
            <v/>
          </cell>
          <cell r="H6160">
            <v>38168</v>
          </cell>
        </row>
        <row r="6161">
          <cell r="G6161" t="str">
            <v/>
          </cell>
          <cell r="H6161">
            <v>38168</v>
          </cell>
        </row>
        <row r="6162">
          <cell r="G6162" t="str">
            <v/>
          </cell>
          <cell r="H6162">
            <v>38168</v>
          </cell>
        </row>
        <row r="6163">
          <cell r="G6163" t="str">
            <v/>
          </cell>
          <cell r="H6163">
            <v>38258</v>
          </cell>
        </row>
        <row r="6164">
          <cell r="G6164" t="str">
            <v/>
          </cell>
          <cell r="H6164">
            <v>38258</v>
          </cell>
        </row>
        <row r="6165">
          <cell r="G6165" t="str">
            <v/>
          </cell>
          <cell r="H6165">
            <v>38258</v>
          </cell>
        </row>
        <row r="6166">
          <cell r="G6166" t="str">
            <v/>
          </cell>
          <cell r="H6166">
            <v>38258</v>
          </cell>
        </row>
        <row r="6167">
          <cell r="G6167" t="str">
            <v/>
          </cell>
          <cell r="H6167">
            <v>38258</v>
          </cell>
        </row>
        <row r="6168">
          <cell r="G6168" t="str">
            <v/>
          </cell>
          <cell r="H6168">
            <v>38258</v>
          </cell>
        </row>
        <row r="6169">
          <cell r="G6169" t="str">
            <v/>
          </cell>
          <cell r="H6169">
            <v>38240</v>
          </cell>
        </row>
        <row r="6170">
          <cell r="G6170" t="str">
            <v/>
          </cell>
          <cell r="H6170">
            <v>38240</v>
          </cell>
        </row>
        <row r="6171">
          <cell r="G6171" t="str">
            <v/>
          </cell>
          <cell r="H6171">
            <v>38166</v>
          </cell>
        </row>
        <row r="6172">
          <cell r="G6172" t="str">
            <v/>
          </cell>
          <cell r="H6172">
            <v>38166</v>
          </cell>
        </row>
        <row r="6173">
          <cell r="G6173" t="str">
            <v/>
          </cell>
          <cell r="H6173">
            <v>38166</v>
          </cell>
        </row>
        <row r="6174">
          <cell r="G6174" t="str">
            <v/>
          </cell>
          <cell r="H6174">
            <v>38166</v>
          </cell>
        </row>
        <row r="6175">
          <cell r="G6175" t="str">
            <v/>
          </cell>
          <cell r="H6175">
            <v>38142</v>
          </cell>
        </row>
        <row r="6176">
          <cell r="G6176" t="str">
            <v/>
          </cell>
          <cell r="H6176">
            <v>38142</v>
          </cell>
        </row>
        <row r="6177">
          <cell r="G6177" t="str">
            <v/>
          </cell>
          <cell r="H6177">
            <v>38168</v>
          </cell>
        </row>
        <row r="6178">
          <cell r="G6178" t="str">
            <v/>
          </cell>
          <cell r="H6178">
            <v>38168</v>
          </cell>
        </row>
        <row r="6179">
          <cell r="G6179" t="str">
            <v/>
          </cell>
          <cell r="H6179">
            <v>38247</v>
          </cell>
        </row>
        <row r="6180">
          <cell r="G6180" t="str">
            <v/>
          </cell>
          <cell r="H6180">
            <v>38247</v>
          </cell>
        </row>
        <row r="6181">
          <cell r="G6181" t="str">
            <v/>
          </cell>
          <cell r="H6181">
            <v>38236</v>
          </cell>
        </row>
        <row r="6182">
          <cell r="G6182" t="str">
            <v/>
          </cell>
          <cell r="H6182">
            <v>38236</v>
          </cell>
        </row>
        <row r="6183">
          <cell r="G6183" t="str">
            <v/>
          </cell>
          <cell r="H6183">
            <v>38236</v>
          </cell>
        </row>
        <row r="6184">
          <cell r="G6184" t="str">
            <v/>
          </cell>
          <cell r="H6184">
            <v>38236</v>
          </cell>
        </row>
        <row r="6185">
          <cell r="G6185" t="str">
            <v/>
          </cell>
          <cell r="H6185">
            <v>38236</v>
          </cell>
        </row>
        <row r="6186">
          <cell r="G6186" t="str">
            <v/>
          </cell>
          <cell r="H6186">
            <v>38236</v>
          </cell>
        </row>
        <row r="6187">
          <cell r="G6187" t="str">
            <v/>
          </cell>
          <cell r="H6187">
            <v>38236</v>
          </cell>
        </row>
        <row r="6188">
          <cell r="G6188" t="str">
            <v/>
          </cell>
          <cell r="H6188">
            <v>38236</v>
          </cell>
        </row>
        <row r="6189">
          <cell r="G6189" t="str">
            <v/>
          </cell>
          <cell r="H6189">
            <v>38236</v>
          </cell>
        </row>
        <row r="6190">
          <cell r="G6190" t="str">
            <v/>
          </cell>
          <cell r="H6190">
            <v>38236</v>
          </cell>
        </row>
        <row r="6191">
          <cell r="G6191" t="str">
            <v/>
          </cell>
          <cell r="H6191">
            <v>38236</v>
          </cell>
        </row>
        <row r="6192">
          <cell r="G6192" t="str">
            <v/>
          </cell>
          <cell r="H6192">
            <v>38236</v>
          </cell>
        </row>
        <row r="6193">
          <cell r="G6193" t="str">
            <v/>
          </cell>
          <cell r="H6193">
            <v>38236</v>
          </cell>
        </row>
        <row r="6194">
          <cell r="G6194" t="str">
            <v/>
          </cell>
          <cell r="H6194">
            <v>38236</v>
          </cell>
        </row>
        <row r="6195">
          <cell r="G6195" t="str">
            <v/>
          </cell>
          <cell r="H6195">
            <v>38145</v>
          </cell>
        </row>
        <row r="6196">
          <cell r="G6196" t="str">
            <v/>
          </cell>
          <cell r="H6196">
            <v>38145</v>
          </cell>
        </row>
        <row r="6197">
          <cell r="G6197" t="str">
            <v/>
          </cell>
          <cell r="H6197">
            <v>38107</v>
          </cell>
        </row>
        <row r="6198">
          <cell r="G6198" t="str">
            <v/>
          </cell>
          <cell r="H6198">
            <v>38107</v>
          </cell>
        </row>
        <row r="6199">
          <cell r="G6199" t="str">
            <v/>
          </cell>
          <cell r="H6199">
            <v>38107</v>
          </cell>
        </row>
        <row r="6200">
          <cell r="G6200" t="str">
            <v/>
          </cell>
          <cell r="H6200">
            <v>38107</v>
          </cell>
        </row>
        <row r="6201">
          <cell r="G6201" t="str">
            <v/>
          </cell>
          <cell r="H6201">
            <v>38107</v>
          </cell>
        </row>
        <row r="6202">
          <cell r="G6202" t="str">
            <v/>
          </cell>
          <cell r="H6202">
            <v>38107</v>
          </cell>
        </row>
        <row r="6203">
          <cell r="G6203" t="str">
            <v/>
          </cell>
          <cell r="H6203">
            <v>38107</v>
          </cell>
        </row>
        <row r="6204">
          <cell r="G6204" t="str">
            <v/>
          </cell>
          <cell r="H6204">
            <v>38107</v>
          </cell>
        </row>
        <row r="6205">
          <cell r="G6205" t="str">
            <v/>
          </cell>
          <cell r="H6205">
            <v>38107</v>
          </cell>
        </row>
        <row r="6206">
          <cell r="G6206" t="str">
            <v/>
          </cell>
          <cell r="H6206">
            <v>38107</v>
          </cell>
        </row>
        <row r="6207">
          <cell r="G6207" t="str">
            <v/>
          </cell>
          <cell r="H6207">
            <v>38107</v>
          </cell>
        </row>
        <row r="6208">
          <cell r="G6208" t="str">
            <v/>
          </cell>
          <cell r="H6208">
            <v>38107</v>
          </cell>
        </row>
        <row r="6209">
          <cell r="G6209" t="str">
            <v/>
          </cell>
          <cell r="H6209">
            <v>38107</v>
          </cell>
        </row>
        <row r="6210">
          <cell r="G6210" t="str">
            <v/>
          </cell>
          <cell r="H6210">
            <v>38107</v>
          </cell>
        </row>
        <row r="6211">
          <cell r="G6211" t="str">
            <v/>
          </cell>
          <cell r="H6211">
            <v>38107</v>
          </cell>
        </row>
        <row r="6212">
          <cell r="G6212" t="str">
            <v/>
          </cell>
          <cell r="H6212">
            <v>38107</v>
          </cell>
        </row>
        <row r="6213">
          <cell r="G6213" t="str">
            <v/>
          </cell>
          <cell r="H6213">
            <v>38107</v>
          </cell>
        </row>
        <row r="6214">
          <cell r="G6214" t="str">
            <v/>
          </cell>
          <cell r="H6214">
            <v>38107</v>
          </cell>
        </row>
        <row r="6215">
          <cell r="G6215" t="str">
            <v/>
          </cell>
          <cell r="H6215">
            <v>38107</v>
          </cell>
        </row>
        <row r="6216">
          <cell r="G6216" t="str">
            <v/>
          </cell>
          <cell r="H6216">
            <v>38107</v>
          </cell>
        </row>
        <row r="6217">
          <cell r="G6217" t="str">
            <v/>
          </cell>
          <cell r="H6217">
            <v>38107</v>
          </cell>
        </row>
        <row r="6218">
          <cell r="G6218" t="str">
            <v/>
          </cell>
          <cell r="H6218">
            <v>38107</v>
          </cell>
        </row>
        <row r="6219">
          <cell r="G6219" t="str">
            <v/>
          </cell>
          <cell r="H6219">
            <v>38107</v>
          </cell>
        </row>
        <row r="6220">
          <cell r="G6220" t="str">
            <v/>
          </cell>
          <cell r="H6220">
            <v>38107</v>
          </cell>
        </row>
        <row r="6221">
          <cell r="G6221" t="str">
            <v/>
          </cell>
          <cell r="H6221">
            <v>38107</v>
          </cell>
        </row>
        <row r="6222">
          <cell r="G6222" t="str">
            <v/>
          </cell>
          <cell r="H6222">
            <v>38107</v>
          </cell>
        </row>
        <row r="6223">
          <cell r="G6223" t="str">
            <v/>
          </cell>
          <cell r="H6223">
            <v>38107</v>
          </cell>
        </row>
        <row r="6224">
          <cell r="G6224" t="str">
            <v/>
          </cell>
          <cell r="H6224">
            <v>38107</v>
          </cell>
        </row>
        <row r="6225">
          <cell r="G6225" t="str">
            <v/>
          </cell>
          <cell r="H6225">
            <v>38107</v>
          </cell>
        </row>
        <row r="6226">
          <cell r="G6226" t="str">
            <v/>
          </cell>
          <cell r="H6226">
            <v>38107</v>
          </cell>
        </row>
        <row r="6227">
          <cell r="G6227" t="str">
            <v/>
          </cell>
          <cell r="H6227">
            <v>38107</v>
          </cell>
        </row>
        <row r="6228">
          <cell r="G6228" t="str">
            <v/>
          </cell>
          <cell r="H6228">
            <v>38107</v>
          </cell>
        </row>
        <row r="6229">
          <cell r="G6229" t="str">
            <v/>
          </cell>
          <cell r="H6229">
            <v>38107</v>
          </cell>
        </row>
        <row r="6230">
          <cell r="G6230" t="str">
            <v/>
          </cell>
          <cell r="H6230">
            <v>38107</v>
          </cell>
        </row>
        <row r="6231">
          <cell r="G6231" t="str">
            <v/>
          </cell>
          <cell r="H6231">
            <v>38240</v>
          </cell>
        </row>
        <row r="6232">
          <cell r="G6232" t="str">
            <v/>
          </cell>
          <cell r="H6232">
            <v>38240</v>
          </cell>
        </row>
        <row r="6233">
          <cell r="G6233" t="str">
            <v/>
          </cell>
          <cell r="H6233">
            <v>38145</v>
          </cell>
        </row>
        <row r="6234">
          <cell r="G6234" t="str">
            <v/>
          </cell>
          <cell r="H6234">
            <v>38145</v>
          </cell>
        </row>
        <row r="6235">
          <cell r="G6235" t="str">
            <v/>
          </cell>
          <cell r="H6235">
            <v>38145</v>
          </cell>
        </row>
        <row r="6236">
          <cell r="G6236" t="str">
            <v/>
          </cell>
          <cell r="H6236">
            <v>38145</v>
          </cell>
        </row>
        <row r="6237">
          <cell r="G6237" t="str">
            <v/>
          </cell>
          <cell r="H6237">
            <v>38145</v>
          </cell>
        </row>
        <row r="6238">
          <cell r="G6238" t="str">
            <v/>
          </cell>
          <cell r="H6238">
            <v>38145</v>
          </cell>
        </row>
        <row r="6239">
          <cell r="G6239" t="str">
            <v/>
          </cell>
          <cell r="H6239">
            <v>38145</v>
          </cell>
        </row>
        <row r="6240">
          <cell r="G6240" t="str">
            <v/>
          </cell>
          <cell r="H6240">
            <v>38145</v>
          </cell>
        </row>
        <row r="6241">
          <cell r="G6241" t="str">
            <v/>
          </cell>
          <cell r="H6241">
            <v>38244</v>
          </cell>
        </row>
        <row r="6242">
          <cell r="G6242" t="str">
            <v/>
          </cell>
          <cell r="H6242">
            <v>38244</v>
          </cell>
        </row>
        <row r="6243">
          <cell r="G6243" t="str">
            <v/>
          </cell>
          <cell r="H6243">
            <v>38156</v>
          </cell>
        </row>
        <row r="6244">
          <cell r="G6244" t="str">
            <v/>
          </cell>
          <cell r="H6244">
            <v>38156</v>
          </cell>
        </row>
        <row r="6245">
          <cell r="G6245" t="str">
            <v/>
          </cell>
          <cell r="H6245">
            <v>38156</v>
          </cell>
        </row>
        <row r="6246">
          <cell r="G6246" t="str">
            <v/>
          </cell>
          <cell r="H6246">
            <v>38156</v>
          </cell>
        </row>
        <row r="6247">
          <cell r="G6247" t="str">
            <v/>
          </cell>
          <cell r="H6247">
            <v>38156</v>
          </cell>
        </row>
        <row r="6248">
          <cell r="G6248" t="str">
            <v/>
          </cell>
          <cell r="H6248">
            <v>38156</v>
          </cell>
        </row>
        <row r="6249">
          <cell r="G6249" t="str">
            <v/>
          </cell>
          <cell r="H6249">
            <v>38156</v>
          </cell>
        </row>
        <row r="6250">
          <cell r="G6250" t="str">
            <v/>
          </cell>
          <cell r="H6250">
            <v>38156</v>
          </cell>
        </row>
        <row r="6251">
          <cell r="G6251" t="str">
            <v/>
          </cell>
          <cell r="H6251">
            <v>38156</v>
          </cell>
        </row>
        <row r="6252">
          <cell r="G6252" t="str">
            <v/>
          </cell>
          <cell r="H6252">
            <v>38156</v>
          </cell>
        </row>
        <row r="6253">
          <cell r="G6253" t="str">
            <v/>
          </cell>
          <cell r="H6253">
            <v>38168</v>
          </cell>
        </row>
        <row r="6254">
          <cell r="G6254" t="str">
            <v/>
          </cell>
          <cell r="H6254">
            <v>38168</v>
          </cell>
        </row>
        <row r="6255">
          <cell r="G6255" t="str">
            <v/>
          </cell>
          <cell r="H6255">
            <v>38168</v>
          </cell>
        </row>
        <row r="6256">
          <cell r="G6256" t="str">
            <v/>
          </cell>
          <cell r="H6256">
            <v>38168</v>
          </cell>
        </row>
        <row r="6257">
          <cell r="G6257" t="str">
            <v/>
          </cell>
          <cell r="H6257">
            <v>38168</v>
          </cell>
        </row>
        <row r="6258">
          <cell r="G6258" t="str">
            <v/>
          </cell>
          <cell r="H6258">
            <v>38168</v>
          </cell>
        </row>
        <row r="6259">
          <cell r="G6259" t="str">
            <v/>
          </cell>
          <cell r="H6259">
            <v>38168</v>
          </cell>
        </row>
        <row r="6260">
          <cell r="G6260" t="str">
            <v/>
          </cell>
          <cell r="H6260">
            <v>38168</v>
          </cell>
        </row>
        <row r="6261">
          <cell r="G6261" t="str">
            <v/>
          </cell>
          <cell r="H6261">
            <v>38168</v>
          </cell>
        </row>
        <row r="6262">
          <cell r="G6262" t="str">
            <v/>
          </cell>
          <cell r="H6262">
            <v>38168</v>
          </cell>
        </row>
        <row r="6263">
          <cell r="G6263" t="str">
            <v/>
          </cell>
          <cell r="H6263">
            <v>38168</v>
          </cell>
        </row>
        <row r="6264">
          <cell r="G6264" t="str">
            <v/>
          </cell>
          <cell r="H6264">
            <v>38168</v>
          </cell>
        </row>
        <row r="6265">
          <cell r="G6265" t="str">
            <v/>
          </cell>
          <cell r="H6265">
            <v>38168</v>
          </cell>
        </row>
        <row r="6266">
          <cell r="G6266" t="str">
            <v/>
          </cell>
          <cell r="H6266">
            <v>38168</v>
          </cell>
        </row>
        <row r="6267">
          <cell r="G6267" t="str">
            <v/>
          </cell>
          <cell r="H6267">
            <v>38168</v>
          </cell>
        </row>
        <row r="6268">
          <cell r="G6268" t="str">
            <v/>
          </cell>
          <cell r="H6268">
            <v>38168</v>
          </cell>
        </row>
        <row r="6269">
          <cell r="G6269" t="str">
            <v/>
          </cell>
          <cell r="H6269">
            <v>38257</v>
          </cell>
        </row>
        <row r="6270">
          <cell r="G6270" t="str">
            <v/>
          </cell>
          <cell r="H6270">
            <v>38257</v>
          </cell>
        </row>
        <row r="6271">
          <cell r="G6271" t="str">
            <v/>
          </cell>
          <cell r="H6271">
            <v>38257</v>
          </cell>
        </row>
        <row r="6272">
          <cell r="G6272" t="str">
            <v/>
          </cell>
          <cell r="H6272">
            <v>38257</v>
          </cell>
        </row>
        <row r="6273">
          <cell r="G6273" t="str">
            <v/>
          </cell>
          <cell r="H6273">
            <v>38257</v>
          </cell>
        </row>
        <row r="6274">
          <cell r="G6274" t="str">
            <v/>
          </cell>
          <cell r="H6274">
            <v>38257</v>
          </cell>
        </row>
        <row r="6275">
          <cell r="G6275" t="str">
            <v/>
          </cell>
          <cell r="H6275">
            <v>38257</v>
          </cell>
        </row>
        <row r="6276">
          <cell r="G6276" t="str">
            <v/>
          </cell>
          <cell r="H6276">
            <v>38257</v>
          </cell>
        </row>
        <row r="6277">
          <cell r="G6277" t="str">
            <v/>
          </cell>
          <cell r="H6277">
            <v>38257</v>
          </cell>
        </row>
        <row r="6278">
          <cell r="G6278" t="str">
            <v/>
          </cell>
          <cell r="H6278">
            <v>38257</v>
          </cell>
        </row>
        <row r="6279">
          <cell r="G6279" t="str">
            <v/>
          </cell>
          <cell r="H6279">
            <v>38257</v>
          </cell>
        </row>
        <row r="6280">
          <cell r="G6280" t="str">
            <v/>
          </cell>
          <cell r="H6280">
            <v>38257</v>
          </cell>
        </row>
        <row r="6281">
          <cell r="G6281" t="str">
            <v/>
          </cell>
          <cell r="H6281">
            <v>38257</v>
          </cell>
        </row>
        <row r="6282">
          <cell r="G6282" t="str">
            <v/>
          </cell>
          <cell r="H6282">
            <v>38257</v>
          </cell>
        </row>
        <row r="6283">
          <cell r="G6283" t="str">
            <v/>
          </cell>
          <cell r="H6283">
            <v>38142</v>
          </cell>
        </row>
        <row r="6284">
          <cell r="G6284" t="str">
            <v/>
          </cell>
          <cell r="H6284">
            <v>38142</v>
          </cell>
        </row>
        <row r="6285">
          <cell r="G6285" t="str">
            <v/>
          </cell>
          <cell r="H6285">
            <v>38259</v>
          </cell>
        </row>
        <row r="6286">
          <cell r="G6286" t="str">
            <v/>
          </cell>
          <cell r="H6286">
            <v>38259</v>
          </cell>
        </row>
        <row r="6287">
          <cell r="G6287" t="str">
            <v/>
          </cell>
          <cell r="H6287">
            <v>38260</v>
          </cell>
        </row>
        <row r="6288">
          <cell r="G6288" t="str">
            <v/>
          </cell>
          <cell r="H6288">
            <v>38260</v>
          </cell>
        </row>
        <row r="6289">
          <cell r="G6289" t="str">
            <v/>
          </cell>
          <cell r="H6289">
            <v>38260</v>
          </cell>
        </row>
        <row r="6290">
          <cell r="G6290" t="str">
            <v/>
          </cell>
          <cell r="H6290">
            <v>38260</v>
          </cell>
        </row>
        <row r="6291">
          <cell r="G6291" t="str">
            <v/>
          </cell>
          <cell r="H6291">
            <v>38260</v>
          </cell>
        </row>
        <row r="6292">
          <cell r="G6292" t="str">
            <v/>
          </cell>
          <cell r="H6292">
            <v>38260</v>
          </cell>
        </row>
        <row r="6293">
          <cell r="G6293" t="str">
            <v/>
          </cell>
          <cell r="H6293">
            <v>38260</v>
          </cell>
        </row>
        <row r="6294">
          <cell r="G6294" t="str">
            <v/>
          </cell>
          <cell r="H6294">
            <v>38260</v>
          </cell>
        </row>
        <row r="6295">
          <cell r="G6295" t="str">
            <v/>
          </cell>
          <cell r="H6295">
            <v>38260</v>
          </cell>
        </row>
        <row r="6296">
          <cell r="G6296" t="str">
            <v/>
          </cell>
          <cell r="H6296">
            <v>38260</v>
          </cell>
        </row>
        <row r="6297">
          <cell r="G6297" t="str">
            <v/>
          </cell>
          <cell r="H6297">
            <v>38260</v>
          </cell>
        </row>
        <row r="6298">
          <cell r="G6298" t="str">
            <v/>
          </cell>
          <cell r="H6298">
            <v>38260</v>
          </cell>
        </row>
        <row r="6299">
          <cell r="G6299" t="str">
            <v/>
          </cell>
          <cell r="H6299">
            <v>38260</v>
          </cell>
        </row>
        <row r="6300">
          <cell r="G6300" t="str">
            <v/>
          </cell>
          <cell r="H6300">
            <v>38260</v>
          </cell>
        </row>
        <row r="6301">
          <cell r="G6301" t="str">
            <v/>
          </cell>
          <cell r="H6301">
            <v>38257</v>
          </cell>
        </row>
        <row r="6302">
          <cell r="G6302" t="str">
            <v/>
          </cell>
          <cell r="H6302">
            <v>38257</v>
          </cell>
        </row>
        <row r="6303">
          <cell r="G6303" t="str">
            <v/>
          </cell>
          <cell r="H6303">
            <v>38257</v>
          </cell>
        </row>
        <row r="6304">
          <cell r="G6304" t="str">
            <v/>
          </cell>
          <cell r="H6304">
            <v>38257</v>
          </cell>
        </row>
        <row r="6305">
          <cell r="G6305" t="str">
            <v/>
          </cell>
          <cell r="H6305">
            <v>38257</v>
          </cell>
        </row>
        <row r="6306">
          <cell r="G6306" t="str">
            <v/>
          </cell>
          <cell r="H6306">
            <v>38257</v>
          </cell>
        </row>
        <row r="6307">
          <cell r="G6307" t="str">
            <v/>
          </cell>
          <cell r="H6307">
            <v>38257</v>
          </cell>
        </row>
        <row r="6308">
          <cell r="G6308" t="str">
            <v/>
          </cell>
          <cell r="H6308">
            <v>38257</v>
          </cell>
        </row>
        <row r="6309">
          <cell r="G6309" t="str">
            <v/>
          </cell>
          <cell r="H6309">
            <v>38257</v>
          </cell>
        </row>
        <row r="6310">
          <cell r="G6310" t="str">
            <v/>
          </cell>
          <cell r="H6310">
            <v>38257</v>
          </cell>
        </row>
        <row r="6311">
          <cell r="G6311" t="str">
            <v/>
          </cell>
          <cell r="H6311">
            <v>38257</v>
          </cell>
        </row>
        <row r="6312">
          <cell r="G6312" t="str">
            <v/>
          </cell>
          <cell r="H6312">
            <v>38257</v>
          </cell>
        </row>
        <row r="6313">
          <cell r="G6313" t="str">
            <v/>
          </cell>
          <cell r="H6313">
            <v>38257</v>
          </cell>
        </row>
        <row r="6314">
          <cell r="G6314" t="str">
            <v/>
          </cell>
          <cell r="H6314">
            <v>38257</v>
          </cell>
        </row>
        <row r="6315">
          <cell r="G6315" t="str">
            <v/>
          </cell>
          <cell r="H6315">
            <v>38240</v>
          </cell>
        </row>
        <row r="6316">
          <cell r="G6316" t="str">
            <v/>
          </cell>
          <cell r="H6316">
            <v>38240</v>
          </cell>
        </row>
        <row r="6317">
          <cell r="G6317" t="str">
            <v/>
          </cell>
          <cell r="H6317">
            <v>38163</v>
          </cell>
        </row>
        <row r="6318">
          <cell r="G6318" t="str">
            <v/>
          </cell>
          <cell r="H6318">
            <v>38163</v>
          </cell>
        </row>
        <row r="6319">
          <cell r="G6319" t="str">
            <v/>
          </cell>
          <cell r="H6319">
            <v>38163</v>
          </cell>
        </row>
        <row r="6320">
          <cell r="G6320" t="str">
            <v/>
          </cell>
          <cell r="H6320">
            <v>38163</v>
          </cell>
        </row>
        <row r="6321">
          <cell r="G6321" t="str">
            <v/>
          </cell>
          <cell r="H6321">
            <v>38163</v>
          </cell>
        </row>
        <row r="6322">
          <cell r="G6322" t="str">
            <v/>
          </cell>
          <cell r="H6322">
            <v>38163</v>
          </cell>
        </row>
        <row r="6323">
          <cell r="G6323" t="str">
            <v/>
          </cell>
          <cell r="H6323">
            <v>38163</v>
          </cell>
        </row>
        <row r="6324">
          <cell r="G6324" t="str">
            <v/>
          </cell>
          <cell r="H6324">
            <v>38163</v>
          </cell>
        </row>
        <row r="6325">
          <cell r="G6325" t="str">
            <v/>
          </cell>
          <cell r="H6325">
            <v>38163</v>
          </cell>
        </row>
        <row r="6326">
          <cell r="G6326" t="str">
            <v/>
          </cell>
          <cell r="H6326">
            <v>38163</v>
          </cell>
        </row>
        <row r="6327">
          <cell r="G6327" t="str">
            <v/>
          </cell>
          <cell r="H6327">
            <v>38163</v>
          </cell>
        </row>
        <row r="6328">
          <cell r="G6328" t="str">
            <v/>
          </cell>
          <cell r="H6328">
            <v>38163</v>
          </cell>
        </row>
        <row r="6329">
          <cell r="G6329" t="str">
            <v/>
          </cell>
          <cell r="H6329">
            <v>38163</v>
          </cell>
        </row>
        <row r="6330">
          <cell r="G6330" t="str">
            <v/>
          </cell>
          <cell r="H6330">
            <v>38163</v>
          </cell>
        </row>
        <row r="6331">
          <cell r="G6331" t="str">
            <v/>
          </cell>
          <cell r="H6331">
            <v>38260</v>
          </cell>
        </row>
        <row r="6332">
          <cell r="G6332" t="str">
            <v/>
          </cell>
          <cell r="H6332">
            <v>38257</v>
          </cell>
        </row>
        <row r="6333">
          <cell r="G6333" t="str">
            <v/>
          </cell>
          <cell r="H6333">
            <v>38231</v>
          </cell>
        </row>
        <row r="6334">
          <cell r="G6334" t="str">
            <v/>
          </cell>
          <cell r="H6334">
            <v>38106</v>
          </cell>
        </row>
        <row r="6335">
          <cell r="G6335" t="str">
            <v/>
          </cell>
          <cell r="H6335">
            <v>38106</v>
          </cell>
        </row>
        <row r="6336">
          <cell r="G6336" t="str">
            <v/>
          </cell>
          <cell r="H6336">
            <v>38104</v>
          </cell>
        </row>
        <row r="6337">
          <cell r="G6337" t="str">
            <v/>
          </cell>
          <cell r="H6337">
            <v>38087</v>
          </cell>
        </row>
        <row r="6338">
          <cell r="G6338" t="str">
            <v/>
          </cell>
          <cell r="H6338">
            <v>38128</v>
          </cell>
        </row>
        <row r="6339">
          <cell r="G6339" t="str">
            <v/>
          </cell>
          <cell r="H6339">
            <v>38168</v>
          </cell>
        </row>
        <row r="6340">
          <cell r="G6340" t="str">
            <v/>
          </cell>
          <cell r="H6340">
            <v>38260</v>
          </cell>
        </row>
        <row r="6341">
          <cell r="G6341" t="str">
            <v/>
          </cell>
          <cell r="H6341">
            <v>38260</v>
          </cell>
        </row>
        <row r="6342">
          <cell r="G6342" t="str">
            <v/>
          </cell>
          <cell r="H6342">
            <v>38260</v>
          </cell>
        </row>
        <row r="6343">
          <cell r="G6343" t="str">
            <v/>
          </cell>
          <cell r="H6343">
            <v>38260</v>
          </cell>
        </row>
        <row r="6344">
          <cell r="G6344" t="str">
            <v/>
          </cell>
          <cell r="H6344">
            <v>38258</v>
          </cell>
        </row>
        <row r="6345">
          <cell r="G6345" t="str">
            <v/>
          </cell>
          <cell r="H6345">
            <v>38258</v>
          </cell>
        </row>
        <row r="6346">
          <cell r="G6346" t="str">
            <v/>
          </cell>
          <cell r="H6346">
            <v>38258</v>
          </cell>
        </row>
        <row r="6347">
          <cell r="G6347" t="str">
            <v/>
          </cell>
          <cell r="H6347">
            <v>38258</v>
          </cell>
        </row>
        <row r="6348">
          <cell r="G6348" t="str">
            <v/>
          </cell>
          <cell r="H6348">
            <v>38107</v>
          </cell>
        </row>
        <row r="6349">
          <cell r="G6349" t="str">
            <v/>
          </cell>
          <cell r="H6349">
            <v>38107</v>
          </cell>
        </row>
        <row r="6350">
          <cell r="G6350" t="str">
            <v/>
          </cell>
          <cell r="H6350">
            <v>38107</v>
          </cell>
        </row>
        <row r="6351">
          <cell r="G6351" t="str">
            <v/>
          </cell>
          <cell r="H6351">
            <v>38107</v>
          </cell>
        </row>
        <row r="6352">
          <cell r="G6352" t="str">
            <v/>
          </cell>
          <cell r="H6352">
            <v>38107</v>
          </cell>
        </row>
        <row r="6353">
          <cell r="G6353" t="str">
            <v/>
          </cell>
          <cell r="H6353">
            <v>38107</v>
          </cell>
        </row>
        <row r="6354">
          <cell r="G6354" t="str">
            <v/>
          </cell>
          <cell r="H6354">
            <v>38107</v>
          </cell>
        </row>
        <row r="6355">
          <cell r="G6355" t="str">
            <v/>
          </cell>
          <cell r="H6355">
            <v>38107</v>
          </cell>
        </row>
        <row r="6356">
          <cell r="G6356" t="str">
            <v/>
          </cell>
          <cell r="H6356">
            <v>38168</v>
          </cell>
        </row>
        <row r="6357">
          <cell r="G6357" t="str">
            <v/>
          </cell>
          <cell r="H6357">
            <v>38168</v>
          </cell>
        </row>
        <row r="6358">
          <cell r="G6358" t="str">
            <v/>
          </cell>
          <cell r="H6358">
            <v>38168</v>
          </cell>
        </row>
        <row r="6359">
          <cell r="G6359" t="str">
            <v/>
          </cell>
          <cell r="H6359">
            <v>38168</v>
          </cell>
        </row>
        <row r="6360">
          <cell r="G6360" t="str">
            <v/>
          </cell>
          <cell r="H6360">
            <v>38168</v>
          </cell>
        </row>
        <row r="6361">
          <cell r="G6361" t="str">
            <v/>
          </cell>
          <cell r="H6361">
            <v>38168</v>
          </cell>
        </row>
        <row r="6362">
          <cell r="G6362" t="str">
            <v/>
          </cell>
          <cell r="H6362">
            <v>38260</v>
          </cell>
        </row>
        <row r="6363">
          <cell r="G6363" t="str">
            <v/>
          </cell>
          <cell r="H6363">
            <v>38260</v>
          </cell>
        </row>
        <row r="6364">
          <cell r="G6364" t="str">
            <v/>
          </cell>
          <cell r="H6364">
            <v>38260</v>
          </cell>
        </row>
        <row r="6365">
          <cell r="G6365" t="str">
            <v/>
          </cell>
          <cell r="H6365">
            <v>38260</v>
          </cell>
        </row>
        <row r="6366">
          <cell r="G6366" t="str">
            <v/>
          </cell>
          <cell r="H6366">
            <v>38156</v>
          </cell>
        </row>
        <row r="6367">
          <cell r="G6367" t="str">
            <v/>
          </cell>
          <cell r="H6367">
            <v>38156</v>
          </cell>
        </row>
        <row r="6368">
          <cell r="G6368" t="str">
            <v/>
          </cell>
          <cell r="H6368">
            <v>38142</v>
          </cell>
        </row>
        <row r="6369">
          <cell r="G6369" t="str">
            <v/>
          </cell>
          <cell r="H6369">
            <v>38142</v>
          </cell>
        </row>
        <row r="6370">
          <cell r="G6370" t="str">
            <v/>
          </cell>
          <cell r="H6370">
            <v>38106</v>
          </cell>
        </row>
        <row r="6371">
          <cell r="G6371" t="str">
            <v/>
          </cell>
          <cell r="H6371">
            <v>38168</v>
          </cell>
        </row>
        <row r="6372">
          <cell r="G6372" t="str">
            <v/>
          </cell>
          <cell r="H6372">
            <v>38168</v>
          </cell>
        </row>
        <row r="6373">
          <cell r="G6373" t="str">
            <v/>
          </cell>
          <cell r="H6373">
            <v>38168</v>
          </cell>
        </row>
        <row r="6374">
          <cell r="G6374" t="str">
            <v/>
          </cell>
          <cell r="H6374">
            <v>38168</v>
          </cell>
        </row>
        <row r="6375">
          <cell r="G6375" t="str">
            <v/>
          </cell>
          <cell r="H6375">
            <v>38168</v>
          </cell>
        </row>
        <row r="6376">
          <cell r="G6376" t="str">
            <v/>
          </cell>
          <cell r="H6376">
            <v>38168</v>
          </cell>
        </row>
        <row r="6377">
          <cell r="G6377" t="str">
            <v/>
          </cell>
          <cell r="H6377">
            <v>38220</v>
          </cell>
        </row>
        <row r="6378">
          <cell r="G6378" t="str">
            <v/>
          </cell>
          <cell r="H6378">
            <v>38220</v>
          </cell>
        </row>
        <row r="6379">
          <cell r="G6379" t="str">
            <v/>
          </cell>
          <cell r="H6379">
            <v>38168</v>
          </cell>
        </row>
        <row r="6380">
          <cell r="G6380" t="str">
            <v/>
          </cell>
          <cell r="H6380">
            <v>38168</v>
          </cell>
        </row>
        <row r="6381">
          <cell r="G6381" t="str">
            <v/>
          </cell>
          <cell r="H6381">
            <v>38193</v>
          </cell>
        </row>
        <row r="6382">
          <cell r="G6382" t="str">
            <v/>
          </cell>
          <cell r="H6382">
            <v>38193</v>
          </cell>
        </row>
        <row r="6383">
          <cell r="G6383" t="str">
            <v/>
          </cell>
          <cell r="H6383">
            <v>38193</v>
          </cell>
        </row>
        <row r="6384">
          <cell r="G6384" t="str">
            <v/>
          </cell>
          <cell r="H6384">
            <v>38193</v>
          </cell>
        </row>
        <row r="6385">
          <cell r="G6385" t="str">
            <v/>
          </cell>
          <cell r="H6385">
            <v>38168</v>
          </cell>
        </row>
        <row r="6386">
          <cell r="G6386" t="str">
            <v/>
          </cell>
          <cell r="H6386">
            <v>38168</v>
          </cell>
        </row>
        <row r="6387">
          <cell r="G6387" t="str">
            <v/>
          </cell>
          <cell r="H6387">
            <v>38180</v>
          </cell>
        </row>
        <row r="6388">
          <cell r="G6388" t="str">
            <v/>
          </cell>
          <cell r="H6388">
            <v>38180</v>
          </cell>
        </row>
        <row r="6389">
          <cell r="G6389" t="str">
            <v/>
          </cell>
          <cell r="H6389">
            <v>38168</v>
          </cell>
        </row>
        <row r="6390">
          <cell r="G6390" t="str">
            <v/>
          </cell>
          <cell r="H6390">
            <v>38168</v>
          </cell>
        </row>
        <row r="6391">
          <cell r="G6391" t="str">
            <v/>
          </cell>
          <cell r="H6391">
            <v>38168</v>
          </cell>
        </row>
        <row r="6392">
          <cell r="G6392" t="str">
            <v/>
          </cell>
          <cell r="H6392">
            <v>38180</v>
          </cell>
        </row>
        <row r="6393">
          <cell r="G6393" t="str">
            <v/>
          </cell>
          <cell r="H6393">
            <v>38180</v>
          </cell>
        </row>
        <row r="6394">
          <cell r="G6394" t="str">
            <v/>
          </cell>
          <cell r="H6394">
            <v>38086</v>
          </cell>
        </row>
        <row r="6395">
          <cell r="G6395" t="str">
            <v/>
          </cell>
          <cell r="H6395">
            <v>38086</v>
          </cell>
        </row>
        <row r="6396">
          <cell r="G6396" t="str">
            <v/>
          </cell>
          <cell r="H6396">
            <v>38168</v>
          </cell>
        </row>
        <row r="6397">
          <cell r="G6397" t="str">
            <v/>
          </cell>
          <cell r="H6397">
            <v>38168</v>
          </cell>
        </row>
        <row r="6398">
          <cell r="G6398" t="str">
            <v/>
          </cell>
          <cell r="H6398">
            <v>38168</v>
          </cell>
        </row>
        <row r="6399">
          <cell r="G6399" t="str">
            <v/>
          </cell>
          <cell r="H6399">
            <v>38168</v>
          </cell>
        </row>
        <row r="6400">
          <cell r="G6400" t="str">
            <v/>
          </cell>
          <cell r="H6400">
            <v>38168</v>
          </cell>
        </row>
        <row r="6401">
          <cell r="G6401" t="str">
            <v/>
          </cell>
          <cell r="H6401">
            <v>38168</v>
          </cell>
        </row>
        <row r="6402">
          <cell r="G6402" t="str">
            <v/>
          </cell>
          <cell r="H6402">
            <v>38168</v>
          </cell>
        </row>
        <row r="6403">
          <cell r="G6403" t="str">
            <v/>
          </cell>
          <cell r="H6403">
            <v>38168</v>
          </cell>
        </row>
        <row r="6404">
          <cell r="G6404" t="str">
            <v/>
          </cell>
          <cell r="H6404">
            <v>38168</v>
          </cell>
        </row>
        <row r="6405">
          <cell r="G6405" t="str">
            <v/>
          </cell>
          <cell r="H6405">
            <v>38168</v>
          </cell>
        </row>
        <row r="6406">
          <cell r="G6406" t="str">
            <v/>
          </cell>
          <cell r="H6406">
            <v>38168</v>
          </cell>
        </row>
        <row r="6407">
          <cell r="G6407" t="str">
            <v/>
          </cell>
          <cell r="H6407">
            <v>38168</v>
          </cell>
        </row>
        <row r="6408">
          <cell r="G6408" t="str">
            <v/>
          </cell>
          <cell r="H6408">
            <v>38168</v>
          </cell>
        </row>
        <row r="6409">
          <cell r="G6409" t="str">
            <v/>
          </cell>
          <cell r="H6409">
            <v>38168</v>
          </cell>
        </row>
        <row r="6410">
          <cell r="G6410" t="str">
            <v/>
          </cell>
          <cell r="H6410">
            <v>38168</v>
          </cell>
        </row>
        <row r="6411">
          <cell r="G6411" t="str">
            <v/>
          </cell>
          <cell r="H6411">
            <v>38168</v>
          </cell>
        </row>
        <row r="6412">
          <cell r="G6412" t="str">
            <v/>
          </cell>
          <cell r="H6412">
            <v>38168</v>
          </cell>
        </row>
        <row r="6413">
          <cell r="G6413" t="str">
            <v/>
          </cell>
          <cell r="H6413">
            <v>38090</v>
          </cell>
        </row>
        <row r="6414">
          <cell r="G6414" t="str">
            <v/>
          </cell>
          <cell r="H6414">
            <v>38168</v>
          </cell>
        </row>
        <row r="6415">
          <cell r="G6415" t="str">
            <v/>
          </cell>
          <cell r="H6415">
            <v>38168</v>
          </cell>
        </row>
        <row r="6416">
          <cell r="G6416" t="str">
            <v/>
          </cell>
          <cell r="H6416">
            <v>38168</v>
          </cell>
        </row>
        <row r="6417">
          <cell r="G6417" t="str">
            <v/>
          </cell>
          <cell r="H6417">
            <v>38168</v>
          </cell>
        </row>
        <row r="6418">
          <cell r="G6418" t="str">
            <v/>
          </cell>
          <cell r="H6418">
            <v>38166</v>
          </cell>
        </row>
        <row r="6419">
          <cell r="G6419" t="str">
            <v/>
          </cell>
          <cell r="H6419">
            <v>38166</v>
          </cell>
        </row>
        <row r="6420">
          <cell r="G6420" t="str">
            <v/>
          </cell>
          <cell r="H6420">
            <v>38166</v>
          </cell>
        </row>
        <row r="6421">
          <cell r="G6421" t="str">
            <v/>
          </cell>
          <cell r="H6421">
            <v>38166</v>
          </cell>
        </row>
        <row r="6422">
          <cell r="G6422" t="str">
            <v/>
          </cell>
          <cell r="H6422">
            <v>38166</v>
          </cell>
        </row>
        <row r="6423">
          <cell r="G6423" t="str">
            <v/>
          </cell>
          <cell r="H6423">
            <v>38166</v>
          </cell>
        </row>
        <row r="6424">
          <cell r="G6424" t="str">
            <v/>
          </cell>
          <cell r="H6424">
            <v>38168</v>
          </cell>
        </row>
        <row r="6425">
          <cell r="G6425" t="str">
            <v/>
          </cell>
          <cell r="H6425">
            <v>38168</v>
          </cell>
        </row>
        <row r="6426">
          <cell r="G6426" t="str">
            <v/>
          </cell>
          <cell r="H6426">
            <v>38168</v>
          </cell>
        </row>
        <row r="6427">
          <cell r="G6427" t="str">
            <v/>
          </cell>
          <cell r="H6427">
            <v>38168</v>
          </cell>
        </row>
        <row r="6428">
          <cell r="G6428" t="str">
            <v/>
          </cell>
          <cell r="H6428">
            <v>38168</v>
          </cell>
        </row>
        <row r="6429">
          <cell r="G6429" t="str">
            <v/>
          </cell>
          <cell r="H6429">
            <v>38168</v>
          </cell>
        </row>
        <row r="6430">
          <cell r="G6430" t="str">
            <v/>
          </cell>
          <cell r="H6430">
            <v>38168</v>
          </cell>
        </row>
        <row r="6431">
          <cell r="G6431" t="str">
            <v/>
          </cell>
          <cell r="H6431">
            <v>38168</v>
          </cell>
        </row>
        <row r="6432">
          <cell r="G6432" t="str">
            <v/>
          </cell>
          <cell r="H6432">
            <v>38168</v>
          </cell>
        </row>
        <row r="6433">
          <cell r="G6433" t="str">
            <v/>
          </cell>
          <cell r="H6433">
            <v>38168</v>
          </cell>
        </row>
        <row r="6434">
          <cell r="G6434" t="str">
            <v/>
          </cell>
          <cell r="H6434">
            <v>38168</v>
          </cell>
        </row>
        <row r="6435">
          <cell r="G6435" t="str">
            <v/>
          </cell>
          <cell r="H6435">
            <v>38168</v>
          </cell>
        </row>
        <row r="6436">
          <cell r="G6436" t="str">
            <v/>
          </cell>
          <cell r="H6436">
            <v>38168</v>
          </cell>
        </row>
        <row r="6437">
          <cell r="G6437" t="str">
            <v/>
          </cell>
          <cell r="H6437">
            <v>38168</v>
          </cell>
        </row>
        <row r="6438">
          <cell r="G6438" t="str">
            <v/>
          </cell>
          <cell r="H6438">
            <v>38168</v>
          </cell>
        </row>
        <row r="6439">
          <cell r="G6439" t="str">
            <v/>
          </cell>
          <cell r="H6439">
            <v>38168</v>
          </cell>
        </row>
        <row r="6440">
          <cell r="G6440" t="str">
            <v/>
          </cell>
          <cell r="H6440">
            <v>38259</v>
          </cell>
        </row>
        <row r="6441">
          <cell r="G6441" t="str">
            <v/>
          </cell>
          <cell r="H6441">
            <v>38259</v>
          </cell>
        </row>
        <row r="6442">
          <cell r="G6442" t="str">
            <v/>
          </cell>
          <cell r="H6442">
            <v>38259</v>
          </cell>
        </row>
        <row r="6443">
          <cell r="G6443" t="str">
            <v/>
          </cell>
          <cell r="H6443">
            <v>38168</v>
          </cell>
        </row>
        <row r="6444">
          <cell r="G6444" t="str">
            <v/>
          </cell>
          <cell r="H6444">
            <v>38259</v>
          </cell>
        </row>
        <row r="6445">
          <cell r="G6445" t="str">
            <v/>
          </cell>
          <cell r="H6445">
            <v>38167</v>
          </cell>
        </row>
        <row r="6446">
          <cell r="G6446" t="str">
            <v/>
          </cell>
          <cell r="H6446">
            <v>38243</v>
          </cell>
        </row>
        <row r="6447">
          <cell r="G6447" t="str">
            <v/>
          </cell>
          <cell r="H6447">
            <v>38168</v>
          </cell>
        </row>
        <row r="6448">
          <cell r="G6448" t="str">
            <v/>
          </cell>
          <cell r="H6448">
            <v>38168</v>
          </cell>
        </row>
        <row r="6449">
          <cell r="G6449" t="str">
            <v/>
          </cell>
          <cell r="H6449">
            <v>38259</v>
          </cell>
        </row>
        <row r="6450">
          <cell r="G6450" t="str">
            <v/>
          </cell>
          <cell r="H6450">
            <v>38259</v>
          </cell>
        </row>
        <row r="6451">
          <cell r="G6451" t="str">
            <v/>
          </cell>
          <cell r="H6451">
            <v>38107</v>
          </cell>
        </row>
        <row r="6452">
          <cell r="G6452" t="str">
            <v/>
          </cell>
          <cell r="H6452">
            <v>38107</v>
          </cell>
        </row>
        <row r="6453">
          <cell r="G6453" t="str">
            <v/>
          </cell>
          <cell r="H6453">
            <v>38168</v>
          </cell>
        </row>
        <row r="6454">
          <cell r="G6454" t="str">
            <v/>
          </cell>
          <cell r="H6454">
            <v>38168</v>
          </cell>
        </row>
        <row r="6455">
          <cell r="G6455" t="str">
            <v/>
          </cell>
          <cell r="H6455">
            <v>38168</v>
          </cell>
        </row>
        <row r="6456">
          <cell r="G6456" t="str">
            <v/>
          </cell>
          <cell r="H6456">
            <v>38168</v>
          </cell>
        </row>
        <row r="6457">
          <cell r="G6457" t="str">
            <v/>
          </cell>
          <cell r="H6457">
            <v>38168</v>
          </cell>
        </row>
        <row r="6458">
          <cell r="G6458" t="str">
            <v/>
          </cell>
          <cell r="H6458">
            <v>38168</v>
          </cell>
        </row>
        <row r="6459">
          <cell r="G6459" t="str">
            <v/>
          </cell>
          <cell r="H6459">
            <v>38250</v>
          </cell>
        </row>
        <row r="6460">
          <cell r="G6460" t="str">
            <v/>
          </cell>
          <cell r="H6460">
            <v>38250</v>
          </cell>
        </row>
        <row r="6461">
          <cell r="G6461" t="str">
            <v/>
          </cell>
          <cell r="H6461">
            <v>38134</v>
          </cell>
        </row>
        <row r="6462">
          <cell r="G6462" t="str">
            <v/>
          </cell>
          <cell r="H6462">
            <v>38134</v>
          </cell>
        </row>
        <row r="6463">
          <cell r="G6463" t="str">
            <v/>
          </cell>
          <cell r="H6463">
            <v>38168</v>
          </cell>
        </row>
        <row r="6464">
          <cell r="G6464" t="str">
            <v/>
          </cell>
          <cell r="H6464">
            <v>38168</v>
          </cell>
        </row>
        <row r="6465">
          <cell r="G6465" t="str">
            <v/>
          </cell>
          <cell r="H6465">
            <v>38166</v>
          </cell>
        </row>
        <row r="6466">
          <cell r="G6466" t="str">
            <v/>
          </cell>
          <cell r="H6466">
            <v>38166</v>
          </cell>
        </row>
        <row r="6467">
          <cell r="G6467" t="str">
            <v/>
          </cell>
          <cell r="H6467">
            <v>38156</v>
          </cell>
        </row>
        <row r="6468">
          <cell r="G6468" t="str">
            <v/>
          </cell>
          <cell r="H6468">
            <v>38156</v>
          </cell>
        </row>
        <row r="6469">
          <cell r="G6469" t="str">
            <v/>
          </cell>
          <cell r="H6469">
            <v>38156</v>
          </cell>
        </row>
        <row r="6470">
          <cell r="G6470" t="str">
            <v/>
          </cell>
          <cell r="H6470">
            <v>38156</v>
          </cell>
        </row>
        <row r="6471">
          <cell r="G6471" t="str">
            <v/>
          </cell>
          <cell r="H6471">
            <v>38156</v>
          </cell>
        </row>
        <row r="6472">
          <cell r="G6472" t="str">
            <v/>
          </cell>
          <cell r="H6472">
            <v>38156</v>
          </cell>
        </row>
        <row r="6473">
          <cell r="G6473" t="str">
            <v/>
          </cell>
          <cell r="H6473">
            <v>38156</v>
          </cell>
        </row>
        <row r="6474">
          <cell r="G6474" t="str">
            <v/>
          </cell>
          <cell r="H6474">
            <v>38156</v>
          </cell>
        </row>
        <row r="6475">
          <cell r="G6475" t="str">
            <v/>
          </cell>
          <cell r="H6475">
            <v>38168</v>
          </cell>
        </row>
        <row r="6476">
          <cell r="G6476" t="str">
            <v/>
          </cell>
          <cell r="H6476">
            <v>38168</v>
          </cell>
        </row>
        <row r="6477">
          <cell r="G6477" t="str">
            <v/>
          </cell>
          <cell r="H6477">
            <v>38161</v>
          </cell>
        </row>
        <row r="6478">
          <cell r="G6478" t="str">
            <v/>
          </cell>
          <cell r="H6478">
            <v>38161</v>
          </cell>
        </row>
        <row r="6479">
          <cell r="G6479" t="str">
            <v/>
          </cell>
          <cell r="H6479">
            <v>38142</v>
          </cell>
        </row>
        <row r="6480">
          <cell r="G6480" t="str">
            <v/>
          </cell>
          <cell r="H6480">
            <v>38142</v>
          </cell>
        </row>
        <row r="6481">
          <cell r="G6481" t="str">
            <v/>
          </cell>
          <cell r="H6481">
            <v>38112</v>
          </cell>
        </row>
        <row r="6482">
          <cell r="G6482" t="str">
            <v/>
          </cell>
          <cell r="H6482">
            <v>38220</v>
          </cell>
        </row>
        <row r="6483">
          <cell r="G6483" t="str">
            <v/>
          </cell>
          <cell r="H6483">
            <v>38220</v>
          </cell>
        </row>
        <row r="6484">
          <cell r="G6484" t="str">
            <v/>
          </cell>
          <cell r="H6484">
            <v>38112</v>
          </cell>
        </row>
        <row r="6485">
          <cell r="G6485" t="str">
            <v/>
          </cell>
          <cell r="H6485">
            <v>38220</v>
          </cell>
        </row>
        <row r="6486">
          <cell r="G6486" t="str">
            <v/>
          </cell>
          <cell r="H6486">
            <v>38220</v>
          </cell>
        </row>
        <row r="6487">
          <cell r="G6487" t="str">
            <v/>
          </cell>
          <cell r="H6487">
            <v>38168</v>
          </cell>
        </row>
        <row r="6488">
          <cell r="G6488" t="str">
            <v/>
          </cell>
          <cell r="H6488">
            <v>38106</v>
          </cell>
        </row>
        <row r="6489">
          <cell r="G6489" t="str">
            <v/>
          </cell>
          <cell r="H6489">
            <v>38106</v>
          </cell>
        </row>
        <row r="6490">
          <cell r="G6490" t="str">
            <v/>
          </cell>
          <cell r="H6490">
            <v>38106</v>
          </cell>
        </row>
        <row r="6491">
          <cell r="G6491" t="str">
            <v/>
          </cell>
          <cell r="H6491">
            <v>38155</v>
          </cell>
        </row>
        <row r="6492">
          <cell r="G6492" t="str">
            <v/>
          </cell>
          <cell r="H6492">
            <v>38155</v>
          </cell>
        </row>
        <row r="6493">
          <cell r="G6493" t="str">
            <v/>
          </cell>
          <cell r="H6493">
            <v>38168</v>
          </cell>
        </row>
        <row r="6494">
          <cell r="G6494" t="str">
            <v/>
          </cell>
          <cell r="H6494">
            <v>38168</v>
          </cell>
        </row>
        <row r="6495">
          <cell r="G6495" t="str">
            <v/>
          </cell>
          <cell r="H6495">
            <v>38168</v>
          </cell>
        </row>
        <row r="6496">
          <cell r="G6496" t="str">
            <v/>
          </cell>
          <cell r="H6496">
            <v>38168</v>
          </cell>
        </row>
        <row r="6497">
          <cell r="G6497" t="str">
            <v/>
          </cell>
          <cell r="H6497">
            <v>38168</v>
          </cell>
        </row>
        <row r="6498">
          <cell r="G6498" t="str">
            <v/>
          </cell>
          <cell r="H6498">
            <v>38250</v>
          </cell>
        </row>
        <row r="6499">
          <cell r="G6499" t="str">
            <v/>
          </cell>
          <cell r="H6499">
            <v>38250</v>
          </cell>
        </row>
        <row r="6500">
          <cell r="G6500" t="str">
            <v/>
          </cell>
          <cell r="H6500">
            <v>38168</v>
          </cell>
        </row>
        <row r="6501">
          <cell r="G6501" t="str">
            <v/>
          </cell>
          <cell r="H6501">
            <v>38168</v>
          </cell>
        </row>
        <row r="6502">
          <cell r="G6502" t="str">
            <v/>
          </cell>
          <cell r="H6502">
            <v>38168</v>
          </cell>
        </row>
        <row r="6503">
          <cell r="G6503" t="str">
            <v/>
          </cell>
          <cell r="H6503">
            <v>38168</v>
          </cell>
        </row>
        <row r="6504">
          <cell r="G6504" t="str">
            <v/>
          </cell>
          <cell r="H6504">
            <v>38168</v>
          </cell>
        </row>
        <row r="6505">
          <cell r="G6505" t="str">
            <v/>
          </cell>
          <cell r="H6505">
            <v>38168</v>
          </cell>
        </row>
        <row r="6506">
          <cell r="G6506" t="str">
            <v/>
          </cell>
          <cell r="H6506">
            <v>38107</v>
          </cell>
        </row>
        <row r="6507">
          <cell r="G6507" t="str">
            <v/>
          </cell>
          <cell r="H6507">
            <v>38107</v>
          </cell>
        </row>
        <row r="6508">
          <cell r="G6508" t="str">
            <v/>
          </cell>
          <cell r="H6508">
            <v>38193</v>
          </cell>
        </row>
        <row r="6509">
          <cell r="G6509" t="str">
            <v/>
          </cell>
          <cell r="H6509">
            <v>38193</v>
          </cell>
        </row>
        <row r="6510">
          <cell r="G6510" t="str">
            <v/>
          </cell>
          <cell r="H6510">
            <v>38202</v>
          </cell>
        </row>
        <row r="6511">
          <cell r="G6511" t="str">
            <v/>
          </cell>
          <cell r="H6511">
            <v>38202</v>
          </cell>
        </row>
        <row r="6512">
          <cell r="G6512" t="str">
            <v/>
          </cell>
          <cell r="H6512">
            <v>38155</v>
          </cell>
        </row>
        <row r="6513">
          <cell r="G6513" t="str">
            <v/>
          </cell>
          <cell r="H6513">
            <v>38155</v>
          </cell>
        </row>
        <row r="6514">
          <cell r="G6514" t="str">
            <v/>
          </cell>
          <cell r="H6514">
            <v>38155</v>
          </cell>
        </row>
        <row r="6515">
          <cell r="G6515" t="str">
            <v/>
          </cell>
          <cell r="H6515">
            <v>38155</v>
          </cell>
        </row>
        <row r="6516">
          <cell r="G6516" t="str">
            <v/>
          </cell>
          <cell r="H6516">
            <v>38155</v>
          </cell>
        </row>
        <row r="6517">
          <cell r="G6517" t="str">
            <v/>
          </cell>
          <cell r="H6517">
            <v>38155</v>
          </cell>
        </row>
        <row r="6518">
          <cell r="G6518" t="str">
            <v/>
          </cell>
          <cell r="H6518">
            <v>38168</v>
          </cell>
        </row>
        <row r="6519">
          <cell r="G6519" t="str">
            <v/>
          </cell>
          <cell r="H6519">
            <v>38168</v>
          </cell>
        </row>
        <row r="6520">
          <cell r="G6520" t="str">
            <v/>
          </cell>
          <cell r="H6520">
            <v>38168</v>
          </cell>
        </row>
        <row r="6521">
          <cell r="G6521" t="str">
            <v/>
          </cell>
          <cell r="H6521">
            <v>38168</v>
          </cell>
        </row>
        <row r="6522">
          <cell r="G6522" t="str">
            <v/>
          </cell>
          <cell r="H6522">
            <v>38168</v>
          </cell>
        </row>
        <row r="6523">
          <cell r="G6523" t="str">
            <v/>
          </cell>
          <cell r="H6523">
            <v>38168</v>
          </cell>
        </row>
        <row r="6524">
          <cell r="G6524" t="str">
            <v/>
          </cell>
          <cell r="H6524">
            <v>38168</v>
          </cell>
        </row>
        <row r="6525">
          <cell r="G6525" t="str">
            <v/>
          </cell>
          <cell r="H6525">
            <v>38168</v>
          </cell>
        </row>
        <row r="6526">
          <cell r="G6526" t="str">
            <v/>
          </cell>
          <cell r="H6526">
            <v>38168</v>
          </cell>
        </row>
        <row r="6527">
          <cell r="G6527" t="str">
            <v/>
          </cell>
          <cell r="H6527">
            <v>38168</v>
          </cell>
        </row>
        <row r="6528">
          <cell r="G6528" t="str">
            <v/>
          </cell>
          <cell r="H6528">
            <v>38168</v>
          </cell>
        </row>
        <row r="6529">
          <cell r="G6529" t="str">
            <v/>
          </cell>
          <cell r="H6529">
            <v>38168</v>
          </cell>
        </row>
        <row r="6530">
          <cell r="G6530" t="str">
            <v/>
          </cell>
          <cell r="H6530">
            <v>38250</v>
          </cell>
        </row>
        <row r="6531">
          <cell r="G6531" t="str">
            <v/>
          </cell>
          <cell r="H6531">
            <v>38250</v>
          </cell>
        </row>
        <row r="6532">
          <cell r="G6532" t="str">
            <v/>
          </cell>
          <cell r="H6532">
            <v>38210</v>
          </cell>
        </row>
        <row r="6533">
          <cell r="G6533" t="str">
            <v/>
          </cell>
          <cell r="H6533">
            <v>38210</v>
          </cell>
        </row>
        <row r="6534">
          <cell r="G6534" t="str">
            <v/>
          </cell>
          <cell r="H6534">
            <v>38202</v>
          </cell>
        </row>
        <row r="6535">
          <cell r="G6535" t="str">
            <v/>
          </cell>
          <cell r="H6535">
            <v>38202</v>
          </cell>
        </row>
        <row r="6536">
          <cell r="G6536" t="str">
            <v/>
          </cell>
          <cell r="H6536">
            <v>38247</v>
          </cell>
        </row>
        <row r="6537">
          <cell r="G6537" t="str">
            <v/>
          </cell>
          <cell r="H6537">
            <v>38247</v>
          </cell>
        </row>
        <row r="6538">
          <cell r="G6538" t="str">
            <v/>
          </cell>
          <cell r="H6538">
            <v>38247</v>
          </cell>
        </row>
        <row r="6539">
          <cell r="G6539" t="str">
            <v/>
          </cell>
          <cell r="H6539">
            <v>38247</v>
          </cell>
        </row>
        <row r="6540">
          <cell r="G6540" t="str">
            <v/>
          </cell>
          <cell r="H6540">
            <v>38247</v>
          </cell>
        </row>
        <row r="6541">
          <cell r="G6541" t="str">
            <v/>
          </cell>
          <cell r="H6541">
            <v>38247</v>
          </cell>
        </row>
        <row r="6542">
          <cell r="G6542" t="str">
            <v/>
          </cell>
          <cell r="H6542">
            <v>38161</v>
          </cell>
        </row>
        <row r="6543">
          <cell r="G6543" t="str">
            <v/>
          </cell>
          <cell r="H6543">
            <v>38161</v>
          </cell>
        </row>
        <row r="6544">
          <cell r="G6544" t="str">
            <v/>
          </cell>
          <cell r="H6544">
            <v>38202</v>
          </cell>
        </row>
        <row r="6545">
          <cell r="G6545" t="str">
            <v/>
          </cell>
          <cell r="H6545">
            <v>38195</v>
          </cell>
        </row>
        <row r="6546">
          <cell r="G6546" t="str">
            <v/>
          </cell>
          <cell r="H6546">
            <v>38204</v>
          </cell>
        </row>
        <row r="6547">
          <cell r="G6547" t="str">
            <v/>
          </cell>
          <cell r="H6547">
            <v>38204</v>
          </cell>
        </row>
        <row r="6548">
          <cell r="G6548" t="str">
            <v/>
          </cell>
          <cell r="H6548">
            <v>38083</v>
          </cell>
        </row>
        <row r="6549">
          <cell r="G6549" t="str">
            <v/>
          </cell>
          <cell r="H6549">
            <v>38083</v>
          </cell>
        </row>
        <row r="6550">
          <cell r="G6550" t="str">
            <v/>
          </cell>
          <cell r="H6550">
            <v>38195</v>
          </cell>
        </row>
        <row r="6551">
          <cell r="G6551" t="str">
            <v/>
          </cell>
          <cell r="H6551">
            <v>38195</v>
          </cell>
        </row>
        <row r="6552">
          <cell r="G6552" t="str">
            <v/>
          </cell>
          <cell r="H6552">
            <v>38168</v>
          </cell>
        </row>
        <row r="6553">
          <cell r="G6553" t="str">
            <v/>
          </cell>
          <cell r="H6553">
            <v>38168</v>
          </cell>
        </row>
        <row r="6554">
          <cell r="G6554" t="str">
            <v/>
          </cell>
          <cell r="H6554">
            <v>38168</v>
          </cell>
        </row>
        <row r="6555">
          <cell r="G6555" t="str">
            <v/>
          </cell>
          <cell r="H6555">
            <v>38168</v>
          </cell>
        </row>
        <row r="6556">
          <cell r="G6556" t="str">
            <v/>
          </cell>
          <cell r="H6556">
            <v>38168</v>
          </cell>
        </row>
        <row r="6557">
          <cell r="G6557" t="str">
            <v/>
          </cell>
          <cell r="H6557">
            <v>38168</v>
          </cell>
        </row>
        <row r="6558">
          <cell r="G6558" t="str">
            <v/>
          </cell>
          <cell r="H6558">
            <v>38129</v>
          </cell>
        </row>
        <row r="6559">
          <cell r="G6559" t="str">
            <v/>
          </cell>
          <cell r="H6559">
            <v>38250</v>
          </cell>
        </row>
        <row r="6560">
          <cell r="G6560" t="str">
            <v/>
          </cell>
          <cell r="H6560">
            <v>38250</v>
          </cell>
        </row>
        <row r="6561">
          <cell r="G6561" t="str">
            <v/>
          </cell>
          <cell r="H6561">
            <v>38250</v>
          </cell>
        </row>
        <row r="6562">
          <cell r="G6562" t="str">
            <v/>
          </cell>
          <cell r="H6562">
            <v>38250</v>
          </cell>
        </row>
        <row r="6563">
          <cell r="G6563" t="str">
            <v/>
          </cell>
          <cell r="H6563">
            <v>38103</v>
          </cell>
        </row>
        <row r="6564">
          <cell r="G6564" t="str">
            <v/>
          </cell>
          <cell r="H6564">
            <v>38103</v>
          </cell>
        </row>
        <row r="6565">
          <cell r="G6565" t="str">
            <v/>
          </cell>
          <cell r="H6565">
            <v>38099</v>
          </cell>
        </row>
        <row r="6566">
          <cell r="G6566" t="str">
            <v/>
          </cell>
          <cell r="H6566">
            <v>38099</v>
          </cell>
        </row>
        <row r="6567">
          <cell r="G6567" t="str">
            <v/>
          </cell>
          <cell r="H6567">
            <v>38131</v>
          </cell>
        </row>
        <row r="6568">
          <cell r="G6568" t="str">
            <v/>
          </cell>
          <cell r="H6568">
            <v>38131</v>
          </cell>
        </row>
        <row r="6569">
          <cell r="G6569" t="str">
            <v/>
          </cell>
          <cell r="H6569">
            <v>38092</v>
          </cell>
        </row>
        <row r="6570">
          <cell r="G6570" t="str">
            <v/>
          </cell>
          <cell r="H6570">
            <v>38092</v>
          </cell>
        </row>
        <row r="6571">
          <cell r="G6571" t="str">
            <v/>
          </cell>
          <cell r="H6571">
            <v>38092</v>
          </cell>
        </row>
        <row r="6572">
          <cell r="G6572" t="str">
            <v/>
          </cell>
          <cell r="H6572">
            <v>38092</v>
          </cell>
        </row>
        <row r="6573">
          <cell r="G6573" t="str">
            <v/>
          </cell>
          <cell r="H6573">
            <v>38092</v>
          </cell>
        </row>
        <row r="6574">
          <cell r="G6574" t="str">
            <v/>
          </cell>
          <cell r="H6574">
            <v>38092</v>
          </cell>
        </row>
        <row r="6575">
          <cell r="G6575" t="str">
            <v/>
          </cell>
          <cell r="H6575">
            <v>38092</v>
          </cell>
        </row>
        <row r="6576">
          <cell r="G6576" t="str">
            <v/>
          </cell>
          <cell r="H6576">
            <v>38092</v>
          </cell>
        </row>
        <row r="6577">
          <cell r="G6577" t="str">
            <v/>
          </cell>
          <cell r="H6577">
            <v>38131</v>
          </cell>
        </row>
        <row r="6578">
          <cell r="G6578" t="str">
            <v/>
          </cell>
          <cell r="H6578">
            <v>38131</v>
          </cell>
        </row>
        <row r="6579">
          <cell r="G6579" t="str">
            <v/>
          </cell>
          <cell r="H6579">
            <v>38107</v>
          </cell>
        </row>
        <row r="6580">
          <cell r="G6580" t="str">
            <v/>
          </cell>
          <cell r="H6580">
            <v>38107</v>
          </cell>
        </row>
        <row r="6581">
          <cell r="G6581" t="str">
            <v/>
          </cell>
          <cell r="H6581">
            <v>38168</v>
          </cell>
        </row>
        <row r="6582">
          <cell r="G6582" t="str">
            <v/>
          </cell>
          <cell r="H6582">
            <v>38168</v>
          </cell>
        </row>
        <row r="6583">
          <cell r="G6583" t="str">
            <v/>
          </cell>
          <cell r="H6583">
            <v>38168</v>
          </cell>
        </row>
        <row r="6584">
          <cell r="G6584" t="str">
            <v/>
          </cell>
          <cell r="H6584">
            <v>38168</v>
          </cell>
        </row>
        <row r="6585">
          <cell r="G6585" t="str">
            <v/>
          </cell>
          <cell r="H6585">
            <v>38168</v>
          </cell>
        </row>
        <row r="6586">
          <cell r="G6586" t="str">
            <v/>
          </cell>
          <cell r="H6586">
            <v>38168</v>
          </cell>
        </row>
        <row r="6587">
          <cell r="G6587" t="str">
            <v/>
          </cell>
          <cell r="H6587">
            <v>38168</v>
          </cell>
        </row>
        <row r="6588">
          <cell r="G6588" t="str">
            <v/>
          </cell>
          <cell r="H6588">
            <v>38168</v>
          </cell>
        </row>
        <row r="6589">
          <cell r="G6589" t="str">
            <v/>
          </cell>
          <cell r="H6589">
            <v>38168</v>
          </cell>
        </row>
        <row r="6590">
          <cell r="G6590" t="str">
            <v/>
          </cell>
          <cell r="H6590">
            <v>38168</v>
          </cell>
        </row>
        <row r="6591">
          <cell r="G6591" t="str">
            <v/>
          </cell>
          <cell r="H6591">
            <v>38168</v>
          </cell>
        </row>
        <row r="6592">
          <cell r="G6592" t="str">
            <v/>
          </cell>
          <cell r="H6592">
            <v>38254</v>
          </cell>
        </row>
        <row r="6593">
          <cell r="G6593" t="str">
            <v/>
          </cell>
          <cell r="H6593">
            <v>38254</v>
          </cell>
        </row>
        <row r="6594">
          <cell r="G6594" t="str">
            <v/>
          </cell>
          <cell r="H6594">
            <v>38168</v>
          </cell>
        </row>
        <row r="6595">
          <cell r="G6595" t="str">
            <v/>
          </cell>
          <cell r="H6595">
            <v>38168</v>
          </cell>
        </row>
        <row r="6596">
          <cell r="G6596" t="str">
            <v/>
          </cell>
          <cell r="H6596">
            <v>38245</v>
          </cell>
        </row>
        <row r="6597">
          <cell r="G6597" t="str">
            <v/>
          </cell>
          <cell r="H6597">
            <v>38124</v>
          </cell>
        </row>
        <row r="6598">
          <cell r="G6598" t="str">
            <v/>
          </cell>
          <cell r="H6598">
            <v>38124</v>
          </cell>
        </row>
        <row r="6599">
          <cell r="G6599" t="str">
            <v/>
          </cell>
          <cell r="H6599">
            <v>38124</v>
          </cell>
        </row>
        <row r="6600">
          <cell r="G6600" t="str">
            <v/>
          </cell>
          <cell r="H6600">
            <v>38124</v>
          </cell>
        </row>
        <row r="6601">
          <cell r="G6601" t="str">
            <v/>
          </cell>
          <cell r="H6601">
            <v>38124</v>
          </cell>
        </row>
        <row r="6602">
          <cell r="G6602" t="str">
            <v/>
          </cell>
          <cell r="H6602">
            <v>38124</v>
          </cell>
        </row>
        <row r="6603">
          <cell r="G6603" t="str">
            <v/>
          </cell>
          <cell r="H6603">
            <v>38124</v>
          </cell>
        </row>
        <row r="6604">
          <cell r="G6604" t="str">
            <v/>
          </cell>
          <cell r="H6604">
            <v>38124</v>
          </cell>
        </row>
        <row r="6605">
          <cell r="G6605" t="str">
            <v/>
          </cell>
          <cell r="H6605">
            <v>38124</v>
          </cell>
        </row>
        <row r="6606">
          <cell r="G6606" t="str">
            <v/>
          </cell>
          <cell r="H6606">
            <v>38124</v>
          </cell>
        </row>
        <row r="6607">
          <cell r="G6607" t="str">
            <v/>
          </cell>
          <cell r="H6607">
            <v>38124</v>
          </cell>
        </row>
        <row r="6608">
          <cell r="G6608" t="str">
            <v/>
          </cell>
          <cell r="H6608">
            <v>38124</v>
          </cell>
        </row>
        <row r="6609">
          <cell r="G6609" t="str">
            <v/>
          </cell>
          <cell r="H6609">
            <v>38106</v>
          </cell>
        </row>
        <row r="6610">
          <cell r="G6610" t="str">
            <v/>
          </cell>
          <cell r="H6610">
            <v>38106</v>
          </cell>
        </row>
        <row r="6611">
          <cell r="G6611" t="str">
            <v/>
          </cell>
          <cell r="H6611">
            <v>38155</v>
          </cell>
        </row>
        <row r="6612">
          <cell r="G6612" t="str">
            <v/>
          </cell>
          <cell r="H6612">
            <v>38155</v>
          </cell>
        </row>
        <row r="6613">
          <cell r="G6613" t="str">
            <v/>
          </cell>
          <cell r="H6613">
            <v>38155</v>
          </cell>
        </row>
        <row r="6614">
          <cell r="G6614" t="str">
            <v/>
          </cell>
          <cell r="H6614">
            <v>38155</v>
          </cell>
        </row>
        <row r="6615">
          <cell r="G6615" t="str">
            <v/>
          </cell>
          <cell r="H6615">
            <v>38168</v>
          </cell>
        </row>
        <row r="6616">
          <cell r="G6616" t="str">
            <v/>
          </cell>
          <cell r="H6616">
            <v>38168</v>
          </cell>
        </row>
        <row r="6617">
          <cell r="G6617" t="str">
            <v/>
          </cell>
          <cell r="H6617">
            <v>38142</v>
          </cell>
        </row>
        <row r="6618">
          <cell r="G6618" t="str">
            <v/>
          </cell>
          <cell r="H6618">
            <v>38142</v>
          </cell>
        </row>
        <row r="6619">
          <cell r="G6619" t="str">
            <v/>
          </cell>
          <cell r="H6619">
            <v>38255</v>
          </cell>
        </row>
        <row r="6620">
          <cell r="G6620" t="str">
            <v/>
          </cell>
          <cell r="H6620">
            <v>38255</v>
          </cell>
        </row>
        <row r="6621">
          <cell r="G6621" t="str">
            <v/>
          </cell>
          <cell r="H6621">
            <v>38255</v>
          </cell>
        </row>
        <row r="6622">
          <cell r="G6622" t="str">
            <v/>
          </cell>
          <cell r="H6622">
            <v>38250</v>
          </cell>
        </row>
        <row r="6623">
          <cell r="G6623" t="str">
            <v/>
          </cell>
          <cell r="H6623">
            <v>38222</v>
          </cell>
        </row>
        <row r="6624">
          <cell r="G6624" t="str">
            <v/>
          </cell>
          <cell r="H6624">
            <v>38222</v>
          </cell>
        </row>
        <row r="6625">
          <cell r="G6625" t="str">
            <v/>
          </cell>
          <cell r="H6625">
            <v>38259</v>
          </cell>
        </row>
        <row r="6626">
          <cell r="G6626" t="str">
            <v/>
          </cell>
          <cell r="H6626">
            <v>38259</v>
          </cell>
        </row>
        <row r="6627">
          <cell r="G6627" t="str">
            <v/>
          </cell>
          <cell r="H6627">
            <v>38255</v>
          </cell>
        </row>
        <row r="6628">
          <cell r="G6628" t="str">
            <v/>
          </cell>
          <cell r="H6628">
            <v>38255</v>
          </cell>
        </row>
        <row r="6629">
          <cell r="G6629" t="str">
            <v/>
          </cell>
          <cell r="H6629">
            <v>38250</v>
          </cell>
        </row>
        <row r="6630">
          <cell r="G6630" t="str">
            <v/>
          </cell>
          <cell r="H6630">
            <v>38250</v>
          </cell>
        </row>
        <row r="6631">
          <cell r="G6631" t="str">
            <v/>
          </cell>
          <cell r="H6631">
            <v>38222</v>
          </cell>
        </row>
        <row r="6632">
          <cell r="G6632" t="str">
            <v/>
          </cell>
          <cell r="H6632">
            <v>38222</v>
          </cell>
        </row>
        <row r="6633">
          <cell r="G6633" t="str">
            <v/>
          </cell>
          <cell r="H6633">
            <v>38168</v>
          </cell>
        </row>
        <row r="6634">
          <cell r="G6634" t="str">
            <v/>
          </cell>
          <cell r="H6634">
            <v>38168</v>
          </cell>
        </row>
        <row r="6635">
          <cell r="G6635" t="str">
            <v/>
          </cell>
          <cell r="H6635">
            <v>38258</v>
          </cell>
        </row>
        <row r="6636">
          <cell r="G6636" t="str">
            <v/>
          </cell>
          <cell r="H6636">
            <v>38258</v>
          </cell>
        </row>
        <row r="6637">
          <cell r="G6637" t="str">
            <v/>
          </cell>
          <cell r="H6637">
            <v>38161</v>
          </cell>
        </row>
        <row r="6638">
          <cell r="G6638" t="str">
            <v/>
          </cell>
          <cell r="H6638">
            <v>38161</v>
          </cell>
        </row>
        <row r="6639">
          <cell r="G6639" t="str">
            <v/>
          </cell>
          <cell r="H6639">
            <v>38168</v>
          </cell>
        </row>
        <row r="6640">
          <cell r="G6640" t="str">
            <v/>
          </cell>
          <cell r="H6640">
            <v>38168</v>
          </cell>
        </row>
        <row r="6641">
          <cell r="G6641" t="str">
            <v/>
          </cell>
          <cell r="H6641">
            <v>38251</v>
          </cell>
        </row>
        <row r="6642">
          <cell r="G6642" t="str">
            <v/>
          </cell>
          <cell r="H6642">
            <v>38254</v>
          </cell>
        </row>
        <row r="6643">
          <cell r="G6643" t="str">
            <v/>
          </cell>
          <cell r="H6643">
            <v>38253</v>
          </cell>
        </row>
        <row r="6644">
          <cell r="G6644" t="str">
            <v/>
          </cell>
          <cell r="H6644">
            <v>38247</v>
          </cell>
        </row>
        <row r="6645">
          <cell r="G6645" t="str">
            <v/>
          </cell>
          <cell r="H6645">
            <v>38260</v>
          </cell>
        </row>
        <row r="6646">
          <cell r="G6646" t="str">
            <v/>
          </cell>
          <cell r="H6646">
            <v>38260</v>
          </cell>
        </row>
        <row r="6647">
          <cell r="G6647" t="str">
            <v/>
          </cell>
          <cell r="H6647">
            <v>38236</v>
          </cell>
        </row>
        <row r="6648">
          <cell r="G6648" t="str">
            <v/>
          </cell>
          <cell r="H6648">
            <v>38233</v>
          </cell>
        </row>
        <row r="6649">
          <cell r="G6649" t="str">
            <v/>
          </cell>
          <cell r="H6649">
            <v>38233</v>
          </cell>
        </row>
        <row r="6650">
          <cell r="G6650" t="str">
            <v/>
          </cell>
          <cell r="H6650">
            <v>38232</v>
          </cell>
        </row>
        <row r="6651">
          <cell r="G6651" t="str">
            <v/>
          </cell>
          <cell r="H6651">
            <v>38232</v>
          </cell>
        </row>
        <row r="6652">
          <cell r="G6652" t="str">
            <v/>
          </cell>
          <cell r="H6652">
            <v>38230</v>
          </cell>
        </row>
        <row r="6653">
          <cell r="G6653" t="str">
            <v/>
          </cell>
          <cell r="H6653">
            <v>38187</v>
          </cell>
        </row>
        <row r="6654">
          <cell r="G6654" t="str">
            <v/>
          </cell>
          <cell r="H6654">
            <v>38184</v>
          </cell>
        </row>
        <row r="6655">
          <cell r="G6655" t="str">
            <v/>
          </cell>
          <cell r="H6655">
            <v>38229</v>
          </cell>
        </row>
        <row r="6656">
          <cell r="G6656" t="str">
            <v/>
          </cell>
          <cell r="H6656">
            <v>38156</v>
          </cell>
        </row>
        <row r="6657">
          <cell r="G6657" t="str">
            <v/>
          </cell>
          <cell r="H6657">
            <v>38168</v>
          </cell>
        </row>
        <row r="6658">
          <cell r="G6658" t="str">
            <v/>
          </cell>
          <cell r="H6658">
            <v>38259</v>
          </cell>
        </row>
        <row r="6659">
          <cell r="G6659" t="str">
            <v/>
          </cell>
          <cell r="H6659">
            <v>38168</v>
          </cell>
        </row>
        <row r="6660">
          <cell r="G6660" t="str">
            <v/>
          </cell>
          <cell r="H6660">
            <v>38259</v>
          </cell>
        </row>
        <row r="6661">
          <cell r="G6661" t="str">
            <v/>
          </cell>
          <cell r="H6661">
            <v>38259</v>
          </cell>
        </row>
        <row r="6662">
          <cell r="G6662" t="str">
            <v/>
          </cell>
          <cell r="H6662">
            <v>38122</v>
          </cell>
        </row>
        <row r="6663">
          <cell r="G6663" t="str">
            <v/>
          </cell>
          <cell r="H6663">
            <v>38150</v>
          </cell>
        </row>
        <row r="6664">
          <cell r="G6664" t="str">
            <v/>
          </cell>
          <cell r="H6664">
            <v>38150</v>
          </cell>
        </row>
        <row r="6665">
          <cell r="G6665" t="str">
            <v/>
          </cell>
          <cell r="H6665">
            <v>38168</v>
          </cell>
        </row>
        <row r="6666">
          <cell r="G6666" t="str">
            <v/>
          </cell>
          <cell r="H6666">
            <v>38168</v>
          </cell>
        </row>
        <row r="6667">
          <cell r="G6667" t="str">
            <v/>
          </cell>
          <cell r="H6667">
            <v>38168</v>
          </cell>
        </row>
        <row r="6668">
          <cell r="G6668" t="str">
            <v/>
          </cell>
          <cell r="H6668">
            <v>38138</v>
          </cell>
        </row>
        <row r="6669">
          <cell r="G6669" t="str">
            <v/>
          </cell>
          <cell r="H6669">
            <v>38138</v>
          </cell>
        </row>
        <row r="6670">
          <cell r="G6670" t="str">
            <v/>
          </cell>
          <cell r="H6670">
            <v>38106</v>
          </cell>
        </row>
        <row r="6671">
          <cell r="G6671" t="str">
            <v/>
          </cell>
          <cell r="H6671">
            <v>38107</v>
          </cell>
        </row>
        <row r="6672">
          <cell r="G6672" t="str">
            <v/>
          </cell>
          <cell r="H6672">
            <v>38104</v>
          </cell>
        </row>
        <row r="6673">
          <cell r="G6673" t="str">
            <v/>
          </cell>
          <cell r="H6673">
            <v>38258</v>
          </cell>
        </row>
        <row r="6674">
          <cell r="G6674" t="str">
            <v/>
          </cell>
          <cell r="H6674">
            <v>38258</v>
          </cell>
        </row>
        <row r="6675">
          <cell r="G6675" t="str">
            <v/>
          </cell>
          <cell r="H6675">
            <v>38258</v>
          </cell>
        </row>
        <row r="6676">
          <cell r="G6676" t="str">
            <v/>
          </cell>
          <cell r="H6676">
            <v>38222</v>
          </cell>
        </row>
        <row r="6677">
          <cell r="G6677" t="str">
            <v/>
          </cell>
          <cell r="H6677">
            <v>38218</v>
          </cell>
        </row>
        <row r="6678">
          <cell r="G6678" t="str">
            <v/>
          </cell>
          <cell r="H6678">
            <v>38135</v>
          </cell>
        </row>
        <row r="6679">
          <cell r="G6679" t="str">
            <v/>
          </cell>
          <cell r="H6679">
            <v>38135</v>
          </cell>
        </row>
        <row r="6680">
          <cell r="G6680" t="str">
            <v/>
          </cell>
          <cell r="H6680">
            <v>38135</v>
          </cell>
        </row>
        <row r="6681">
          <cell r="G6681" t="str">
            <v/>
          </cell>
          <cell r="H6681">
            <v>38134</v>
          </cell>
        </row>
        <row r="6682">
          <cell r="G6682" t="str">
            <v/>
          </cell>
          <cell r="H6682">
            <v>38134</v>
          </cell>
        </row>
        <row r="6683">
          <cell r="G6683" t="str">
            <v/>
          </cell>
          <cell r="H6683">
            <v>38127</v>
          </cell>
        </row>
        <row r="6684">
          <cell r="G6684" t="str">
            <v/>
          </cell>
          <cell r="H6684">
            <v>38125</v>
          </cell>
        </row>
        <row r="6685">
          <cell r="G6685" t="str">
            <v/>
          </cell>
          <cell r="H6685">
            <v>38125</v>
          </cell>
        </row>
        <row r="6686">
          <cell r="G6686" t="str">
            <v/>
          </cell>
          <cell r="H6686">
            <v>38124</v>
          </cell>
        </row>
        <row r="6687">
          <cell r="G6687" t="str">
            <v/>
          </cell>
          <cell r="H6687">
            <v>38122</v>
          </cell>
        </row>
        <row r="6688">
          <cell r="G6688" t="str">
            <v/>
          </cell>
          <cell r="H6688">
            <v>38122</v>
          </cell>
        </row>
        <row r="6689">
          <cell r="G6689" t="str">
            <v/>
          </cell>
          <cell r="H6689">
            <v>38122</v>
          </cell>
        </row>
        <row r="6690">
          <cell r="G6690" t="str">
            <v/>
          </cell>
          <cell r="H6690">
            <v>38168</v>
          </cell>
        </row>
        <row r="6691">
          <cell r="G6691" t="str">
            <v/>
          </cell>
          <cell r="H6691">
            <v>38168</v>
          </cell>
        </row>
        <row r="6692">
          <cell r="G6692" t="str">
            <v/>
          </cell>
          <cell r="H6692">
            <v>38168</v>
          </cell>
        </row>
        <row r="6693">
          <cell r="G6693" t="str">
            <v/>
          </cell>
          <cell r="H6693">
            <v>38168</v>
          </cell>
        </row>
        <row r="6694">
          <cell r="G6694" t="str">
            <v/>
          </cell>
          <cell r="H6694">
            <v>38168</v>
          </cell>
        </row>
        <row r="6695">
          <cell r="G6695" t="str">
            <v/>
          </cell>
          <cell r="H6695">
            <v>38168</v>
          </cell>
        </row>
        <row r="6696">
          <cell r="G6696" t="str">
            <v/>
          </cell>
          <cell r="H6696">
            <v>38168</v>
          </cell>
        </row>
        <row r="6697">
          <cell r="G6697" t="str">
            <v/>
          </cell>
          <cell r="H6697">
            <v>38168</v>
          </cell>
        </row>
        <row r="6698">
          <cell r="G6698" t="str">
            <v/>
          </cell>
          <cell r="H6698">
            <v>38103</v>
          </cell>
        </row>
        <row r="6699">
          <cell r="G6699" t="str">
            <v/>
          </cell>
          <cell r="H6699">
            <v>38103</v>
          </cell>
        </row>
        <row r="6700">
          <cell r="G6700" t="str">
            <v/>
          </cell>
          <cell r="H6700">
            <v>38153</v>
          </cell>
        </row>
        <row r="6701">
          <cell r="G6701" t="str">
            <v/>
          </cell>
          <cell r="H6701">
            <v>38153</v>
          </cell>
        </row>
        <row r="6702">
          <cell r="G6702" t="str">
            <v/>
          </cell>
          <cell r="H6702">
            <v>38153</v>
          </cell>
        </row>
        <row r="6703">
          <cell r="G6703" t="str">
            <v/>
          </cell>
          <cell r="H6703">
            <v>38153</v>
          </cell>
        </row>
        <row r="6704">
          <cell r="G6704" t="str">
            <v/>
          </cell>
          <cell r="H6704">
            <v>38127</v>
          </cell>
        </row>
        <row r="6705">
          <cell r="G6705" t="str">
            <v/>
          </cell>
          <cell r="H6705">
            <v>38127</v>
          </cell>
        </row>
        <row r="6706">
          <cell r="G6706" t="str">
            <v/>
          </cell>
          <cell r="H6706">
            <v>38127</v>
          </cell>
        </row>
        <row r="6707">
          <cell r="G6707" t="str">
            <v/>
          </cell>
          <cell r="H6707">
            <v>38127</v>
          </cell>
        </row>
        <row r="6708">
          <cell r="G6708" t="str">
            <v/>
          </cell>
          <cell r="H6708">
            <v>38168</v>
          </cell>
        </row>
        <row r="6709">
          <cell r="G6709" t="str">
            <v/>
          </cell>
          <cell r="H6709">
            <v>38168</v>
          </cell>
        </row>
        <row r="6710">
          <cell r="G6710" t="str">
            <v/>
          </cell>
          <cell r="H6710">
            <v>38168</v>
          </cell>
        </row>
        <row r="6711">
          <cell r="G6711" t="str">
            <v/>
          </cell>
          <cell r="H6711">
            <v>38168</v>
          </cell>
        </row>
        <row r="6712">
          <cell r="G6712" t="str">
            <v/>
          </cell>
          <cell r="H6712">
            <v>38168</v>
          </cell>
        </row>
        <row r="6713">
          <cell r="G6713" t="str">
            <v/>
          </cell>
          <cell r="H6713">
            <v>38168</v>
          </cell>
        </row>
        <row r="6714">
          <cell r="G6714" t="str">
            <v/>
          </cell>
          <cell r="H6714">
            <v>38153</v>
          </cell>
        </row>
        <row r="6715">
          <cell r="G6715" t="str">
            <v/>
          </cell>
          <cell r="H6715">
            <v>38153</v>
          </cell>
        </row>
        <row r="6716">
          <cell r="G6716" t="str">
            <v/>
          </cell>
          <cell r="H6716">
            <v>38153</v>
          </cell>
        </row>
        <row r="6717">
          <cell r="G6717" t="str">
            <v/>
          </cell>
          <cell r="H6717">
            <v>38153</v>
          </cell>
        </row>
        <row r="6718">
          <cell r="G6718" t="str">
            <v/>
          </cell>
          <cell r="H6718">
            <v>38138</v>
          </cell>
        </row>
        <row r="6719">
          <cell r="G6719" t="str">
            <v/>
          </cell>
          <cell r="H6719">
            <v>38138</v>
          </cell>
        </row>
        <row r="6720">
          <cell r="G6720" t="str">
            <v/>
          </cell>
          <cell r="H6720">
            <v>38106</v>
          </cell>
        </row>
        <row r="6721">
          <cell r="G6721" t="str">
            <v/>
          </cell>
          <cell r="H6721">
            <v>38106</v>
          </cell>
        </row>
        <row r="6722">
          <cell r="G6722" t="str">
            <v/>
          </cell>
          <cell r="H6722">
            <v>38105</v>
          </cell>
        </row>
        <row r="6723">
          <cell r="G6723" t="str">
            <v/>
          </cell>
          <cell r="H6723">
            <v>38105</v>
          </cell>
        </row>
        <row r="6724">
          <cell r="G6724" t="str">
            <v/>
          </cell>
          <cell r="H6724">
            <v>38145</v>
          </cell>
        </row>
        <row r="6725">
          <cell r="G6725" t="str">
            <v/>
          </cell>
          <cell r="H6725">
            <v>38145</v>
          </cell>
        </row>
        <row r="6726">
          <cell r="G6726" t="str">
            <v/>
          </cell>
          <cell r="H6726">
            <v>38107</v>
          </cell>
        </row>
        <row r="6727">
          <cell r="G6727" t="str">
            <v/>
          </cell>
          <cell r="H6727">
            <v>38107</v>
          </cell>
        </row>
        <row r="6728">
          <cell r="G6728" t="str">
            <v/>
          </cell>
          <cell r="H6728">
            <v>38107</v>
          </cell>
        </row>
        <row r="6729">
          <cell r="G6729" t="str">
            <v/>
          </cell>
          <cell r="H6729">
            <v>38107</v>
          </cell>
        </row>
        <row r="6730">
          <cell r="G6730" t="str">
            <v/>
          </cell>
          <cell r="H6730">
            <v>38239</v>
          </cell>
        </row>
        <row r="6731">
          <cell r="G6731" t="str">
            <v/>
          </cell>
          <cell r="H6731">
            <v>38239</v>
          </cell>
        </row>
        <row r="6732">
          <cell r="G6732" t="str">
            <v/>
          </cell>
          <cell r="H6732">
            <v>38219</v>
          </cell>
        </row>
        <row r="6733">
          <cell r="G6733" t="str">
            <v/>
          </cell>
          <cell r="H6733">
            <v>38219</v>
          </cell>
        </row>
        <row r="6734">
          <cell r="G6734" t="str">
            <v/>
          </cell>
          <cell r="H6734">
            <v>38251</v>
          </cell>
        </row>
        <row r="6735">
          <cell r="G6735" t="str">
            <v/>
          </cell>
          <cell r="H6735">
            <v>38251</v>
          </cell>
        </row>
        <row r="6736">
          <cell r="G6736" t="str">
            <v/>
          </cell>
          <cell r="H6736">
            <v>38248</v>
          </cell>
        </row>
        <row r="6737">
          <cell r="G6737" t="str">
            <v/>
          </cell>
          <cell r="H6737">
            <v>38248</v>
          </cell>
        </row>
        <row r="6738">
          <cell r="G6738" t="str">
            <v/>
          </cell>
          <cell r="H6738">
            <v>38248</v>
          </cell>
        </row>
        <row r="6739">
          <cell r="G6739" t="str">
            <v/>
          </cell>
          <cell r="H6739">
            <v>38248</v>
          </cell>
        </row>
        <row r="6740">
          <cell r="G6740" t="str">
            <v/>
          </cell>
          <cell r="H6740">
            <v>38248</v>
          </cell>
        </row>
        <row r="6741">
          <cell r="G6741" t="str">
            <v/>
          </cell>
          <cell r="H6741">
            <v>38248</v>
          </cell>
        </row>
        <row r="6742">
          <cell r="G6742" t="str">
            <v/>
          </cell>
          <cell r="H6742">
            <v>38247</v>
          </cell>
        </row>
        <row r="6743">
          <cell r="G6743" t="str">
            <v/>
          </cell>
          <cell r="H6743">
            <v>38247</v>
          </cell>
        </row>
        <row r="6744">
          <cell r="G6744" t="str">
            <v/>
          </cell>
          <cell r="H6744">
            <v>38247</v>
          </cell>
        </row>
        <row r="6745">
          <cell r="G6745" t="str">
            <v/>
          </cell>
          <cell r="H6745">
            <v>38247</v>
          </cell>
        </row>
        <row r="6746">
          <cell r="G6746" t="str">
            <v/>
          </cell>
          <cell r="H6746">
            <v>38247</v>
          </cell>
        </row>
        <row r="6747">
          <cell r="G6747" t="str">
            <v/>
          </cell>
          <cell r="H6747">
            <v>38247</v>
          </cell>
        </row>
        <row r="6748">
          <cell r="G6748" t="str">
            <v/>
          </cell>
          <cell r="H6748">
            <v>38247</v>
          </cell>
        </row>
        <row r="6749">
          <cell r="G6749" t="str">
            <v/>
          </cell>
          <cell r="H6749">
            <v>38247</v>
          </cell>
        </row>
        <row r="6750">
          <cell r="G6750" t="str">
            <v/>
          </cell>
          <cell r="H6750">
            <v>38247</v>
          </cell>
        </row>
        <row r="6751">
          <cell r="G6751" t="str">
            <v/>
          </cell>
          <cell r="H6751">
            <v>38247</v>
          </cell>
        </row>
        <row r="6752">
          <cell r="G6752" t="str">
            <v/>
          </cell>
          <cell r="H6752">
            <v>38247</v>
          </cell>
        </row>
        <row r="6753">
          <cell r="G6753" t="str">
            <v/>
          </cell>
          <cell r="H6753">
            <v>38247</v>
          </cell>
        </row>
        <row r="6754">
          <cell r="G6754" t="str">
            <v/>
          </cell>
          <cell r="H6754">
            <v>38247</v>
          </cell>
        </row>
        <row r="6755">
          <cell r="G6755" t="str">
            <v/>
          </cell>
          <cell r="H6755">
            <v>38247</v>
          </cell>
        </row>
        <row r="6756">
          <cell r="G6756" t="str">
            <v/>
          </cell>
          <cell r="H6756">
            <v>38247</v>
          </cell>
        </row>
        <row r="6757">
          <cell r="G6757" t="str">
            <v/>
          </cell>
          <cell r="H6757">
            <v>38247</v>
          </cell>
        </row>
        <row r="6758">
          <cell r="G6758" t="str">
            <v/>
          </cell>
          <cell r="H6758">
            <v>38247</v>
          </cell>
        </row>
        <row r="6759">
          <cell r="G6759" t="str">
            <v/>
          </cell>
          <cell r="H6759">
            <v>38247</v>
          </cell>
        </row>
        <row r="6760">
          <cell r="G6760" t="str">
            <v/>
          </cell>
          <cell r="H6760">
            <v>38247</v>
          </cell>
        </row>
        <row r="6761">
          <cell r="G6761" t="str">
            <v/>
          </cell>
          <cell r="H6761">
            <v>38247</v>
          </cell>
        </row>
        <row r="6762">
          <cell r="G6762" t="str">
            <v/>
          </cell>
          <cell r="H6762">
            <v>38247</v>
          </cell>
        </row>
        <row r="6763">
          <cell r="G6763" t="str">
            <v/>
          </cell>
          <cell r="H6763">
            <v>38247</v>
          </cell>
        </row>
        <row r="6764">
          <cell r="G6764" t="str">
            <v/>
          </cell>
          <cell r="H6764">
            <v>38247</v>
          </cell>
        </row>
        <row r="6765">
          <cell r="G6765" t="str">
            <v/>
          </cell>
          <cell r="H6765">
            <v>38247</v>
          </cell>
        </row>
        <row r="6766">
          <cell r="G6766" t="str">
            <v/>
          </cell>
          <cell r="H6766">
            <v>38247</v>
          </cell>
        </row>
        <row r="6767">
          <cell r="G6767" t="str">
            <v/>
          </cell>
          <cell r="H6767">
            <v>38247</v>
          </cell>
        </row>
        <row r="6768">
          <cell r="G6768" t="str">
            <v/>
          </cell>
          <cell r="H6768">
            <v>38247</v>
          </cell>
        </row>
        <row r="6769">
          <cell r="G6769" t="str">
            <v/>
          </cell>
          <cell r="H6769">
            <v>38247</v>
          </cell>
        </row>
        <row r="6770">
          <cell r="G6770" t="str">
            <v/>
          </cell>
          <cell r="H6770">
            <v>38247</v>
          </cell>
        </row>
        <row r="6771">
          <cell r="G6771" t="str">
            <v/>
          </cell>
          <cell r="H6771">
            <v>38247</v>
          </cell>
        </row>
        <row r="6772">
          <cell r="G6772" t="str">
            <v/>
          </cell>
          <cell r="H6772">
            <v>38247</v>
          </cell>
        </row>
        <row r="6773">
          <cell r="G6773" t="str">
            <v/>
          </cell>
          <cell r="H6773">
            <v>38247</v>
          </cell>
        </row>
        <row r="6774">
          <cell r="G6774" t="str">
            <v/>
          </cell>
          <cell r="H6774">
            <v>38247</v>
          </cell>
        </row>
        <row r="6775">
          <cell r="G6775" t="str">
            <v/>
          </cell>
          <cell r="H6775">
            <v>38247</v>
          </cell>
        </row>
        <row r="6776">
          <cell r="G6776" t="str">
            <v/>
          </cell>
          <cell r="H6776">
            <v>38247</v>
          </cell>
        </row>
        <row r="6777">
          <cell r="G6777" t="str">
            <v/>
          </cell>
          <cell r="H6777">
            <v>38247</v>
          </cell>
        </row>
        <row r="6778">
          <cell r="G6778" t="str">
            <v/>
          </cell>
          <cell r="H6778">
            <v>38247</v>
          </cell>
        </row>
        <row r="6779">
          <cell r="G6779" t="str">
            <v/>
          </cell>
          <cell r="H6779">
            <v>38247</v>
          </cell>
        </row>
        <row r="6780">
          <cell r="G6780" t="str">
            <v/>
          </cell>
          <cell r="H6780">
            <v>38247</v>
          </cell>
        </row>
        <row r="6781">
          <cell r="G6781" t="str">
            <v/>
          </cell>
          <cell r="H6781">
            <v>38247</v>
          </cell>
        </row>
        <row r="6782">
          <cell r="G6782" t="str">
            <v/>
          </cell>
          <cell r="H6782">
            <v>38247</v>
          </cell>
        </row>
        <row r="6783">
          <cell r="G6783" t="str">
            <v/>
          </cell>
          <cell r="H6783">
            <v>38247</v>
          </cell>
        </row>
        <row r="6784">
          <cell r="G6784" t="str">
            <v/>
          </cell>
          <cell r="H6784">
            <v>38247</v>
          </cell>
        </row>
        <row r="6785">
          <cell r="G6785" t="str">
            <v/>
          </cell>
          <cell r="H6785">
            <v>38247</v>
          </cell>
        </row>
        <row r="6786">
          <cell r="G6786" t="str">
            <v/>
          </cell>
          <cell r="H6786">
            <v>38233</v>
          </cell>
        </row>
        <row r="6787">
          <cell r="G6787" t="str">
            <v/>
          </cell>
          <cell r="H6787">
            <v>38233</v>
          </cell>
        </row>
        <row r="6788">
          <cell r="G6788" t="str">
            <v/>
          </cell>
          <cell r="H6788">
            <v>38233</v>
          </cell>
        </row>
        <row r="6789">
          <cell r="G6789" t="str">
            <v/>
          </cell>
          <cell r="H6789">
            <v>38233</v>
          </cell>
        </row>
        <row r="6790">
          <cell r="G6790" t="str">
            <v/>
          </cell>
          <cell r="H6790">
            <v>38233</v>
          </cell>
        </row>
        <row r="6791">
          <cell r="G6791" t="str">
            <v/>
          </cell>
          <cell r="H6791">
            <v>38233</v>
          </cell>
        </row>
        <row r="6792">
          <cell r="G6792" t="str">
            <v/>
          </cell>
          <cell r="H6792">
            <v>38233</v>
          </cell>
        </row>
        <row r="6793">
          <cell r="G6793" t="str">
            <v/>
          </cell>
          <cell r="H6793">
            <v>38233</v>
          </cell>
        </row>
        <row r="6794">
          <cell r="G6794" t="str">
            <v/>
          </cell>
          <cell r="H6794">
            <v>38233</v>
          </cell>
        </row>
        <row r="6795">
          <cell r="G6795" t="str">
            <v/>
          </cell>
          <cell r="H6795">
            <v>38233</v>
          </cell>
        </row>
        <row r="6796">
          <cell r="G6796" t="str">
            <v/>
          </cell>
          <cell r="H6796">
            <v>38233</v>
          </cell>
        </row>
        <row r="6797">
          <cell r="G6797" t="str">
            <v/>
          </cell>
          <cell r="H6797">
            <v>38233</v>
          </cell>
        </row>
        <row r="6798">
          <cell r="G6798" t="str">
            <v/>
          </cell>
          <cell r="H6798">
            <v>38233</v>
          </cell>
        </row>
        <row r="6799">
          <cell r="G6799" t="str">
            <v/>
          </cell>
          <cell r="H6799">
            <v>38233</v>
          </cell>
        </row>
        <row r="6800">
          <cell r="G6800" t="str">
            <v/>
          </cell>
          <cell r="H6800">
            <v>38233</v>
          </cell>
        </row>
        <row r="6801">
          <cell r="G6801" t="str">
            <v/>
          </cell>
          <cell r="H6801">
            <v>38233</v>
          </cell>
        </row>
        <row r="6802">
          <cell r="G6802" t="str">
            <v/>
          </cell>
          <cell r="H6802">
            <v>38233</v>
          </cell>
        </row>
        <row r="6803">
          <cell r="G6803" t="str">
            <v/>
          </cell>
          <cell r="H6803">
            <v>38233</v>
          </cell>
        </row>
        <row r="6804">
          <cell r="G6804" t="str">
            <v/>
          </cell>
          <cell r="H6804">
            <v>38233</v>
          </cell>
        </row>
        <row r="6805">
          <cell r="G6805" t="str">
            <v/>
          </cell>
          <cell r="H6805">
            <v>38233</v>
          </cell>
        </row>
        <row r="6806">
          <cell r="G6806" t="str">
            <v/>
          </cell>
          <cell r="H6806">
            <v>38156</v>
          </cell>
        </row>
        <row r="6807">
          <cell r="G6807" t="str">
            <v/>
          </cell>
          <cell r="H6807">
            <v>38156</v>
          </cell>
        </row>
        <row r="6808">
          <cell r="G6808" t="str">
            <v/>
          </cell>
          <cell r="H6808">
            <v>38156</v>
          </cell>
        </row>
        <row r="6809">
          <cell r="G6809" t="str">
            <v/>
          </cell>
          <cell r="H6809">
            <v>38156</v>
          </cell>
        </row>
        <row r="6810">
          <cell r="G6810" t="str">
            <v/>
          </cell>
          <cell r="H6810">
            <v>38156</v>
          </cell>
        </row>
        <row r="6811">
          <cell r="G6811" t="str">
            <v/>
          </cell>
          <cell r="H6811">
            <v>38156</v>
          </cell>
        </row>
        <row r="6812">
          <cell r="G6812" t="str">
            <v/>
          </cell>
          <cell r="H6812">
            <v>38156</v>
          </cell>
        </row>
        <row r="6813">
          <cell r="G6813" t="str">
            <v/>
          </cell>
          <cell r="H6813">
            <v>38156</v>
          </cell>
        </row>
        <row r="6814">
          <cell r="G6814" t="str">
            <v/>
          </cell>
          <cell r="H6814">
            <v>38156</v>
          </cell>
        </row>
        <row r="6815">
          <cell r="G6815" t="str">
            <v/>
          </cell>
          <cell r="H6815">
            <v>38156</v>
          </cell>
        </row>
        <row r="6816">
          <cell r="G6816" t="str">
            <v/>
          </cell>
          <cell r="H6816">
            <v>38156</v>
          </cell>
        </row>
        <row r="6817">
          <cell r="G6817" t="str">
            <v/>
          </cell>
          <cell r="H6817">
            <v>38156</v>
          </cell>
        </row>
        <row r="6818">
          <cell r="G6818" t="str">
            <v/>
          </cell>
          <cell r="H6818">
            <v>38156</v>
          </cell>
        </row>
        <row r="6819">
          <cell r="G6819" t="str">
            <v/>
          </cell>
          <cell r="H6819">
            <v>38156</v>
          </cell>
        </row>
        <row r="6820">
          <cell r="G6820" t="str">
            <v/>
          </cell>
          <cell r="H6820">
            <v>38156</v>
          </cell>
        </row>
        <row r="6821">
          <cell r="G6821" t="str">
            <v/>
          </cell>
          <cell r="H6821">
            <v>38156</v>
          </cell>
        </row>
        <row r="6822">
          <cell r="G6822" t="str">
            <v/>
          </cell>
          <cell r="H6822">
            <v>38156</v>
          </cell>
        </row>
        <row r="6823">
          <cell r="G6823" t="str">
            <v/>
          </cell>
          <cell r="H6823">
            <v>38156</v>
          </cell>
        </row>
        <row r="6824">
          <cell r="G6824" t="str">
            <v/>
          </cell>
          <cell r="H6824">
            <v>38156</v>
          </cell>
        </row>
        <row r="6825">
          <cell r="G6825" t="str">
            <v/>
          </cell>
          <cell r="H6825">
            <v>38156</v>
          </cell>
        </row>
        <row r="6826">
          <cell r="G6826" t="str">
            <v/>
          </cell>
          <cell r="H6826">
            <v>38156</v>
          </cell>
        </row>
        <row r="6827">
          <cell r="G6827" t="str">
            <v/>
          </cell>
          <cell r="H6827">
            <v>38156</v>
          </cell>
        </row>
        <row r="6828">
          <cell r="G6828" t="str">
            <v/>
          </cell>
          <cell r="H6828">
            <v>38156</v>
          </cell>
        </row>
        <row r="6829">
          <cell r="G6829" t="str">
            <v/>
          </cell>
          <cell r="H6829">
            <v>38156</v>
          </cell>
        </row>
        <row r="6830">
          <cell r="G6830" t="str">
            <v/>
          </cell>
          <cell r="H6830">
            <v>38156</v>
          </cell>
        </row>
        <row r="6831">
          <cell r="G6831" t="str">
            <v/>
          </cell>
          <cell r="H6831">
            <v>38156</v>
          </cell>
        </row>
        <row r="6832">
          <cell r="G6832" t="str">
            <v/>
          </cell>
          <cell r="H6832">
            <v>38156</v>
          </cell>
        </row>
        <row r="6833">
          <cell r="G6833" t="str">
            <v/>
          </cell>
          <cell r="H6833">
            <v>38156</v>
          </cell>
        </row>
        <row r="6834">
          <cell r="G6834" t="str">
            <v/>
          </cell>
          <cell r="H6834">
            <v>38156</v>
          </cell>
        </row>
        <row r="6835">
          <cell r="G6835" t="str">
            <v/>
          </cell>
          <cell r="H6835">
            <v>38156</v>
          </cell>
        </row>
        <row r="6836">
          <cell r="G6836" t="str">
            <v/>
          </cell>
          <cell r="H6836">
            <v>38156</v>
          </cell>
        </row>
        <row r="6837">
          <cell r="G6837" t="str">
            <v/>
          </cell>
          <cell r="H6837">
            <v>38156</v>
          </cell>
        </row>
        <row r="6838">
          <cell r="G6838" t="str">
            <v/>
          </cell>
          <cell r="H6838">
            <v>38156</v>
          </cell>
        </row>
        <row r="6839">
          <cell r="G6839" t="str">
            <v/>
          </cell>
          <cell r="H6839">
            <v>38156</v>
          </cell>
        </row>
        <row r="6840">
          <cell r="G6840" t="str">
            <v/>
          </cell>
          <cell r="H6840">
            <v>38156</v>
          </cell>
        </row>
        <row r="6841">
          <cell r="G6841" t="str">
            <v/>
          </cell>
          <cell r="H6841">
            <v>38156</v>
          </cell>
        </row>
        <row r="6842">
          <cell r="G6842" t="str">
            <v/>
          </cell>
          <cell r="H6842">
            <v>38156</v>
          </cell>
        </row>
        <row r="6843">
          <cell r="G6843" t="str">
            <v/>
          </cell>
          <cell r="H6843">
            <v>38156</v>
          </cell>
        </row>
        <row r="6844">
          <cell r="G6844" t="str">
            <v/>
          </cell>
          <cell r="H6844">
            <v>38168</v>
          </cell>
        </row>
        <row r="6845">
          <cell r="G6845" t="str">
            <v/>
          </cell>
          <cell r="H6845">
            <v>38168</v>
          </cell>
        </row>
        <row r="6846">
          <cell r="G6846" t="str">
            <v/>
          </cell>
          <cell r="H6846">
            <v>38168</v>
          </cell>
        </row>
        <row r="6847">
          <cell r="G6847" t="str">
            <v/>
          </cell>
          <cell r="H6847">
            <v>38168</v>
          </cell>
        </row>
        <row r="6848">
          <cell r="G6848" t="str">
            <v/>
          </cell>
          <cell r="H6848">
            <v>38168</v>
          </cell>
        </row>
        <row r="6849">
          <cell r="G6849" t="str">
            <v/>
          </cell>
          <cell r="H6849">
            <v>38168</v>
          </cell>
        </row>
        <row r="6850">
          <cell r="G6850" t="str">
            <v/>
          </cell>
          <cell r="H6850">
            <v>38168</v>
          </cell>
        </row>
        <row r="6851">
          <cell r="G6851" t="str">
            <v/>
          </cell>
          <cell r="H6851">
            <v>38168</v>
          </cell>
        </row>
        <row r="6852">
          <cell r="G6852" t="str">
            <v/>
          </cell>
          <cell r="H6852">
            <v>38168</v>
          </cell>
        </row>
        <row r="6853">
          <cell r="G6853" t="str">
            <v/>
          </cell>
          <cell r="H6853">
            <v>38168</v>
          </cell>
        </row>
        <row r="6854">
          <cell r="G6854" t="str">
            <v/>
          </cell>
          <cell r="H6854">
            <v>38168</v>
          </cell>
        </row>
        <row r="6855">
          <cell r="G6855" t="str">
            <v/>
          </cell>
          <cell r="H6855">
            <v>38168</v>
          </cell>
        </row>
        <row r="6856">
          <cell r="G6856" t="str">
            <v/>
          </cell>
          <cell r="H6856">
            <v>38168</v>
          </cell>
        </row>
        <row r="6857">
          <cell r="G6857" t="str">
            <v/>
          </cell>
          <cell r="H6857">
            <v>38168</v>
          </cell>
        </row>
        <row r="6858">
          <cell r="G6858" t="str">
            <v/>
          </cell>
          <cell r="H6858">
            <v>38168</v>
          </cell>
        </row>
        <row r="6859">
          <cell r="G6859" t="str">
            <v/>
          </cell>
          <cell r="H6859">
            <v>38168</v>
          </cell>
        </row>
        <row r="6860">
          <cell r="G6860" t="str">
            <v/>
          </cell>
          <cell r="H6860">
            <v>38141</v>
          </cell>
        </row>
        <row r="6861">
          <cell r="G6861" t="str">
            <v/>
          </cell>
          <cell r="H6861">
            <v>38141</v>
          </cell>
        </row>
        <row r="6862">
          <cell r="G6862" t="str">
            <v/>
          </cell>
          <cell r="H6862">
            <v>38141</v>
          </cell>
        </row>
        <row r="6863">
          <cell r="G6863" t="str">
            <v/>
          </cell>
          <cell r="H6863">
            <v>38141</v>
          </cell>
        </row>
        <row r="6864">
          <cell r="G6864" t="str">
            <v/>
          </cell>
          <cell r="H6864">
            <v>38198</v>
          </cell>
        </row>
        <row r="6865">
          <cell r="G6865" t="str">
            <v/>
          </cell>
          <cell r="H6865">
            <v>38198</v>
          </cell>
        </row>
        <row r="6866">
          <cell r="G6866" t="str">
            <v/>
          </cell>
          <cell r="H6866">
            <v>38240</v>
          </cell>
        </row>
        <row r="6867">
          <cell r="G6867" t="str">
            <v/>
          </cell>
          <cell r="H6867">
            <v>38240</v>
          </cell>
        </row>
        <row r="6868">
          <cell r="G6868" t="str">
            <v/>
          </cell>
          <cell r="H6868">
            <v>38240</v>
          </cell>
        </row>
        <row r="6869">
          <cell r="G6869" t="str">
            <v/>
          </cell>
          <cell r="H6869">
            <v>38240</v>
          </cell>
        </row>
        <row r="6870">
          <cell r="G6870" t="str">
            <v/>
          </cell>
          <cell r="H6870">
            <v>38240</v>
          </cell>
        </row>
        <row r="6871">
          <cell r="G6871" t="str">
            <v/>
          </cell>
          <cell r="H6871">
            <v>38240</v>
          </cell>
        </row>
        <row r="6872">
          <cell r="G6872" t="str">
            <v/>
          </cell>
          <cell r="H6872">
            <v>38251</v>
          </cell>
        </row>
        <row r="6873">
          <cell r="G6873" t="str">
            <v/>
          </cell>
          <cell r="H6873">
            <v>38251</v>
          </cell>
        </row>
        <row r="6874">
          <cell r="G6874" t="str">
            <v/>
          </cell>
          <cell r="H6874">
            <v>38248</v>
          </cell>
        </row>
        <row r="6875">
          <cell r="G6875" t="str">
            <v/>
          </cell>
          <cell r="H6875">
            <v>38248</v>
          </cell>
        </row>
        <row r="6876">
          <cell r="G6876" t="str">
            <v/>
          </cell>
          <cell r="H6876">
            <v>38248</v>
          </cell>
        </row>
        <row r="6877">
          <cell r="G6877" t="str">
            <v/>
          </cell>
          <cell r="H6877">
            <v>38248</v>
          </cell>
        </row>
        <row r="6878">
          <cell r="G6878" t="str">
            <v/>
          </cell>
          <cell r="H6878">
            <v>38247</v>
          </cell>
        </row>
        <row r="6879">
          <cell r="G6879" t="str">
            <v/>
          </cell>
          <cell r="H6879">
            <v>38247</v>
          </cell>
        </row>
        <row r="6880">
          <cell r="G6880" t="str">
            <v/>
          </cell>
          <cell r="H6880">
            <v>38247</v>
          </cell>
        </row>
        <row r="6881">
          <cell r="G6881" t="str">
            <v/>
          </cell>
          <cell r="H6881">
            <v>38247</v>
          </cell>
        </row>
        <row r="6882">
          <cell r="G6882" t="str">
            <v/>
          </cell>
          <cell r="H6882">
            <v>38247</v>
          </cell>
        </row>
        <row r="6883">
          <cell r="G6883" t="str">
            <v/>
          </cell>
          <cell r="H6883">
            <v>38247</v>
          </cell>
        </row>
        <row r="6884">
          <cell r="G6884" t="str">
            <v/>
          </cell>
          <cell r="H6884">
            <v>38247</v>
          </cell>
        </row>
        <row r="6885">
          <cell r="G6885" t="str">
            <v/>
          </cell>
          <cell r="H6885">
            <v>38247</v>
          </cell>
        </row>
        <row r="6886">
          <cell r="G6886" t="str">
            <v/>
          </cell>
          <cell r="H6886">
            <v>38247</v>
          </cell>
        </row>
        <row r="6887">
          <cell r="G6887" t="str">
            <v/>
          </cell>
          <cell r="H6887">
            <v>38247</v>
          </cell>
        </row>
        <row r="6888">
          <cell r="G6888" t="str">
            <v/>
          </cell>
          <cell r="H6888">
            <v>38247</v>
          </cell>
        </row>
        <row r="6889">
          <cell r="G6889" t="str">
            <v/>
          </cell>
          <cell r="H6889">
            <v>38247</v>
          </cell>
        </row>
        <row r="6890">
          <cell r="G6890" t="str">
            <v/>
          </cell>
          <cell r="H6890">
            <v>38233</v>
          </cell>
        </row>
        <row r="6891">
          <cell r="G6891" t="str">
            <v/>
          </cell>
          <cell r="H6891">
            <v>38233</v>
          </cell>
        </row>
        <row r="6892">
          <cell r="G6892" t="str">
            <v/>
          </cell>
          <cell r="H6892">
            <v>38233</v>
          </cell>
        </row>
        <row r="6893">
          <cell r="G6893" t="str">
            <v/>
          </cell>
          <cell r="H6893">
            <v>38233</v>
          </cell>
        </row>
        <row r="6894">
          <cell r="G6894" t="str">
            <v/>
          </cell>
          <cell r="H6894">
            <v>38233</v>
          </cell>
        </row>
        <row r="6895">
          <cell r="G6895" t="str">
            <v/>
          </cell>
          <cell r="H6895">
            <v>38233</v>
          </cell>
        </row>
        <row r="6896">
          <cell r="G6896" t="str">
            <v/>
          </cell>
          <cell r="H6896">
            <v>38233</v>
          </cell>
        </row>
        <row r="6897">
          <cell r="G6897" t="str">
            <v/>
          </cell>
          <cell r="H6897">
            <v>38233</v>
          </cell>
        </row>
        <row r="6898">
          <cell r="G6898" t="str">
            <v/>
          </cell>
          <cell r="H6898">
            <v>38233</v>
          </cell>
        </row>
        <row r="6899">
          <cell r="G6899" t="str">
            <v/>
          </cell>
          <cell r="H6899">
            <v>38233</v>
          </cell>
        </row>
        <row r="6900">
          <cell r="G6900" t="str">
            <v/>
          </cell>
          <cell r="H6900">
            <v>38233</v>
          </cell>
        </row>
        <row r="6901">
          <cell r="G6901" t="str">
            <v/>
          </cell>
          <cell r="H6901">
            <v>38233</v>
          </cell>
        </row>
        <row r="6902">
          <cell r="G6902" t="str">
            <v/>
          </cell>
          <cell r="H6902">
            <v>38233</v>
          </cell>
        </row>
        <row r="6903">
          <cell r="G6903" t="str">
            <v/>
          </cell>
          <cell r="H6903">
            <v>38233</v>
          </cell>
        </row>
        <row r="6904">
          <cell r="G6904" t="str">
            <v/>
          </cell>
          <cell r="H6904">
            <v>38233</v>
          </cell>
        </row>
        <row r="6905">
          <cell r="G6905" t="str">
            <v/>
          </cell>
          <cell r="H6905">
            <v>38233</v>
          </cell>
        </row>
        <row r="6906">
          <cell r="G6906" t="str">
            <v/>
          </cell>
          <cell r="H6906">
            <v>38233</v>
          </cell>
        </row>
        <row r="6907">
          <cell r="G6907" t="str">
            <v/>
          </cell>
          <cell r="H6907">
            <v>38233</v>
          </cell>
        </row>
        <row r="6908">
          <cell r="G6908" t="str">
            <v/>
          </cell>
          <cell r="H6908">
            <v>38233</v>
          </cell>
        </row>
        <row r="6909">
          <cell r="G6909" t="str">
            <v/>
          </cell>
          <cell r="H6909">
            <v>38233</v>
          </cell>
        </row>
        <row r="6910">
          <cell r="G6910" t="str">
            <v/>
          </cell>
          <cell r="H6910">
            <v>38233</v>
          </cell>
        </row>
        <row r="6911">
          <cell r="G6911" t="str">
            <v/>
          </cell>
          <cell r="H6911">
            <v>38233</v>
          </cell>
        </row>
        <row r="6912">
          <cell r="G6912" t="str">
            <v/>
          </cell>
          <cell r="H6912">
            <v>38233</v>
          </cell>
        </row>
        <row r="6913">
          <cell r="G6913" t="str">
            <v/>
          </cell>
          <cell r="H6913">
            <v>38233</v>
          </cell>
        </row>
        <row r="6914">
          <cell r="G6914" t="str">
            <v/>
          </cell>
          <cell r="H6914">
            <v>38168</v>
          </cell>
        </row>
        <row r="6915">
          <cell r="G6915" t="str">
            <v/>
          </cell>
          <cell r="H6915">
            <v>38168</v>
          </cell>
        </row>
        <row r="6916">
          <cell r="G6916" t="str">
            <v/>
          </cell>
          <cell r="H6916">
            <v>38168</v>
          </cell>
        </row>
        <row r="6917">
          <cell r="G6917" t="str">
            <v/>
          </cell>
          <cell r="H6917">
            <v>38259</v>
          </cell>
        </row>
        <row r="6918">
          <cell r="G6918" t="str">
            <v/>
          </cell>
          <cell r="H6918">
            <v>38259</v>
          </cell>
        </row>
        <row r="6919">
          <cell r="G6919" t="str">
            <v/>
          </cell>
          <cell r="H6919">
            <v>38259</v>
          </cell>
        </row>
        <row r="6920">
          <cell r="G6920" t="str">
            <v/>
          </cell>
          <cell r="H6920">
            <v>38259</v>
          </cell>
        </row>
        <row r="6921">
          <cell r="G6921" t="str">
            <v/>
          </cell>
          <cell r="H6921">
            <v>38259</v>
          </cell>
        </row>
        <row r="6922">
          <cell r="G6922" t="str">
            <v/>
          </cell>
          <cell r="H6922">
            <v>38259</v>
          </cell>
        </row>
        <row r="6923">
          <cell r="G6923" t="str">
            <v/>
          </cell>
          <cell r="H6923">
            <v>38259</v>
          </cell>
        </row>
        <row r="6924">
          <cell r="G6924" t="str">
            <v/>
          </cell>
          <cell r="H6924">
            <v>38259</v>
          </cell>
        </row>
        <row r="6925">
          <cell r="G6925" t="str">
            <v/>
          </cell>
          <cell r="H6925">
            <v>38259</v>
          </cell>
        </row>
        <row r="6926">
          <cell r="G6926" t="str">
            <v/>
          </cell>
          <cell r="H6926">
            <v>38259</v>
          </cell>
        </row>
        <row r="6927">
          <cell r="G6927" t="str">
            <v/>
          </cell>
          <cell r="H6927">
            <v>38259</v>
          </cell>
        </row>
        <row r="6928">
          <cell r="G6928" t="str">
            <v/>
          </cell>
          <cell r="H6928">
            <v>38259</v>
          </cell>
        </row>
        <row r="6929">
          <cell r="G6929" t="str">
            <v/>
          </cell>
          <cell r="H6929">
            <v>38259</v>
          </cell>
        </row>
        <row r="6930">
          <cell r="G6930" t="str">
            <v/>
          </cell>
          <cell r="H6930">
            <v>38259</v>
          </cell>
        </row>
        <row r="6931">
          <cell r="G6931" t="str">
            <v/>
          </cell>
          <cell r="H6931">
            <v>38259</v>
          </cell>
        </row>
        <row r="6932">
          <cell r="G6932" t="str">
            <v/>
          </cell>
          <cell r="H6932">
            <v>38108</v>
          </cell>
        </row>
        <row r="6933">
          <cell r="G6933" t="str">
            <v/>
          </cell>
          <cell r="H6933">
            <v>38108</v>
          </cell>
        </row>
        <row r="6934">
          <cell r="G6934" t="str">
            <v/>
          </cell>
          <cell r="H6934">
            <v>38259</v>
          </cell>
        </row>
        <row r="6935">
          <cell r="G6935" t="str">
            <v/>
          </cell>
          <cell r="H6935">
            <v>38259</v>
          </cell>
        </row>
        <row r="6936">
          <cell r="G6936" t="str">
            <v/>
          </cell>
          <cell r="H6936">
            <v>38259</v>
          </cell>
        </row>
        <row r="6937">
          <cell r="G6937" t="str">
            <v/>
          </cell>
          <cell r="H6937">
            <v>38259</v>
          </cell>
        </row>
        <row r="6938">
          <cell r="G6938" t="str">
            <v/>
          </cell>
          <cell r="H6938">
            <v>38108</v>
          </cell>
        </row>
        <row r="6939">
          <cell r="G6939" t="str">
            <v/>
          </cell>
          <cell r="H6939">
            <v>38168</v>
          </cell>
        </row>
        <row r="6940">
          <cell r="G6940" t="str">
            <v/>
          </cell>
          <cell r="H6940">
            <v>38259</v>
          </cell>
        </row>
        <row r="6941">
          <cell r="G6941" t="str">
            <v/>
          </cell>
          <cell r="H6941">
            <v>38259</v>
          </cell>
        </row>
        <row r="6942">
          <cell r="G6942" t="str">
            <v/>
          </cell>
          <cell r="H6942">
            <v>38134</v>
          </cell>
        </row>
        <row r="6943">
          <cell r="G6943" t="str">
            <v/>
          </cell>
          <cell r="H6943">
            <v>38133</v>
          </cell>
        </row>
        <row r="6944">
          <cell r="G6944" t="str">
            <v/>
          </cell>
          <cell r="H6944">
            <v>38259</v>
          </cell>
        </row>
        <row r="6945">
          <cell r="G6945" t="str">
            <v/>
          </cell>
          <cell r="H6945">
            <v>38259</v>
          </cell>
        </row>
        <row r="6946">
          <cell r="G6946" t="str">
            <v/>
          </cell>
          <cell r="H6946">
            <v>38259</v>
          </cell>
        </row>
        <row r="6947">
          <cell r="G6947" t="str">
            <v/>
          </cell>
          <cell r="H6947">
            <v>38259</v>
          </cell>
        </row>
        <row r="6948">
          <cell r="G6948" t="str">
            <v/>
          </cell>
          <cell r="H6948">
            <v>38168</v>
          </cell>
        </row>
        <row r="6949">
          <cell r="G6949" t="str">
            <v/>
          </cell>
          <cell r="H6949">
            <v>38254</v>
          </cell>
        </row>
        <row r="6950">
          <cell r="G6950" t="str">
            <v/>
          </cell>
          <cell r="H6950">
            <v>38254</v>
          </cell>
        </row>
        <row r="6951">
          <cell r="G6951" t="str">
            <v/>
          </cell>
          <cell r="H6951">
            <v>38253</v>
          </cell>
        </row>
        <row r="6952">
          <cell r="G6952" t="str">
            <v/>
          </cell>
          <cell r="H6952">
            <v>38253</v>
          </cell>
        </row>
        <row r="6953">
          <cell r="G6953" t="str">
            <v/>
          </cell>
          <cell r="H6953">
            <v>38244</v>
          </cell>
        </row>
        <row r="6954">
          <cell r="G6954" t="str">
            <v/>
          </cell>
          <cell r="H6954">
            <v>38244</v>
          </cell>
        </row>
        <row r="6955">
          <cell r="G6955" t="str">
            <v/>
          </cell>
          <cell r="H6955">
            <v>38244</v>
          </cell>
        </row>
        <row r="6956">
          <cell r="G6956" t="str">
            <v/>
          </cell>
          <cell r="H6956">
            <v>38236</v>
          </cell>
        </row>
        <row r="6957">
          <cell r="G6957" t="str">
            <v/>
          </cell>
          <cell r="H6957">
            <v>38236</v>
          </cell>
        </row>
        <row r="6958">
          <cell r="G6958" t="str">
            <v/>
          </cell>
          <cell r="H6958">
            <v>38236</v>
          </cell>
        </row>
        <row r="6959">
          <cell r="G6959" t="str">
            <v/>
          </cell>
          <cell r="H6959">
            <v>38236</v>
          </cell>
        </row>
        <row r="6960">
          <cell r="G6960" t="str">
            <v/>
          </cell>
          <cell r="H6960">
            <v>38236</v>
          </cell>
        </row>
        <row r="6961">
          <cell r="G6961" t="str">
            <v/>
          </cell>
          <cell r="H6961">
            <v>38236</v>
          </cell>
        </row>
        <row r="6962">
          <cell r="G6962" t="str">
            <v/>
          </cell>
          <cell r="H6962">
            <v>38236</v>
          </cell>
        </row>
        <row r="6963">
          <cell r="G6963" t="str">
            <v/>
          </cell>
          <cell r="H6963">
            <v>38236</v>
          </cell>
        </row>
        <row r="6964">
          <cell r="G6964" t="str">
            <v/>
          </cell>
          <cell r="H6964">
            <v>38236</v>
          </cell>
        </row>
        <row r="6965">
          <cell r="G6965" t="str">
            <v/>
          </cell>
          <cell r="H6965">
            <v>38236</v>
          </cell>
        </row>
        <row r="6966">
          <cell r="G6966" t="str">
            <v/>
          </cell>
          <cell r="H6966">
            <v>38236</v>
          </cell>
        </row>
        <row r="6967">
          <cell r="G6967" t="str">
            <v/>
          </cell>
          <cell r="H6967">
            <v>38236</v>
          </cell>
        </row>
        <row r="6968">
          <cell r="G6968" t="str">
            <v/>
          </cell>
          <cell r="H6968">
            <v>38236</v>
          </cell>
        </row>
        <row r="6969">
          <cell r="G6969" t="str">
            <v/>
          </cell>
          <cell r="H6969">
            <v>38236</v>
          </cell>
        </row>
        <row r="6970">
          <cell r="G6970" t="str">
            <v/>
          </cell>
          <cell r="H6970">
            <v>38236</v>
          </cell>
        </row>
        <row r="6971">
          <cell r="G6971" t="str">
            <v/>
          </cell>
          <cell r="H6971">
            <v>38236</v>
          </cell>
        </row>
        <row r="6972">
          <cell r="G6972" t="str">
            <v/>
          </cell>
          <cell r="H6972">
            <v>38236</v>
          </cell>
        </row>
        <row r="6973">
          <cell r="G6973" t="str">
            <v/>
          </cell>
          <cell r="H6973">
            <v>38236</v>
          </cell>
        </row>
        <row r="6974">
          <cell r="G6974" t="str">
            <v/>
          </cell>
          <cell r="H6974">
            <v>38236</v>
          </cell>
        </row>
        <row r="6975">
          <cell r="G6975" t="str">
            <v/>
          </cell>
          <cell r="H6975">
            <v>38236</v>
          </cell>
        </row>
        <row r="6976">
          <cell r="G6976" t="str">
            <v/>
          </cell>
          <cell r="H6976">
            <v>38236</v>
          </cell>
        </row>
        <row r="6977">
          <cell r="G6977" t="str">
            <v/>
          </cell>
          <cell r="H6977">
            <v>38236</v>
          </cell>
        </row>
        <row r="6978">
          <cell r="G6978" t="str">
            <v/>
          </cell>
          <cell r="H6978">
            <v>38236</v>
          </cell>
        </row>
        <row r="6979">
          <cell r="G6979" t="str">
            <v/>
          </cell>
          <cell r="H6979">
            <v>38230</v>
          </cell>
        </row>
        <row r="6980">
          <cell r="G6980" t="str">
            <v/>
          </cell>
          <cell r="H6980">
            <v>38230</v>
          </cell>
        </row>
        <row r="6981">
          <cell r="G6981" t="str">
            <v/>
          </cell>
          <cell r="H6981">
            <v>38225</v>
          </cell>
        </row>
        <row r="6982">
          <cell r="G6982" t="str">
            <v/>
          </cell>
          <cell r="H6982">
            <v>38199</v>
          </cell>
        </row>
        <row r="6983">
          <cell r="G6983" t="str">
            <v/>
          </cell>
          <cell r="H6983">
            <v>38171</v>
          </cell>
        </row>
        <row r="6984">
          <cell r="G6984" t="str">
            <v/>
          </cell>
          <cell r="H6984">
            <v>38247</v>
          </cell>
        </row>
        <row r="6985">
          <cell r="G6985" t="str">
            <v/>
          </cell>
          <cell r="H6985">
            <v>38230</v>
          </cell>
        </row>
        <row r="6986">
          <cell r="G6986" t="str">
            <v/>
          </cell>
          <cell r="H6986">
            <v>38230</v>
          </cell>
        </row>
        <row r="6987">
          <cell r="G6987" t="str">
            <v/>
          </cell>
          <cell r="H6987">
            <v>38187</v>
          </cell>
        </row>
        <row r="6988">
          <cell r="G6988" t="str">
            <v/>
          </cell>
          <cell r="H6988">
            <v>38187</v>
          </cell>
        </row>
        <row r="6989">
          <cell r="G6989" t="str">
            <v/>
          </cell>
          <cell r="H6989">
            <v>38187</v>
          </cell>
        </row>
        <row r="6990">
          <cell r="G6990" t="str">
            <v/>
          </cell>
          <cell r="H6990">
            <v>38259</v>
          </cell>
        </row>
        <row r="6991">
          <cell r="G6991" t="str">
            <v/>
          </cell>
          <cell r="H6991">
            <v>38259</v>
          </cell>
        </row>
        <row r="6992">
          <cell r="G6992" t="str">
            <v/>
          </cell>
          <cell r="H6992">
            <v>38259</v>
          </cell>
        </row>
        <row r="6993">
          <cell r="G6993" t="str">
            <v/>
          </cell>
          <cell r="H6993">
            <v>38259</v>
          </cell>
        </row>
        <row r="6994">
          <cell r="G6994" t="str">
            <v/>
          </cell>
          <cell r="H6994">
            <v>38259</v>
          </cell>
        </row>
        <row r="6995">
          <cell r="G6995" t="str">
            <v/>
          </cell>
          <cell r="H6995">
            <v>38259</v>
          </cell>
        </row>
        <row r="6996">
          <cell r="G6996" t="str">
            <v/>
          </cell>
          <cell r="H6996">
            <v>38259</v>
          </cell>
        </row>
        <row r="6997">
          <cell r="G6997" t="str">
            <v/>
          </cell>
          <cell r="H6997">
            <v>38259</v>
          </cell>
        </row>
        <row r="6998">
          <cell r="G6998" t="str">
            <v/>
          </cell>
          <cell r="H6998">
            <v>38230</v>
          </cell>
        </row>
        <row r="6999">
          <cell r="G6999" t="str">
            <v/>
          </cell>
          <cell r="H6999">
            <v>38230</v>
          </cell>
        </row>
        <row r="7000">
          <cell r="G7000" t="str">
            <v/>
          </cell>
          <cell r="H7000">
            <v>38230</v>
          </cell>
        </row>
        <row r="7001">
          <cell r="G7001" t="str">
            <v/>
          </cell>
          <cell r="H7001">
            <v>38230</v>
          </cell>
        </row>
        <row r="7002">
          <cell r="G7002" t="str">
            <v/>
          </cell>
          <cell r="H7002">
            <v>38230</v>
          </cell>
        </row>
        <row r="7003">
          <cell r="G7003" t="str">
            <v/>
          </cell>
          <cell r="H7003">
            <v>38230</v>
          </cell>
        </row>
        <row r="7004">
          <cell r="G7004" t="str">
            <v/>
          </cell>
          <cell r="H7004">
            <v>38230</v>
          </cell>
        </row>
        <row r="7005">
          <cell r="G7005" t="str">
            <v/>
          </cell>
          <cell r="H7005">
            <v>38230</v>
          </cell>
        </row>
        <row r="7006">
          <cell r="G7006" t="str">
            <v/>
          </cell>
          <cell r="H7006">
            <v>38199</v>
          </cell>
        </row>
        <row r="7007">
          <cell r="G7007" t="str">
            <v/>
          </cell>
          <cell r="H7007">
            <v>38199</v>
          </cell>
        </row>
        <row r="7008">
          <cell r="G7008" t="str">
            <v/>
          </cell>
          <cell r="H7008">
            <v>38166</v>
          </cell>
        </row>
        <row r="7009">
          <cell r="G7009" t="str">
            <v/>
          </cell>
          <cell r="H7009">
            <v>38137</v>
          </cell>
        </row>
        <row r="7010">
          <cell r="G7010" t="str">
            <v/>
          </cell>
          <cell r="H7010">
            <v>38260</v>
          </cell>
        </row>
        <row r="7011">
          <cell r="G7011" t="str">
            <v/>
          </cell>
          <cell r="H7011">
            <v>38135</v>
          </cell>
        </row>
        <row r="7012">
          <cell r="G7012" t="str">
            <v/>
          </cell>
          <cell r="H7012">
            <v>38135</v>
          </cell>
        </row>
        <row r="7013">
          <cell r="G7013" t="str">
            <v/>
          </cell>
          <cell r="H7013">
            <v>38098</v>
          </cell>
        </row>
        <row r="7014">
          <cell r="G7014" t="str">
            <v/>
          </cell>
          <cell r="H7014">
            <v>38098</v>
          </cell>
        </row>
        <row r="7015">
          <cell r="G7015" t="str">
            <v/>
          </cell>
          <cell r="H7015">
            <v>38196</v>
          </cell>
        </row>
        <row r="7016">
          <cell r="G7016" t="str">
            <v/>
          </cell>
          <cell r="H7016">
            <v>38138</v>
          </cell>
        </row>
        <row r="7017">
          <cell r="G7017" t="str">
            <v/>
          </cell>
          <cell r="H7017">
            <v>38137</v>
          </cell>
        </row>
        <row r="7018">
          <cell r="G7018" t="str">
            <v/>
          </cell>
          <cell r="H7018">
            <v>38137</v>
          </cell>
        </row>
        <row r="7019">
          <cell r="G7019" t="str">
            <v/>
          </cell>
          <cell r="H7019">
            <v>38137</v>
          </cell>
        </row>
        <row r="7020">
          <cell r="G7020" t="str">
            <v/>
          </cell>
          <cell r="H7020">
            <v>38137</v>
          </cell>
        </row>
        <row r="7021">
          <cell r="G7021" t="str">
            <v/>
          </cell>
          <cell r="H7021">
            <v>38137</v>
          </cell>
        </row>
        <row r="7022">
          <cell r="G7022" t="str">
            <v/>
          </cell>
          <cell r="H7022">
            <v>38136</v>
          </cell>
        </row>
        <row r="7023">
          <cell r="G7023" t="str">
            <v/>
          </cell>
          <cell r="H7023">
            <v>38136</v>
          </cell>
        </row>
        <row r="7024">
          <cell r="G7024" t="str">
            <v/>
          </cell>
          <cell r="H7024">
            <v>38133</v>
          </cell>
        </row>
        <row r="7025">
          <cell r="G7025" t="str">
            <v/>
          </cell>
          <cell r="H7025">
            <v>38133</v>
          </cell>
        </row>
        <row r="7026">
          <cell r="G7026" t="str">
            <v/>
          </cell>
          <cell r="H7026">
            <v>38133</v>
          </cell>
        </row>
        <row r="7027">
          <cell r="G7027" t="str">
            <v/>
          </cell>
          <cell r="H7027">
            <v>38133</v>
          </cell>
        </row>
        <row r="7028">
          <cell r="G7028" t="str">
            <v/>
          </cell>
          <cell r="H7028">
            <v>38133</v>
          </cell>
        </row>
        <row r="7029">
          <cell r="G7029" t="str">
            <v/>
          </cell>
          <cell r="H7029">
            <v>38133</v>
          </cell>
        </row>
        <row r="7030">
          <cell r="G7030" t="str">
            <v/>
          </cell>
          <cell r="H7030">
            <v>38133</v>
          </cell>
        </row>
        <row r="7031">
          <cell r="G7031" t="str">
            <v/>
          </cell>
          <cell r="H7031">
            <v>38133</v>
          </cell>
        </row>
        <row r="7032">
          <cell r="G7032" t="str">
            <v/>
          </cell>
          <cell r="H7032">
            <v>38131</v>
          </cell>
        </row>
        <row r="7033">
          <cell r="G7033" t="str">
            <v/>
          </cell>
          <cell r="H7033">
            <v>38129</v>
          </cell>
        </row>
        <row r="7034">
          <cell r="G7034" t="str">
            <v/>
          </cell>
          <cell r="H7034">
            <v>38129</v>
          </cell>
        </row>
        <row r="7035">
          <cell r="G7035" t="str">
            <v/>
          </cell>
          <cell r="H7035">
            <v>38128</v>
          </cell>
        </row>
        <row r="7036">
          <cell r="G7036" t="str">
            <v/>
          </cell>
          <cell r="H7036">
            <v>38128</v>
          </cell>
        </row>
        <row r="7037">
          <cell r="G7037" t="str">
            <v/>
          </cell>
          <cell r="H7037">
            <v>38128</v>
          </cell>
        </row>
        <row r="7038">
          <cell r="G7038" t="str">
            <v/>
          </cell>
          <cell r="H7038">
            <v>38126</v>
          </cell>
        </row>
        <row r="7039">
          <cell r="G7039" t="str">
            <v/>
          </cell>
          <cell r="H7039">
            <v>38126</v>
          </cell>
        </row>
        <row r="7040">
          <cell r="G7040" t="str">
            <v/>
          </cell>
          <cell r="H7040">
            <v>38126</v>
          </cell>
        </row>
        <row r="7041">
          <cell r="G7041" t="str">
            <v/>
          </cell>
          <cell r="H7041">
            <v>38125</v>
          </cell>
        </row>
        <row r="7042">
          <cell r="G7042" t="str">
            <v/>
          </cell>
          <cell r="H7042">
            <v>38120</v>
          </cell>
        </row>
        <row r="7043">
          <cell r="G7043" t="str">
            <v/>
          </cell>
          <cell r="H7043">
            <v>38113</v>
          </cell>
        </row>
        <row r="7044">
          <cell r="G7044" t="str">
            <v/>
          </cell>
          <cell r="H7044">
            <v>38107</v>
          </cell>
        </row>
        <row r="7045">
          <cell r="G7045" t="str">
            <v/>
          </cell>
          <cell r="H7045">
            <v>38106</v>
          </cell>
        </row>
        <row r="7046">
          <cell r="G7046" t="str">
            <v/>
          </cell>
          <cell r="H7046">
            <v>38106</v>
          </cell>
        </row>
        <row r="7047">
          <cell r="G7047" t="str">
            <v/>
          </cell>
          <cell r="H7047">
            <v>38106</v>
          </cell>
        </row>
        <row r="7048">
          <cell r="G7048" t="str">
            <v/>
          </cell>
          <cell r="H7048">
            <v>38106</v>
          </cell>
        </row>
        <row r="7049">
          <cell r="G7049" t="str">
            <v/>
          </cell>
          <cell r="H7049">
            <v>38106</v>
          </cell>
        </row>
        <row r="7050">
          <cell r="G7050" t="str">
            <v/>
          </cell>
          <cell r="H7050">
            <v>38106</v>
          </cell>
        </row>
        <row r="7051">
          <cell r="G7051" t="str">
            <v/>
          </cell>
          <cell r="H7051">
            <v>38105</v>
          </cell>
        </row>
        <row r="7052">
          <cell r="G7052" t="str">
            <v/>
          </cell>
          <cell r="H7052">
            <v>38105</v>
          </cell>
        </row>
        <row r="7053">
          <cell r="G7053" t="str">
            <v/>
          </cell>
          <cell r="H7053">
            <v>38105</v>
          </cell>
        </row>
        <row r="7054">
          <cell r="G7054" t="str">
            <v/>
          </cell>
          <cell r="H7054">
            <v>38105</v>
          </cell>
        </row>
        <row r="7055">
          <cell r="G7055" t="str">
            <v/>
          </cell>
          <cell r="H7055">
            <v>38105</v>
          </cell>
        </row>
        <row r="7056">
          <cell r="G7056" t="str">
            <v/>
          </cell>
          <cell r="H7056">
            <v>38105</v>
          </cell>
        </row>
        <row r="7057">
          <cell r="G7057" t="str">
            <v/>
          </cell>
          <cell r="H7057">
            <v>38105</v>
          </cell>
        </row>
        <row r="7058">
          <cell r="G7058" t="str">
            <v/>
          </cell>
          <cell r="H7058">
            <v>38105</v>
          </cell>
        </row>
        <row r="7059">
          <cell r="G7059" t="str">
            <v/>
          </cell>
          <cell r="H7059">
            <v>38105</v>
          </cell>
        </row>
        <row r="7060">
          <cell r="G7060" t="str">
            <v/>
          </cell>
          <cell r="H7060">
            <v>38105</v>
          </cell>
        </row>
        <row r="7061">
          <cell r="G7061" t="str">
            <v/>
          </cell>
          <cell r="H7061">
            <v>38105</v>
          </cell>
        </row>
        <row r="7062">
          <cell r="G7062" t="str">
            <v/>
          </cell>
          <cell r="H7062">
            <v>38105</v>
          </cell>
        </row>
        <row r="7063">
          <cell r="G7063" t="str">
            <v/>
          </cell>
          <cell r="H7063">
            <v>38105</v>
          </cell>
        </row>
        <row r="7064">
          <cell r="G7064" t="str">
            <v/>
          </cell>
          <cell r="H7064">
            <v>38105</v>
          </cell>
        </row>
        <row r="7065">
          <cell r="G7065" t="str">
            <v/>
          </cell>
          <cell r="H7065">
            <v>38105</v>
          </cell>
        </row>
        <row r="7066">
          <cell r="G7066" t="str">
            <v/>
          </cell>
          <cell r="H7066">
            <v>38104</v>
          </cell>
        </row>
        <row r="7067">
          <cell r="G7067" t="str">
            <v/>
          </cell>
          <cell r="H7067">
            <v>38104</v>
          </cell>
        </row>
        <row r="7068">
          <cell r="G7068" t="str">
            <v/>
          </cell>
          <cell r="H7068">
            <v>38097</v>
          </cell>
        </row>
        <row r="7069">
          <cell r="G7069" t="str">
            <v/>
          </cell>
          <cell r="H7069">
            <v>38097</v>
          </cell>
        </row>
        <row r="7070">
          <cell r="G7070" t="str">
            <v/>
          </cell>
          <cell r="H7070">
            <v>38097</v>
          </cell>
        </row>
        <row r="7071">
          <cell r="G7071" t="str">
            <v/>
          </cell>
          <cell r="H7071">
            <v>38097</v>
          </cell>
        </row>
        <row r="7072">
          <cell r="G7072" t="str">
            <v/>
          </cell>
          <cell r="H7072">
            <v>38097</v>
          </cell>
        </row>
        <row r="7073">
          <cell r="G7073" t="str">
            <v/>
          </cell>
          <cell r="H7073">
            <v>38097</v>
          </cell>
        </row>
        <row r="7074">
          <cell r="G7074" t="str">
            <v/>
          </cell>
          <cell r="H7074">
            <v>38097</v>
          </cell>
        </row>
        <row r="7075">
          <cell r="G7075" t="str">
            <v/>
          </cell>
          <cell r="H7075">
            <v>38159</v>
          </cell>
        </row>
        <row r="7076">
          <cell r="G7076" t="str">
            <v/>
          </cell>
          <cell r="H7076">
            <v>38127</v>
          </cell>
        </row>
        <row r="7077">
          <cell r="G7077" t="str">
            <v/>
          </cell>
          <cell r="H7077">
            <v>38127</v>
          </cell>
        </row>
        <row r="7078">
          <cell r="G7078" t="str">
            <v/>
          </cell>
          <cell r="H7078">
            <v>38127</v>
          </cell>
        </row>
        <row r="7079">
          <cell r="G7079" t="str">
            <v/>
          </cell>
          <cell r="H7079">
            <v>38127</v>
          </cell>
        </row>
        <row r="7080">
          <cell r="G7080" t="str">
            <v/>
          </cell>
          <cell r="H7080">
            <v>38126</v>
          </cell>
        </row>
        <row r="7081">
          <cell r="G7081" t="str">
            <v/>
          </cell>
          <cell r="H7081">
            <v>38125</v>
          </cell>
        </row>
        <row r="7082">
          <cell r="G7082" t="str">
            <v/>
          </cell>
          <cell r="H7082">
            <v>38125</v>
          </cell>
        </row>
        <row r="7083">
          <cell r="G7083" t="str">
            <v/>
          </cell>
          <cell r="H7083">
            <v>38125</v>
          </cell>
        </row>
        <row r="7084">
          <cell r="G7084" t="str">
            <v/>
          </cell>
          <cell r="H7084">
            <v>38125</v>
          </cell>
        </row>
        <row r="7085">
          <cell r="G7085" t="str">
            <v/>
          </cell>
          <cell r="H7085">
            <v>38125</v>
          </cell>
        </row>
        <row r="7086">
          <cell r="G7086" t="str">
            <v/>
          </cell>
          <cell r="H7086">
            <v>38125</v>
          </cell>
        </row>
        <row r="7087">
          <cell r="G7087" t="str">
            <v/>
          </cell>
          <cell r="H7087">
            <v>38125</v>
          </cell>
        </row>
        <row r="7088">
          <cell r="G7088" t="str">
            <v/>
          </cell>
          <cell r="H7088">
            <v>38125</v>
          </cell>
        </row>
        <row r="7089">
          <cell r="G7089" t="str">
            <v/>
          </cell>
          <cell r="H7089">
            <v>38125</v>
          </cell>
        </row>
        <row r="7090">
          <cell r="G7090" t="str">
            <v/>
          </cell>
          <cell r="H7090">
            <v>38125</v>
          </cell>
        </row>
        <row r="7091">
          <cell r="G7091" t="str">
            <v/>
          </cell>
          <cell r="H7091">
            <v>38124</v>
          </cell>
        </row>
        <row r="7092">
          <cell r="G7092" t="str">
            <v/>
          </cell>
          <cell r="H7092">
            <v>38124</v>
          </cell>
        </row>
        <row r="7093">
          <cell r="G7093" t="str">
            <v/>
          </cell>
          <cell r="H7093">
            <v>38124</v>
          </cell>
        </row>
        <row r="7094">
          <cell r="G7094" t="str">
            <v/>
          </cell>
          <cell r="H7094">
            <v>38260</v>
          </cell>
        </row>
        <row r="7095">
          <cell r="G7095" t="str">
            <v/>
          </cell>
          <cell r="H7095">
            <v>38168</v>
          </cell>
        </row>
        <row r="7096">
          <cell r="G7096" t="str">
            <v/>
          </cell>
          <cell r="H7096">
            <v>38153</v>
          </cell>
        </row>
        <row r="7097">
          <cell r="G7097" t="str">
            <v/>
          </cell>
          <cell r="H7097">
            <v>38152</v>
          </cell>
        </row>
        <row r="7098">
          <cell r="G7098" t="str">
            <v/>
          </cell>
          <cell r="H7098">
            <v>38152</v>
          </cell>
        </row>
        <row r="7099">
          <cell r="G7099" t="str">
            <v/>
          </cell>
          <cell r="H7099">
            <v>38152</v>
          </cell>
        </row>
        <row r="7100">
          <cell r="G7100" t="str">
            <v/>
          </cell>
          <cell r="H7100">
            <v>38136</v>
          </cell>
        </row>
        <row r="7101">
          <cell r="G7101" t="str">
            <v/>
          </cell>
          <cell r="H7101">
            <v>38136</v>
          </cell>
        </row>
        <row r="7102">
          <cell r="G7102" t="str">
            <v/>
          </cell>
          <cell r="H7102">
            <v>38136</v>
          </cell>
        </row>
        <row r="7103">
          <cell r="G7103" t="str">
            <v/>
          </cell>
          <cell r="H7103">
            <v>38136</v>
          </cell>
        </row>
        <row r="7104">
          <cell r="G7104" t="str">
            <v/>
          </cell>
          <cell r="H7104">
            <v>38136</v>
          </cell>
        </row>
        <row r="7105">
          <cell r="G7105" t="str">
            <v/>
          </cell>
          <cell r="H7105">
            <v>38136</v>
          </cell>
        </row>
        <row r="7106">
          <cell r="G7106" t="str">
            <v/>
          </cell>
          <cell r="H7106">
            <v>38132</v>
          </cell>
        </row>
        <row r="7107">
          <cell r="G7107" t="str">
            <v/>
          </cell>
          <cell r="H7107">
            <v>38132</v>
          </cell>
        </row>
        <row r="7108">
          <cell r="G7108" t="str">
            <v/>
          </cell>
          <cell r="H7108">
            <v>38132</v>
          </cell>
        </row>
        <row r="7109">
          <cell r="G7109" t="str">
            <v/>
          </cell>
          <cell r="H7109">
            <v>38131</v>
          </cell>
        </row>
        <row r="7110">
          <cell r="G7110" t="str">
            <v/>
          </cell>
          <cell r="H7110">
            <v>38131</v>
          </cell>
        </row>
        <row r="7111">
          <cell r="G7111" t="str">
            <v/>
          </cell>
          <cell r="H7111">
            <v>38127</v>
          </cell>
        </row>
        <row r="7112">
          <cell r="G7112" t="str">
            <v/>
          </cell>
          <cell r="H7112">
            <v>38120</v>
          </cell>
        </row>
        <row r="7113">
          <cell r="G7113" t="str">
            <v/>
          </cell>
          <cell r="H7113">
            <v>38119</v>
          </cell>
        </row>
        <row r="7114">
          <cell r="G7114" t="str">
            <v/>
          </cell>
          <cell r="H7114">
            <v>38118</v>
          </cell>
        </row>
        <row r="7115">
          <cell r="G7115" t="str">
            <v/>
          </cell>
          <cell r="H7115">
            <v>38118</v>
          </cell>
        </row>
        <row r="7116">
          <cell r="G7116" t="str">
            <v/>
          </cell>
          <cell r="H7116">
            <v>38118</v>
          </cell>
        </row>
        <row r="7117">
          <cell r="G7117" t="str">
            <v/>
          </cell>
          <cell r="H7117">
            <v>38115</v>
          </cell>
        </row>
        <row r="7118">
          <cell r="G7118" t="str">
            <v/>
          </cell>
          <cell r="H7118">
            <v>38113</v>
          </cell>
        </row>
        <row r="7119">
          <cell r="G7119" t="str">
            <v/>
          </cell>
          <cell r="H7119">
            <v>38113</v>
          </cell>
        </row>
        <row r="7120">
          <cell r="G7120" t="str">
            <v/>
          </cell>
          <cell r="H7120">
            <v>38106</v>
          </cell>
        </row>
        <row r="7121">
          <cell r="G7121" t="str">
            <v/>
          </cell>
          <cell r="H7121">
            <v>38101</v>
          </cell>
        </row>
        <row r="7122">
          <cell r="G7122" t="str">
            <v/>
          </cell>
          <cell r="H7122">
            <v>38100</v>
          </cell>
        </row>
        <row r="7123">
          <cell r="G7123" t="str">
            <v/>
          </cell>
          <cell r="H7123">
            <v>38100</v>
          </cell>
        </row>
        <row r="7124">
          <cell r="G7124" t="str">
            <v/>
          </cell>
          <cell r="H7124">
            <v>38099</v>
          </cell>
        </row>
        <row r="7125">
          <cell r="G7125" t="str">
            <v/>
          </cell>
          <cell r="H7125">
            <v>38098</v>
          </cell>
        </row>
        <row r="7126">
          <cell r="G7126" t="str">
            <v/>
          </cell>
          <cell r="H7126">
            <v>38098</v>
          </cell>
        </row>
        <row r="7127">
          <cell r="G7127" t="str">
            <v/>
          </cell>
          <cell r="H7127">
            <v>38098</v>
          </cell>
        </row>
        <row r="7128">
          <cell r="G7128" t="str">
            <v/>
          </cell>
          <cell r="H7128">
            <v>38098</v>
          </cell>
        </row>
        <row r="7129">
          <cell r="G7129" t="str">
            <v/>
          </cell>
          <cell r="H7129">
            <v>38097</v>
          </cell>
        </row>
        <row r="7130">
          <cell r="G7130" t="str">
            <v/>
          </cell>
          <cell r="H7130">
            <v>38093</v>
          </cell>
        </row>
        <row r="7131">
          <cell r="G7131" t="str">
            <v/>
          </cell>
          <cell r="H7131">
            <v>38093</v>
          </cell>
        </row>
        <row r="7132">
          <cell r="G7132" t="str">
            <v/>
          </cell>
          <cell r="H7132">
            <v>38093</v>
          </cell>
        </row>
        <row r="7133">
          <cell r="G7133" t="str">
            <v/>
          </cell>
          <cell r="H7133">
            <v>38093</v>
          </cell>
        </row>
        <row r="7134">
          <cell r="G7134" t="str">
            <v/>
          </cell>
          <cell r="H7134">
            <v>38092</v>
          </cell>
        </row>
        <row r="7135">
          <cell r="G7135" t="str">
            <v/>
          </cell>
          <cell r="H7135">
            <v>38230</v>
          </cell>
        </row>
        <row r="7136">
          <cell r="G7136" t="str">
            <v/>
          </cell>
          <cell r="H7136">
            <v>38100</v>
          </cell>
        </row>
        <row r="7137">
          <cell r="G7137" t="str">
            <v/>
          </cell>
          <cell r="H7137">
            <v>38090</v>
          </cell>
        </row>
        <row r="7138">
          <cell r="G7138" t="str">
            <v/>
          </cell>
          <cell r="H7138">
            <v>38090</v>
          </cell>
        </row>
        <row r="7139">
          <cell r="G7139" t="str">
            <v/>
          </cell>
          <cell r="H7139">
            <v>38090</v>
          </cell>
        </row>
        <row r="7140">
          <cell r="G7140" t="str">
            <v/>
          </cell>
          <cell r="H7140">
            <v>38125</v>
          </cell>
        </row>
        <row r="7141">
          <cell r="G7141" t="str">
            <v/>
          </cell>
          <cell r="H7141">
            <v>38125</v>
          </cell>
        </row>
        <row r="7142">
          <cell r="G7142" t="str">
            <v/>
          </cell>
          <cell r="H7142">
            <v>38113</v>
          </cell>
        </row>
        <row r="7143">
          <cell r="G7143" t="str">
            <v/>
          </cell>
          <cell r="H7143">
            <v>38113</v>
          </cell>
        </row>
        <row r="7144">
          <cell r="G7144" t="str">
            <v/>
          </cell>
          <cell r="H7144">
            <v>38113</v>
          </cell>
        </row>
        <row r="7145">
          <cell r="G7145" t="str">
            <v/>
          </cell>
          <cell r="H7145">
            <v>38099</v>
          </cell>
        </row>
        <row r="7146">
          <cell r="G7146" t="str">
            <v/>
          </cell>
          <cell r="H7146">
            <v>38099</v>
          </cell>
        </row>
        <row r="7147">
          <cell r="G7147" t="str">
            <v/>
          </cell>
          <cell r="H7147">
            <v>38099</v>
          </cell>
        </row>
        <row r="7148">
          <cell r="G7148" t="str">
            <v/>
          </cell>
          <cell r="H7148">
            <v>38093</v>
          </cell>
        </row>
        <row r="7149">
          <cell r="G7149" t="str">
            <v/>
          </cell>
          <cell r="H7149">
            <v>38079</v>
          </cell>
        </row>
        <row r="7150">
          <cell r="G7150" t="str">
            <v/>
          </cell>
          <cell r="H7150">
            <v>38079</v>
          </cell>
        </row>
        <row r="7151">
          <cell r="G7151" t="str">
            <v/>
          </cell>
          <cell r="H7151">
            <v>38254</v>
          </cell>
        </row>
        <row r="7152">
          <cell r="G7152" t="str">
            <v/>
          </cell>
          <cell r="H7152">
            <v>38254</v>
          </cell>
        </row>
        <row r="7153">
          <cell r="G7153" t="str">
            <v/>
          </cell>
          <cell r="H7153">
            <v>38254</v>
          </cell>
        </row>
        <row r="7154">
          <cell r="G7154" t="str">
            <v/>
          </cell>
          <cell r="H7154">
            <v>38254</v>
          </cell>
        </row>
        <row r="7155">
          <cell r="G7155" t="str">
            <v/>
          </cell>
          <cell r="H7155">
            <v>38254</v>
          </cell>
        </row>
        <row r="7156">
          <cell r="G7156" t="str">
            <v/>
          </cell>
          <cell r="H7156">
            <v>38254</v>
          </cell>
        </row>
        <row r="7157">
          <cell r="G7157" t="str">
            <v/>
          </cell>
          <cell r="H7157">
            <v>38254</v>
          </cell>
        </row>
        <row r="7158">
          <cell r="G7158" t="str">
            <v/>
          </cell>
          <cell r="H7158">
            <v>38254</v>
          </cell>
        </row>
        <row r="7159">
          <cell r="G7159" t="str">
            <v/>
          </cell>
          <cell r="H7159">
            <v>38245</v>
          </cell>
        </row>
        <row r="7160">
          <cell r="G7160" t="str">
            <v/>
          </cell>
          <cell r="H7160">
            <v>38245</v>
          </cell>
        </row>
        <row r="7161">
          <cell r="G7161" t="str">
            <v/>
          </cell>
          <cell r="H7161">
            <v>38245</v>
          </cell>
        </row>
        <row r="7162">
          <cell r="G7162" t="str">
            <v/>
          </cell>
          <cell r="H7162">
            <v>38245</v>
          </cell>
        </row>
        <row r="7163">
          <cell r="G7163" t="str">
            <v/>
          </cell>
          <cell r="H7163">
            <v>38237</v>
          </cell>
        </row>
        <row r="7164">
          <cell r="G7164" t="str">
            <v/>
          </cell>
          <cell r="H7164">
            <v>38237</v>
          </cell>
        </row>
        <row r="7165">
          <cell r="G7165" t="str">
            <v/>
          </cell>
          <cell r="H7165">
            <v>38237</v>
          </cell>
        </row>
        <row r="7166">
          <cell r="G7166" t="str">
            <v/>
          </cell>
          <cell r="H7166">
            <v>38237</v>
          </cell>
        </row>
        <row r="7167">
          <cell r="G7167" t="str">
            <v/>
          </cell>
          <cell r="H7167">
            <v>38237</v>
          </cell>
        </row>
        <row r="7168">
          <cell r="G7168" t="str">
            <v/>
          </cell>
          <cell r="H7168">
            <v>38237</v>
          </cell>
        </row>
        <row r="7169">
          <cell r="G7169" t="str">
            <v/>
          </cell>
          <cell r="H7169">
            <v>38237</v>
          </cell>
        </row>
        <row r="7170">
          <cell r="G7170" t="str">
            <v/>
          </cell>
          <cell r="H7170">
            <v>38237</v>
          </cell>
        </row>
        <row r="7171">
          <cell r="G7171" t="str">
            <v/>
          </cell>
          <cell r="H7171">
            <v>38237</v>
          </cell>
        </row>
        <row r="7172">
          <cell r="G7172" t="str">
            <v/>
          </cell>
          <cell r="H7172">
            <v>38237</v>
          </cell>
        </row>
        <row r="7173">
          <cell r="G7173" t="str">
            <v/>
          </cell>
          <cell r="H7173">
            <v>38237</v>
          </cell>
        </row>
        <row r="7174">
          <cell r="G7174" t="str">
            <v/>
          </cell>
          <cell r="H7174">
            <v>38237</v>
          </cell>
        </row>
        <row r="7175">
          <cell r="G7175" t="str">
            <v/>
          </cell>
          <cell r="H7175">
            <v>38237</v>
          </cell>
        </row>
        <row r="7176">
          <cell r="G7176" t="str">
            <v/>
          </cell>
          <cell r="H7176">
            <v>38237</v>
          </cell>
        </row>
        <row r="7177">
          <cell r="G7177" t="str">
            <v/>
          </cell>
          <cell r="H7177">
            <v>38237</v>
          </cell>
        </row>
        <row r="7178">
          <cell r="G7178" t="str">
            <v/>
          </cell>
          <cell r="H7178">
            <v>38237</v>
          </cell>
        </row>
        <row r="7179">
          <cell r="G7179" t="str">
            <v/>
          </cell>
          <cell r="H7179">
            <v>38220</v>
          </cell>
        </row>
        <row r="7180">
          <cell r="G7180" t="str">
            <v/>
          </cell>
          <cell r="H7180">
            <v>38220</v>
          </cell>
        </row>
        <row r="7181">
          <cell r="G7181" t="str">
            <v/>
          </cell>
          <cell r="H7181">
            <v>38171</v>
          </cell>
        </row>
        <row r="7182">
          <cell r="G7182" t="str">
            <v/>
          </cell>
          <cell r="H7182">
            <v>38171</v>
          </cell>
        </row>
        <row r="7183">
          <cell r="G7183" t="str">
            <v/>
          </cell>
          <cell r="H7183">
            <v>38230</v>
          </cell>
        </row>
        <row r="7184">
          <cell r="G7184" t="str">
            <v/>
          </cell>
          <cell r="H7184">
            <v>38230</v>
          </cell>
        </row>
        <row r="7185">
          <cell r="G7185" t="str">
            <v/>
          </cell>
          <cell r="H7185">
            <v>38230</v>
          </cell>
        </row>
        <row r="7186">
          <cell r="G7186" t="str">
            <v/>
          </cell>
          <cell r="H7186">
            <v>38230</v>
          </cell>
        </row>
        <row r="7187">
          <cell r="G7187" t="str">
            <v/>
          </cell>
          <cell r="H7187">
            <v>38199</v>
          </cell>
        </row>
        <row r="7188">
          <cell r="G7188" t="str">
            <v/>
          </cell>
          <cell r="H7188">
            <v>38199</v>
          </cell>
        </row>
        <row r="7189">
          <cell r="G7189" t="str">
            <v/>
          </cell>
          <cell r="H7189">
            <v>38199</v>
          </cell>
        </row>
        <row r="7190">
          <cell r="G7190" t="str">
            <v/>
          </cell>
          <cell r="H7190">
            <v>38199</v>
          </cell>
        </row>
        <row r="7191">
          <cell r="G7191" t="str">
            <v/>
          </cell>
          <cell r="H7191">
            <v>38259</v>
          </cell>
        </row>
        <row r="7192">
          <cell r="G7192" t="str">
            <v/>
          </cell>
          <cell r="H7192">
            <v>38259</v>
          </cell>
        </row>
        <row r="7193">
          <cell r="G7193" t="str">
            <v/>
          </cell>
          <cell r="H7193">
            <v>38259</v>
          </cell>
        </row>
        <row r="7194">
          <cell r="G7194" t="str">
            <v/>
          </cell>
          <cell r="H7194">
            <v>38259</v>
          </cell>
        </row>
        <row r="7195">
          <cell r="G7195" t="str">
            <v/>
          </cell>
          <cell r="H7195">
            <v>38259</v>
          </cell>
        </row>
        <row r="7196">
          <cell r="G7196" t="str">
            <v/>
          </cell>
          <cell r="H7196">
            <v>38259</v>
          </cell>
        </row>
        <row r="7197">
          <cell r="G7197" t="str">
            <v/>
          </cell>
          <cell r="H7197">
            <v>38258</v>
          </cell>
        </row>
        <row r="7198">
          <cell r="G7198" t="str">
            <v/>
          </cell>
          <cell r="H7198">
            <v>38258</v>
          </cell>
        </row>
        <row r="7199">
          <cell r="G7199" t="str">
            <v/>
          </cell>
          <cell r="H7199">
            <v>38258</v>
          </cell>
        </row>
        <row r="7200">
          <cell r="G7200" t="str">
            <v/>
          </cell>
          <cell r="H7200">
            <v>38258</v>
          </cell>
        </row>
        <row r="7201">
          <cell r="G7201" t="str">
            <v/>
          </cell>
          <cell r="H7201">
            <v>38201</v>
          </cell>
        </row>
        <row r="7202">
          <cell r="G7202" t="str">
            <v/>
          </cell>
          <cell r="H7202">
            <v>38201</v>
          </cell>
        </row>
        <row r="7203">
          <cell r="G7203" t="str">
            <v/>
          </cell>
          <cell r="H7203">
            <v>38201</v>
          </cell>
        </row>
        <row r="7204">
          <cell r="G7204" t="str">
            <v/>
          </cell>
          <cell r="H7204">
            <v>38201</v>
          </cell>
        </row>
        <row r="7205">
          <cell r="G7205" t="str">
            <v/>
          </cell>
          <cell r="H7205">
            <v>38166</v>
          </cell>
        </row>
        <row r="7206">
          <cell r="G7206" t="str">
            <v/>
          </cell>
          <cell r="H7206">
            <v>38166</v>
          </cell>
        </row>
        <row r="7207">
          <cell r="G7207" t="str">
            <v/>
          </cell>
          <cell r="H7207">
            <v>38138</v>
          </cell>
        </row>
        <row r="7208">
          <cell r="G7208" t="str">
            <v/>
          </cell>
          <cell r="H7208">
            <v>38138</v>
          </cell>
        </row>
        <row r="7209">
          <cell r="G7209" t="str">
            <v/>
          </cell>
          <cell r="H7209">
            <v>38125</v>
          </cell>
        </row>
        <row r="7210">
          <cell r="G7210" t="str">
            <v/>
          </cell>
          <cell r="H7210">
            <v>38125</v>
          </cell>
        </row>
        <row r="7211">
          <cell r="G7211" t="str">
            <v/>
          </cell>
          <cell r="H7211">
            <v>38125</v>
          </cell>
        </row>
        <row r="7212">
          <cell r="G7212" t="str">
            <v/>
          </cell>
          <cell r="H7212">
            <v>38125</v>
          </cell>
        </row>
        <row r="7213">
          <cell r="G7213" t="str">
            <v/>
          </cell>
          <cell r="H7213">
            <v>38125</v>
          </cell>
        </row>
        <row r="7214">
          <cell r="G7214" t="str">
            <v/>
          </cell>
          <cell r="H7214">
            <v>38125</v>
          </cell>
        </row>
        <row r="7215">
          <cell r="G7215" t="str">
            <v/>
          </cell>
          <cell r="H7215">
            <v>38125</v>
          </cell>
        </row>
        <row r="7216">
          <cell r="G7216" t="str">
            <v/>
          </cell>
          <cell r="H7216">
            <v>38125</v>
          </cell>
        </row>
        <row r="7217">
          <cell r="G7217" t="str">
            <v/>
          </cell>
          <cell r="H7217">
            <v>38125</v>
          </cell>
        </row>
        <row r="7218">
          <cell r="G7218" t="str">
            <v/>
          </cell>
          <cell r="H7218">
            <v>38254</v>
          </cell>
        </row>
        <row r="7219">
          <cell r="G7219" t="str">
            <v/>
          </cell>
          <cell r="H7219">
            <v>38253</v>
          </cell>
        </row>
        <row r="7220">
          <cell r="G7220" t="str">
            <v/>
          </cell>
          <cell r="H7220">
            <v>38246</v>
          </cell>
        </row>
        <row r="7221">
          <cell r="G7221" t="str">
            <v/>
          </cell>
          <cell r="H7221">
            <v>38244</v>
          </cell>
        </row>
        <row r="7222">
          <cell r="G7222" t="str">
            <v/>
          </cell>
          <cell r="H7222">
            <v>38244</v>
          </cell>
        </row>
        <row r="7223">
          <cell r="G7223" t="str">
            <v/>
          </cell>
          <cell r="H7223">
            <v>38244</v>
          </cell>
        </row>
        <row r="7224">
          <cell r="G7224" t="str">
            <v/>
          </cell>
          <cell r="H7224">
            <v>38244</v>
          </cell>
        </row>
        <row r="7225">
          <cell r="G7225" t="str">
            <v/>
          </cell>
          <cell r="H7225">
            <v>38244</v>
          </cell>
        </row>
        <row r="7226">
          <cell r="G7226" t="str">
            <v/>
          </cell>
          <cell r="H7226">
            <v>38244</v>
          </cell>
        </row>
        <row r="7227">
          <cell r="G7227" t="str">
            <v/>
          </cell>
          <cell r="H7227">
            <v>38244</v>
          </cell>
        </row>
        <row r="7228">
          <cell r="G7228" t="str">
            <v/>
          </cell>
          <cell r="H7228">
            <v>38244</v>
          </cell>
        </row>
        <row r="7229">
          <cell r="G7229" t="str">
            <v/>
          </cell>
          <cell r="H7229">
            <v>38236</v>
          </cell>
        </row>
        <row r="7230">
          <cell r="G7230" t="str">
            <v/>
          </cell>
          <cell r="H7230">
            <v>38236</v>
          </cell>
        </row>
        <row r="7231">
          <cell r="G7231" t="str">
            <v/>
          </cell>
          <cell r="H7231">
            <v>38236</v>
          </cell>
        </row>
        <row r="7232">
          <cell r="G7232" t="str">
            <v/>
          </cell>
          <cell r="H7232">
            <v>38236</v>
          </cell>
        </row>
        <row r="7233">
          <cell r="G7233" t="str">
            <v/>
          </cell>
          <cell r="H7233">
            <v>38236</v>
          </cell>
        </row>
        <row r="7234">
          <cell r="G7234" t="str">
            <v/>
          </cell>
          <cell r="H7234">
            <v>38236</v>
          </cell>
        </row>
        <row r="7235">
          <cell r="G7235" t="str">
            <v/>
          </cell>
          <cell r="H7235">
            <v>38236</v>
          </cell>
        </row>
        <row r="7236">
          <cell r="G7236" t="str">
            <v/>
          </cell>
          <cell r="H7236">
            <v>38236</v>
          </cell>
        </row>
        <row r="7237">
          <cell r="G7237" t="str">
            <v/>
          </cell>
          <cell r="H7237">
            <v>38236</v>
          </cell>
        </row>
        <row r="7238">
          <cell r="G7238" t="str">
            <v/>
          </cell>
          <cell r="H7238">
            <v>38236</v>
          </cell>
        </row>
        <row r="7239">
          <cell r="G7239" t="str">
            <v/>
          </cell>
          <cell r="H7239">
            <v>38236</v>
          </cell>
        </row>
        <row r="7240">
          <cell r="G7240" t="str">
            <v/>
          </cell>
          <cell r="H7240">
            <v>38236</v>
          </cell>
        </row>
        <row r="7241">
          <cell r="G7241" t="str">
            <v/>
          </cell>
          <cell r="H7241">
            <v>38236</v>
          </cell>
        </row>
        <row r="7242">
          <cell r="G7242" t="str">
            <v/>
          </cell>
          <cell r="H7242">
            <v>38236</v>
          </cell>
        </row>
        <row r="7243">
          <cell r="G7243" t="str">
            <v/>
          </cell>
          <cell r="H7243">
            <v>38236</v>
          </cell>
        </row>
        <row r="7244">
          <cell r="G7244" t="str">
            <v/>
          </cell>
          <cell r="H7244">
            <v>38236</v>
          </cell>
        </row>
        <row r="7245">
          <cell r="G7245" t="str">
            <v/>
          </cell>
          <cell r="H7245">
            <v>38236</v>
          </cell>
        </row>
        <row r="7246">
          <cell r="G7246" t="str">
            <v/>
          </cell>
          <cell r="H7246">
            <v>38236</v>
          </cell>
        </row>
        <row r="7247">
          <cell r="G7247" t="str">
            <v/>
          </cell>
          <cell r="H7247">
            <v>38236</v>
          </cell>
        </row>
        <row r="7248">
          <cell r="G7248" t="str">
            <v/>
          </cell>
          <cell r="H7248">
            <v>38236</v>
          </cell>
        </row>
        <row r="7249">
          <cell r="G7249" t="str">
            <v/>
          </cell>
          <cell r="H7249">
            <v>38236</v>
          </cell>
        </row>
        <row r="7250">
          <cell r="G7250" t="str">
            <v/>
          </cell>
          <cell r="H7250">
            <v>38236</v>
          </cell>
        </row>
        <row r="7251">
          <cell r="G7251" t="str">
            <v/>
          </cell>
          <cell r="H7251">
            <v>38236</v>
          </cell>
        </row>
        <row r="7252">
          <cell r="G7252" t="str">
            <v/>
          </cell>
          <cell r="H7252">
            <v>38236</v>
          </cell>
        </row>
        <row r="7253">
          <cell r="G7253" t="str">
            <v/>
          </cell>
          <cell r="H7253">
            <v>38236</v>
          </cell>
        </row>
        <row r="7254">
          <cell r="G7254" t="str">
            <v/>
          </cell>
          <cell r="H7254">
            <v>38236</v>
          </cell>
        </row>
        <row r="7255">
          <cell r="G7255" t="str">
            <v/>
          </cell>
          <cell r="H7255">
            <v>38236</v>
          </cell>
        </row>
        <row r="7256">
          <cell r="G7256" t="str">
            <v/>
          </cell>
          <cell r="H7256">
            <v>38236</v>
          </cell>
        </row>
        <row r="7257">
          <cell r="G7257" t="str">
            <v/>
          </cell>
          <cell r="H7257">
            <v>38230</v>
          </cell>
        </row>
        <row r="7258">
          <cell r="G7258" t="str">
            <v/>
          </cell>
          <cell r="H7258">
            <v>38225</v>
          </cell>
        </row>
        <row r="7259">
          <cell r="G7259" t="str">
            <v/>
          </cell>
          <cell r="H7259">
            <v>38199</v>
          </cell>
        </row>
        <row r="7260">
          <cell r="G7260" t="str">
            <v/>
          </cell>
          <cell r="H7260">
            <v>38171</v>
          </cell>
        </row>
        <row r="7261">
          <cell r="G7261" t="str">
            <v/>
          </cell>
          <cell r="H7261">
            <v>38255</v>
          </cell>
        </row>
        <row r="7262">
          <cell r="G7262" t="str">
            <v/>
          </cell>
          <cell r="H7262">
            <v>38255</v>
          </cell>
        </row>
        <row r="7263">
          <cell r="G7263" t="str">
            <v/>
          </cell>
          <cell r="H7263">
            <v>38255</v>
          </cell>
        </row>
        <row r="7264">
          <cell r="G7264" t="str">
            <v/>
          </cell>
          <cell r="H7264">
            <v>38255</v>
          </cell>
        </row>
        <row r="7265">
          <cell r="G7265" t="str">
            <v/>
          </cell>
          <cell r="H7265">
            <v>38255</v>
          </cell>
        </row>
        <row r="7266">
          <cell r="G7266" t="str">
            <v/>
          </cell>
          <cell r="H7266">
            <v>38255</v>
          </cell>
        </row>
        <row r="7267">
          <cell r="G7267" t="str">
            <v/>
          </cell>
          <cell r="H7267">
            <v>38255</v>
          </cell>
        </row>
        <row r="7268">
          <cell r="G7268" t="str">
            <v/>
          </cell>
          <cell r="H7268">
            <v>38255</v>
          </cell>
        </row>
        <row r="7269">
          <cell r="G7269" t="str">
            <v/>
          </cell>
          <cell r="H7269">
            <v>38255</v>
          </cell>
        </row>
        <row r="7270">
          <cell r="G7270" t="str">
            <v/>
          </cell>
          <cell r="H7270">
            <v>38255</v>
          </cell>
        </row>
        <row r="7271">
          <cell r="G7271" t="str">
            <v/>
          </cell>
          <cell r="H7271">
            <v>38255</v>
          </cell>
        </row>
        <row r="7272">
          <cell r="G7272" t="str">
            <v/>
          </cell>
          <cell r="H7272">
            <v>38255</v>
          </cell>
        </row>
        <row r="7273">
          <cell r="G7273" t="str">
            <v/>
          </cell>
          <cell r="H7273">
            <v>38255</v>
          </cell>
        </row>
        <row r="7274">
          <cell r="G7274" t="str">
            <v/>
          </cell>
          <cell r="H7274">
            <v>38255</v>
          </cell>
        </row>
        <row r="7275">
          <cell r="G7275" t="str">
            <v/>
          </cell>
          <cell r="H7275">
            <v>38250</v>
          </cell>
        </row>
        <row r="7276">
          <cell r="G7276" t="str">
            <v/>
          </cell>
          <cell r="H7276">
            <v>38250</v>
          </cell>
        </row>
        <row r="7277">
          <cell r="G7277" t="str">
            <v/>
          </cell>
          <cell r="H7277">
            <v>38199</v>
          </cell>
        </row>
        <row r="7278">
          <cell r="G7278" t="str">
            <v/>
          </cell>
          <cell r="H7278">
            <v>38166</v>
          </cell>
        </row>
        <row r="7279">
          <cell r="G7279" t="str">
            <v/>
          </cell>
          <cell r="H7279">
            <v>38150</v>
          </cell>
        </row>
        <row r="7280">
          <cell r="G7280" t="str">
            <v/>
          </cell>
          <cell r="H7280">
            <v>38150</v>
          </cell>
        </row>
        <row r="7281">
          <cell r="G7281" t="str">
            <v/>
          </cell>
          <cell r="H7281">
            <v>38150</v>
          </cell>
        </row>
        <row r="7282">
          <cell r="G7282" t="str">
            <v/>
          </cell>
          <cell r="H7282">
            <v>38260</v>
          </cell>
        </row>
        <row r="7283">
          <cell r="G7283" t="str">
            <v/>
          </cell>
          <cell r="H7283">
            <v>38260</v>
          </cell>
        </row>
        <row r="7284">
          <cell r="G7284" t="str">
            <v/>
          </cell>
          <cell r="H7284">
            <v>38260</v>
          </cell>
        </row>
        <row r="7285">
          <cell r="G7285" t="str">
            <v/>
          </cell>
          <cell r="H7285">
            <v>38260</v>
          </cell>
        </row>
        <row r="7286">
          <cell r="G7286" t="str">
            <v/>
          </cell>
          <cell r="H7286">
            <v>38260</v>
          </cell>
        </row>
        <row r="7287">
          <cell r="G7287" t="str">
            <v/>
          </cell>
          <cell r="H7287">
            <v>38260</v>
          </cell>
        </row>
        <row r="7288">
          <cell r="G7288" t="str">
            <v/>
          </cell>
          <cell r="H7288">
            <v>38260</v>
          </cell>
        </row>
        <row r="7289">
          <cell r="G7289" t="str">
            <v/>
          </cell>
          <cell r="H7289">
            <v>38260</v>
          </cell>
        </row>
        <row r="7290">
          <cell r="G7290" t="str">
            <v/>
          </cell>
          <cell r="H7290">
            <v>38260</v>
          </cell>
        </row>
        <row r="7291">
          <cell r="G7291" t="str">
            <v/>
          </cell>
          <cell r="H7291">
            <v>38260</v>
          </cell>
        </row>
        <row r="7292">
          <cell r="G7292" t="str">
            <v/>
          </cell>
          <cell r="H7292">
            <v>38260</v>
          </cell>
        </row>
        <row r="7293">
          <cell r="G7293" t="str">
            <v/>
          </cell>
          <cell r="H7293">
            <v>38259</v>
          </cell>
        </row>
        <row r="7294">
          <cell r="G7294" t="str">
            <v/>
          </cell>
          <cell r="H7294">
            <v>38259</v>
          </cell>
        </row>
        <row r="7295">
          <cell r="G7295" t="str">
            <v/>
          </cell>
          <cell r="H7295">
            <v>38259</v>
          </cell>
        </row>
        <row r="7296">
          <cell r="G7296" t="str">
            <v/>
          </cell>
          <cell r="H7296">
            <v>38259</v>
          </cell>
        </row>
        <row r="7297">
          <cell r="G7297" t="str">
            <v/>
          </cell>
          <cell r="H7297">
            <v>38259</v>
          </cell>
        </row>
        <row r="7298">
          <cell r="G7298" t="str">
            <v/>
          </cell>
          <cell r="H7298">
            <v>38259</v>
          </cell>
        </row>
        <row r="7299">
          <cell r="G7299" t="str">
            <v/>
          </cell>
          <cell r="H7299">
            <v>38259</v>
          </cell>
        </row>
        <row r="7300">
          <cell r="G7300" t="str">
            <v/>
          </cell>
          <cell r="H7300">
            <v>38259</v>
          </cell>
        </row>
        <row r="7301">
          <cell r="G7301" t="str">
            <v/>
          </cell>
          <cell r="H7301">
            <v>38247</v>
          </cell>
        </row>
        <row r="7302">
          <cell r="G7302" t="str">
            <v/>
          </cell>
          <cell r="H7302">
            <v>38247</v>
          </cell>
        </row>
        <row r="7303">
          <cell r="G7303" t="str">
            <v/>
          </cell>
          <cell r="H7303">
            <v>38247</v>
          </cell>
        </row>
        <row r="7304">
          <cell r="G7304" t="str">
            <v/>
          </cell>
          <cell r="H7304">
            <v>38247</v>
          </cell>
        </row>
        <row r="7305">
          <cell r="G7305" t="str">
            <v/>
          </cell>
          <cell r="H7305">
            <v>38247</v>
          </cell>
        </row>
        <row r="7306">
          <cell r="G7306" t="str">
            <v/>
          </cell>
          <cell r="H7306">
            <v>38247</v>
          </cell>
        </row>
        <row r="7307">
          <cell r="G7307" t="str">
            <v/>
          </cell>
          <cell r="H7307">
            <v>38247</v>
          </cell>
        </row>
        <row r="7308">
          <cell r="G7308" t="str">
            <v/>
          </cell>
          <cell r="H7308">
            <v>38247</v>
          </cell>
        </row>
        <row r="7309">
          <cell r="G7309" t="str">
            <v/>
          </cell>
          <cell r="H7309">
            <v>38247</v>
          </cell>
        </row>
        <row r="7310">
          <cell r="G7310" t="str">
            <v/>
          </cell>
          <cell r="H7310">
            <v>38247</v>
          </cell>
        </row>
        <row r="7311">
          <cell r="G7311" t="str">
            <v/>
          </cell>
          <cell r="H7311">
            <v>38247</v>
          </cell>
        </row>
        <row r="7312">
          <cell r="G7312" t="str">
            <v/>
          </cell>
          <cell r="H7312">
            <v>38247</v>
          </cell>
        </row>
        <row r="7313">
          <cell r="G7313" t="str">
            <v/>
          </cell>
          <cell r="H7313">
            <v>38247</v>
          </cell>
        </row>
        <row r="7314">
          <cell r="G7314" t="str">
            <v/>
          </cell>
          <cell r="H7314">
            <v>38247</v>
          </cell>
        </row>
        <row r="7315">
          <cell r="G7315" t="str">
            <v/>
          </cell>
          <cell r="H7315">
            <v>38247</v>
          </cell>
        </row>
        <row r="7316">
          <cell r="G7316" t="str">
            <v/>
          </cell>
          <cell r="H7316">
            <v>38247</v>
          </cell>
        </row>
        <row r="7317">
          <cell r="G7317" t="str">
            <v/>
          </cell>
          <cell r="H7317">
            <v>38247</v>
          </cell>
        </row>
        <row r="7318">
          <cell r="G7318" t="str">
            <v/>
          </cell>
          <cell r="H7318">
            <v>38247</v>
          </cell>
        </row>
        <row r="7319">
          <cell r="G7319" t="str">
            <v/>
          </cell>
          <cell r="H7319">
            <v>38247</v>
          </cell>
        </row>
        <row r="7320">
          <cell r="G7320" t="str">
            <v/>
          </cell>
          <cell r="H7320">
            <v>38247</v>
          </cell>
        </row>
        <row r="7321">
          <cell r="G7321" t="str">
            <v/>
          </cell>
          <cell r="H7321">
            <v>38247</v>
          </cell>
        </row>
        <row r="7322">
          <cell r="G7322" t="str">
            <v/>
          </cell>
          <cell r="H7322">
            <v>38247</v>
          </cell>
        </row>
        <row r="7323">
          <cell r="G7323" t="str">
            <v/>
          </cell>
          <cell r="H7323">
            <v>38230</v>
          </cell>
        </row>
        <row r="7324">
          <cell r="G7324" t="str">
            <v/>
          </cell>
          <cell r="H7324">
            <v>38230</v>
          </cell>
        </row>
        <row r="7325">
          <cell r="G7325" t="str">
            <v/>
          </cell>
          <cell r="H7325">
            <v>38230</v>
          </cell>
        </row>
        <row r="7326">
          <cell r="G7326" t="str">
            <v/>
          </cell>
          <cell r="H7326">
            <v>38230</v>
          </cell>
        </row>
        <row r="7327">
          <cell r="G7327" t="str">
            <v/>
          </cell>
          <cell r="H7327">
            <v>38230</v>
          </cell>
        </row>
        <row r="7328">
          <cell r="G7328" t="str">
            <v/>
          </cell>
          <cell r="H7328">
            <v>38230</v>
          </cell>
        </row>
        <row r="7329">
          <cell r="G7329" t="str">
            <v/>
          </cell>
          <cell r="H7329">
            <v>38230</v>
          </cell>
        </row>
        <row r="7330">
          <cell r="G7330" t="str">
            <v/>
          </cell>
          <cell r="H7330">
            <v>38230</v>
          </cell>
        </row>
        <row r="7331">
          <cell r="G7331" t="str">
            <v/>
          </cell>
          <cell r="H7331">
            <v>38230</v>
          </cell>
        </row>
        <row r="7332">
          <cell r="G7332" t="str">
            <v/>
          </cell>
          <cell r="H7332">
            <v>38230</v>
          </cell>
        </row>
        <row r="7333">
          <cell r="G7333" t="str">
            <v/>
          </cell>
          <cell r="H7333">
            <v>38230</v>
          </cell>
        </row>
        <row r="7334">
          <cell r="G7334" t="str">
            <v/>
          </cell>
          <cell r="H7334">
            <v>38230</v>
          </cell>
        </row>
        <row r="7335">
          <cell r="G7335" t="str">
            <v/>
          </cell>
          <cell r="H7335">
            <v>38230</v>
          </cell>
        </row>
        <row r="7336">
          <cell r="G7336" t="str">
            <v/>
          </cell>
          <cell r="H7336">
            <v>38230</v>
          </cell>
        </row>
        <row r="7337">
          <cell r="G7337" t="str">
            <v/>
          </cell>
          <cell r="H7337">
            <v>38230</v>
          </cell>
        </row>
        <row r="7338">
          <cell r="G7338" t="str">
            <v/>
          </cell>
          <cell r="H7338">
            <v>38230</v>
          </cell>
        </row>
        <row r="7339">
          <cell r="G7339" t="str">
            <v/>
          </cell>
          <cell r="H7339">
            <v>38230</v>
          </cell>
        </row>
        <row r="7340">
          <cell r="G7340" t="str">
            <v/>
          </cell>
          <cell r="H7340">
            <v>38230</v>
          </cell>
        </row>
        <row r="7341">
          <cell r="G7341" t="str">
            <v/>
          </cell>
          <cell r="H7341">
            <v>38230</v>
          </cell>
        </row>
        <row r="7342">
          <cell r="G7342" t="str">
            <v/>
          </cell>
          <cell r="H7342">
            <v>38187</v>
          </cell>
        </row>
        <row r="7343">
          <cell r="G7343" t="str">
            <v/>
          </cell>
          <cell r="H7343">
            <v>38187</v>
          </cell>
        </row>
        <row r="7344">
          <cell r="G7344" t="str">
            <v/>
          </cell>
          <cell r="H7344">
            <v>38187</v>
          </cell>
        </row>
        <row r="7345">
          <cell r="G7345" t="str">
            <v/>
          </cell>
          <cell r="H7345">
            <v>38187</v>
          </cell>
        </row>
        <row r="7346">
          <cell r="G7346" t="str">
            <v/>
          </cell>
          <cell r="H7346">
            <v>38187</v>
          </cell>
        </row>
        <row r="7347">
          <cell r="G7347" t="str">
            <v/>
          </cell>
          <cell r="H7347">
            <v>38176</v>
          </cell>
        </row>
        <row r="7348">
          <cell r="G7348" t="str">
            <v/>
          </cell>
          <cell r="H7348">
            <v>38176</v>
          </cell>
        </row>
        <row r="7349">
          <cell r="G7349" t="str">
            <v/>
          </cell>
          <cell r="H7349">
            <v>38176</v>
          </cell>
        </row>
        <row r="7350">
          <cell r="G7350" t="str">
            <v/>
          </cell>
          <cell r="H7350">
            <v>38176</v>
          </cell>
        </row>
        <row r="7351">
          <cell r="G7351" t="str">
            <v/>
          </cell>
          <cell r="H7351">
            <v>38176</v>
          </cell>
        </row>
        <row r="7352">
          <cell r="G7352" t="str">
            <v/>
          </cell>
          <cell r="H7352">
            <v>38176</v>
          </cell>
        </row>
        <row r="7353">
          <cell r="G7353" t="str">
            <v/>
          </cell>
          <cell r="H7353">
            <v>38176</v>
          </cell>
        </row>
        <row r="7354">
          <cell r="G7354" t="str">
            <v/>
          </cell>
          <cell r="H7354">
            <v>38176</v>
          </cell>
        </row>
        <row r="7355">
          <cell r="G7355" t="str">
            <v/>
          </cell>
          <cell r="H7355">
            <v>38176</v>
          </cell>
        </row>
        <row r="7356">
          <cell r="G7356" t="str">
            <v/>
          </cell>
          <cell r="H7356">
            <v>38167</v>
          </cell>
        </row>
        <row r="7357">
          <cell r="G7357" t="str">
            <v/>
          </cell>
          <cell r="H7357">
            <v>38124</v>
          </cell>
        </row>
        <row r="7358">
          <cell r="G7358" t="str">
            <v/>
          </cell>
          <cell r="H7358">
            <v>38124</v>
          </cell>
        </row>
        <row r="7359">
          <cell r="G7359" t="str">
            <v/>
          </cell>
          <cell r="H7359">
            <v>38124</v>
          </cell>
        </row>
        <row r="7360">
          <cell r="G7360" t="str">
            <v/>
          </cell>
          <cell r="H7360">
            <v>38124</v>
          </cell>
        </row>
        <row r="7361">
          <cell r="G7361" t="str">
            <v/>
          </cell>
          <cell r="H7361">
            <v>38124</v>
          </cell>
        </row>
        <row r="7362">
          <cell r="G7362" t="str">
            <v/>
          </cell>
          <cell r="H7362">
            <v>38124</v>
          </cell>
        </row>
        <row r="7363">
          <cell r="G7363" t="str">
            <v/>
          </cell>
          <cell r="H7363">
            <v>38124</v>
          </cell>
        </row>
        <row r="7364">
          <cell r="G7364" t="str">
            <v/>
          </cell>
          <cell r="H7364">
            <v>38124</v>
          </cell>
        </row>
        <row r="7365">
          <cell r="G7365" t="str">
            <v/>
          </cell>
          <cell r="H7365">
            <v>38124</v>
          </cell>
        </row>
        <row r="7366">
          <cell r="G7366" t="str">
            <v/>
          </cell>
          <cell r="H7366">
            <v>38124</v>
          </cell>
        </row>
        <row r="7367">
          <cell r="G7367" t="str">
            <v/>
          </cell>
          <cell r="H7367">
            <v>38124</v>
          </cell>
        </row>
        <row r="7368">
          <cell r="G7368" t="str">
            <v/>
          </cell>
          <cell r="H7368">
            <v>38124</v>
          </cell>
        </row>
        <row r="7369">
          <cell r="G7369" t="str">
            <v/>
          </cell>
          <cell r="H7369">
            <v>38124</v>
          </cell>
        </row>
        <row r="7370">
          <cell r="G7370" t="str">
            <v/>
          </cell>
          <cell r="H7370">
            <v>38124</v>
          </cell>
        </row>
        <row r="7371">
          <cell r="G7371" t="str">
            <v/>
          </cell>
          <cell r="H7371">
            <v>38124</v>
          </cell>
        </row>
        <row r="7372">
          <cell r="G7372" t="str">
            <v/>
          </cell>
          <cell r="H7372">
            <v>38124</v>
          </cell>
        </row>
        <row r="7373">
          <cell r="G7373" t="str">
            <v/>
          </cell>
          <cell r="H7373">
            <v>38232</v>
          </cell>
        </row>
        <row r="7374">
          <cell r="G7374" t="str">
            <v/>
          </cell>
          <cell r="H7374">
            <v>38149</v>
          </cell>
        </row>
        <row r="7375">
          <cell r="G7375" t="str">
            <v/>
          </cell>
          <cell r="H7375">
            <v>38138</v>
          </cell>
        </row>
        <row r="7376">
          <cell r="G7376" t="str">
            <v/>
          </cell>
          <cell r="H7376">
            <v>38138</v>
          </cell>
        </row>
        <row r="7377">
          <cell r="G7377" t="str">
            <v/>
          </cell>
          <cell r="H7377">
            <v>38138</v>
          </cell>
        </row>
        <row r="7378">
          <cell r="G7378" t="str">
            <v/>
          </cell>
          <cell r="H7378">
            <v>38133</v>
          </cell>
        </row>
        <row r="7379">
          <cell r="G7379" t="str">
            <v/>
          </cell>
          <cell r="H7379">
            <v>38132</v>
          </cell>
        </row>
        <row r="7380">
          <cell r="G7380" t="str">
            <v/>
          </cell>
          <cell r="H7380">
            <v>38132</v>
          </cell>
        </row>
        <row r="7381">
          <cell r="G7381" t="str">
            <v/>
          </cell>
          <cell r="H7381">
            <v>38132</v>
          </cell>
        </row>
        <row r="7382">
          <cell r="G7382" t="str">
            <v/>
          </cell>
          <cell r="H7382">
            <v>38132</v>
          </cell>
        </row>
        <row r="7383">
          <cell r="G7383" t="str">
            <v/>
          </cell>
          <cell r="H7383">
            <v>38132</v>
          </cell>
        </row>
        <row r="7384">
          <cell r="G7384" t="str">
            <v/>
          </cell>
          <cell r="H7384">
            <v>38132</v>
          </cell>
        </row>
        <row r="7385">
          <cell r="G7385" t="str">
            <v/>
          </cell>
          <cell r="H7385">
            <v>38132</v>
          </cell>
        </row>
        <row r="7386">
          <cell r="G7386" t="str">
            <v/>
          </cell>
          <cell r="H7386">
            <v>38120</v>
          </cell>
        </row>
        <row r="7387">
          <cell r="G7387" t="str">
            <v/>
          </cell>
          <cell r="H7387">
            <v>38120</v>
          </cell>
        </row>
        <row r="7388">
          <cell r="G7388" t="str">
            <v/>
          </cell>
          <cell r="H7388">
            <v>38120</v>
          </cell>
        </row>
        <row r="7389">
          <cell r="G7389" t="str">
            <v/>
          </cell>
          <cell r="H7389">
            <v>38119</v>
          </cell>
        </row>
        <row r="7390">
          <cell r="G7390" t="str">
            <v/>
          </cell>
          <cell r="H7390">
            <v>38119</v>
          </cell>
        </row>
        <row r="7391">
          <cell r="G7391" t="str">
            <v/>
          </cell>
          <cell r="H7391">
            <v>38119</v>
          </cell>
        </row>
        <row r="7392">
          <cell r="G7392" t="str">
            <v/>
          </cell>
          <cell r="H7392">
            <v>38118</v>
          </cell>
        </row>
        <row r="7393">
          <cell r="G7393" t="str">
            <v/>
          </cell>
          <cell r="H7393">
            <v>38118</v>
          </cell>
        </row>
        <row r="7394">
          <cell r="G7394" t="str">
            <v/>
          </cell>
          <cell r="H7394">
            <v>38118</v>
          </cell>
        </row>
        <row r="7395">
          <cell r="G7395" t="str">
            <v/>
          </cell>
          <cell r="H7395">
            <v>38118</v>
          </cell>
        </row>
        <row r="7396">
          <cell r="G7396" t="str">
            <v/>
          </cell>
          <cell r="H7396">
            <v>38118</v>
          </cell>
        </row>
        <row r="7397">
          <cell r="G7397" t="str">
            <v/>
          </cell>
          <cell r="H7397">
            <v>38118</v>
          </cell>
        </row>
        <row r="7398">
          <cell r="G7398" t="str">
            <v/>
          </cell>
          <cell r="H7398">
            <v>38118</v>
          </cell>
        </row>
        <row r="7399">
          <cell r="G7399" t="str">
            <v/>
          </cell>
          <cell r="H7399">
            <v>38118</v>
          </cell>
        </row>
        <row r="7400">
          <cell r="G7400" t="str">
            <v/>
          </cell>
          <cell r="H7400">
            <v>38118</v>
          </cell>
        </row>
        <row r="7401">
          <cell r="G7401" t="str">
            <v/>
          </cell>
          <cell r="H7401">
            <v>38118</v>
          </cell>
        </row>
        <row r="7402">
          <cell r="G7402" t="str">
            <v/>
          </cell>
          <cell r="H7402">
            <v>38118</v>
          </cell>
        </row>
        <row r="7403">
          <cell r="G7403" t="str">
            <v/>
          </cell>
          <cell r="H7403">
            <v>38118</v>
          </cell>
        </row>
        <row r="7404">
          <cell r="G7404" t="str">
            <v/>
          </cell>
          <cell r="H7404">
            <v>38105</v>
          </cell>
        </row>
        <row r="7405">
          <cell r="G7405" t="str">
            <v/>
          </cell>
          <cell r="H7405">
            <v>38105</v>
          </cell>
        </row>
        <row r="7406">
          <cell r="G7406" t="str">
            <v/>
          </cell>
          <cell r="H7406">
            <v>38105</v>
          </cell>
        </row>
        <row r="7407">
          <cell r="G7407" t="str">
            <v/>
          </cell>
          <cell r="H7407">
            <v>38105</v>
          </cell>
        </row>
        <row r="7408">
          <cell r="G7408" t="str">
            <v/>
          </cell>
          <cell r="H7408">
            <v>38105</v>
          </cell>
        </row>
        <row r="7409">
          <cell r="G7409" t="str">
            <v/>
          </cell>
          <cell r="H7409">
            <v>38105</v>
          </cell>
        </row>
        <row r="7410">
          <cell r="G7410" t="str">
            <v/>
          </cell>
          <cell r="H7410">
            <v>38105</v>
          </cell>
        </row>
        <row r="7411">
          <cell r="G7411" t="str">
            <v/>
          </cell>
          <cell r="H7411">
            <v>38105</v>
          </cell>
        </row>
        <row r="7412">
          <cell r="G7412" t="str">
            <v/>
          </cell>
          <cell r="H7412">
            <v>38105</v>
          </cell>
        </row>
        <row r="7413">
          <cell r="G7413" t="str">
            <v/>
          </cell>
          <cell r="H7413">
            <v>38101</v>
          </cell>
        </row>
        <row r="7414">
          <cell r="G7414" t="str">
            <v/>
          </cell>
          <cell r="H7414">
            <v>38094</v>
          </cell>
        </row>
        <row r="7415">
          <cell r="G7415" t="str">
            <v/>
          </cell>
          <cell r="H7415">
            <v>38094</v>
          </cell>
        </row>
        <row r="7416">
          <cell r="G7416" t="str">
            <v/>
          </cell>
          <cell r="H7416">
            <v>38094</v>
          </cell>
        </row>
        <row r="7417">
          <cell r="G7417" t="str">
            <v/>
          </cell>
          <cell r="H7417">
            <v>38094</v>
          </cell>
        </row>
        <row r="7418">
          <cell r="G7418" t="str">
            <v/>
          </cell>
          <cell r="H7418">
            <v>38094</v>
          </cell>
        </row>
        <row r="7419">
          <cell r="G7419" t="str">
            <v/>
          </cell>
          <cell r="H7419">
            <v>38094</v>
          </cell>
        </row>
        <row r="7420">
          <cell r="G7420" t="str">
            <v/>
          </cell>
          <cell r="H7420">
            <v>38094</v>
          </cell>
        </row>
        <row r="7421">
          <cell r="G7421" t="str">
            <v/>
          </cell>
          <cell r="H7421">
            <v>38126</v>
          </cell>
        </row>
        <row r="7422">
          <cell r="G7422" t="str">
            <v/>
          </cell>
          <cell r="H7422">
            <v>38121</v>
          </cell>
        </row>
        <row r="7423">
          <cell r="G7423" t="str">
            <v/>
          </cell>
          <cell r="H7423">
            <v>38152</v>
          </cell>
        </row>
        <row r="7424">
          <cell r="G7424" t="str">
            <v/>
          </cell>
          <cell r="H7424">
            <v>38146</v>
          </cell>
        </row>
        <row r="7425">
          <cell r="G7425" t="str">
            <v/>
          </cell>
          <cell r="H7425">
            <v>38146</v>
          </cell>
        </row>
        <row r="7426">
          <cell r="G7426" t="str">
            <v/>
          </cell>
          <cell r="H7426">
            <v>38138</v>
          </cell>
        </row>
        <row r="7427">
          <cell r="G7427" t="str">
            <v/>
          </cell>
          <cell r="H7427">
            <v>38138</v>
          </cell>
        </row>
        <row r="7428">
          <cell r="G7428" t="str">
            <v/>
          </cell>
          <cell r="H7428">
            <v>38121</v>
          </cell>
        </row>
        <row r="7429">
          <cell r="G7429" t="str">
            <v/>
          </cell>
          <cell r="H7429">
            <v>38121</v>
          </cell>
        </row>
        <row r="7430">
          <cell r="G7430" t="str">
            <v/>
          </cell>
          <cell r="H7430">
            <v>38121</v>
          </cell>
        </row>
        <row r="7431">
          <cell r="G7431" t="str">
            <v/>
          </cell>
          <cell r="H7431">
            <v>38121</v>
          </cell>
        </row>
        <row r="7432">
          <cell r="G7432" t="str">
            <v/>
          </cell>
          <cell r="H7432">
            <v>38121</v>
          </cell>
        </row>
        <row r="7433">
          <cell r="G7433" t="str">
            <v/>
          </cell>
          <cell r="H7433">
            <v>38121</v>
          </cell>
        </row>
        <row r="7434">
          <cell r="G7434" t="str">
            <v/>
          </cell>
          <cell r="H7434">
            <v>38121</v>
          </cell>
        </row>
        <row r="7435">
          <cell r="G7435" t="str">
            <v/>
          </cell>
          <cell r="H7435">
            <v>38121</v>
          </cell>
        </row>
        <row r="7436">
          <cell r="G7436" t="str">
            <v/>
          </cell>
          <cell r="H7436">
            <v>38121</v>
          </cell>
        </row>
        <row r="7437">
          <cell r="G7437" t="str">
            <v/>
          </cell>
          <cell r="H7437">
            <v>38121</v>
          </cell>
        </row>
        <row r="7438">
          <cell r="G7438" t="str">
            <v/>
          </cell>
          <cell r="H7438">
            <v>38107</v>
          </cell>
        </row>
        <row r="7439">
          <cell r="G7439" t="str">
            <v/>
          </cell>
          <cell r="H7439">
            <v>38107</v>
          </cell>
        </row>
        <row r="7440">
          <cell r="G7440" t="str">
            <v/>
          </cell>
          <cell r="H7440">
            <v>38107</v>
          </cell>
        </row>
        <row r="7441">
          <cell r="G7441" t="str">
            <v/>
          </cell>
          <cell r="H7441">
            <v>38107</v>
          </cell>
        </row>
        <row r="7442">
          <cell r="G7442" t="str">
            <v/>
          </cell>
          <cell r="H7442">
            <v>38107</v>
          </cell>
        </row>
        <row r="7443">
          <cell r="G7443" t="str">
            <v/>
          </cell>
          <cell r="H7443">
            <v>38107</v>
          </cell>
        </row>
        <row r="7444">
          <cell r="G7444" t="str">
            <v/>
          </cell>
          <cell r="H7444">
            <v>38107</v>
          </cell>
        </row>
        <row r="7445">
          <cell r="G7445" t="str">
            <v/>
          </cell>
          <cell r="H7445">
            <v>38176</v>
          </cell>
        </row>
        <row r="7446">
          <cell r="G7446" t="str">
            <v/>
          </cell>
          <cell r="H7446">
            <v>38176</v>
          </cell>
        </row>
        <row r="7447">
          <cell r="G7447" t="str">
            <v/>
          </cell>
          <cell r="H7447">
            <v>38176</v>
          </cell>
        </row>
        <row r="7448">
          <cell r="G7448" t="str">
            <v/>
          </cell>
          <cell r="H7448">
            <v>38176</v>
          </cell>
        </row>
        <row r="7449">
          <cell r="G7449" t="str">
            <v/>
          </cell>
          <cell r="H7449">
            <v>38176</v>
          </cell>
        </row>
        <row r="7450">
          <cell r="G7450" t="str">
            <v/>
          </cell>
          <cell r="H7450">
            <v>38176</v>
          </cell>
        </row>
        <row r="7451">
          <cell r="G7451" t="str">
            <v/>
          </cell>
          <cell r="H7451">
            <v>38176</v>
          </cell>
        </row>
        <row r="7452">
          <cell r="G7452" t="str">
            <v/>
          </cell>
          <cell r="H7452">
            <v>38176</v>
          </cell>
        </row>
        <row r="7453">
          <cell r="G7453" t="str">
            <v/>
          </cell>
          <cell r="H7453">
            <v>38176</v>
          </cell>
        </row>
        <row r="7454">
          <cell r="G7454" t="str">
            <v/>
          </cell>
          <cell r="H7454">
            <v>38176</v>
          </cell>
        </row>
        <row r="7455">
          <cell r="G7455" t="str">
            <v/>
          </cell>
          <cell r="H7455">
            <v>38152</v>
          </cell>
        </row>
        <row r="7456">
          <cell r="G7456" t="str">
            <v/>
          </cell>
          <cell r="H7456">
            <v>38152</v>
          </cell>
        </row>
        <row r="7457">
          <cell r="G7457" t="str">
            <v/>
          </cell>
          <cell r="H7457">
            <v>38152</v>
          </cell>
        </row>
        <row r="7458">
          <cell r="G7458" t="str">
            <v/>
          </cell>
          <cell r="H7458">
            <v>38152</v>
          </cell>
        </row>
        <row r="7459">
          <cell r="G7459" t="str">
            <v/>
          </cell>
          <cell r="H7459">
            <v>38152</v>
          </cell>
        </row>
        <row r="7460">
          <cell r="G7460" t="str">
            <v/>
          </cell>
          <cell r="H7460">
            <v>38149</v>
          </cell>
        </row>
        <row r="7461">
          <cell r="G7461" t="str">
            <v/>
          </cell>
          <cell r="H7461">
            <v>38149</v>
          </cell>
        </row>
        <row r="7462">
          <cell r="G7462" t="str">
            <v/>
          </cell>
          <cell r="H7462">
            <v>38149</v>
          </cell>
        </row>
        <row r="7463">
          <cell r="G7463" t="str">
            <v/>
          </cell>
          <cell r="H7463">
            <v>38149</v>
          </cell>
        </row>
        <row r="7464">
          <cell r="G7464" t="str">
            <v/>
          </cell>
          <cell r="H7464">
            <v>38149</v>
          </cell>
        </row>
        <row r="7465">
          <cell r="G7465" t="str">
            <v/>
          </cell>
          <cell r="H7465">
            <v>38145</v>
          </cell>
        </row>
        <row r="7466">
          <cell r="G7466" t="str">
            <v/>
          </cell>
          <cell r="H7466">
            <v>38145</v>
          </cell>
        </row>
        <row r="7467">
          <cell r="G7467" t="str">
            <v/>
          </cell>
          <cell r="H7467">
            <v>38143</v>
          </cell>
        </row>
        <row r="7468">
          <cell r="G7468" t="str">
            <v/>
          </cell>
          <cell r="H7468">
            <v>38143</v>
          </cell>
        </row>
        <row r="7469">
          <cell r="G7469" t="str">
            <v/>
          </cell>
          <cell r="H7469">
            <v>38142</v>
          </cell>
        </row>
        <row r="7470">
          <cell r="G7470" t="str">
            <v/>
          </cell>
          <cell r="H7470">
            <v>38142</v>
          </cell>
        </row>
        <row r="7471">
          <cell r="G7471" t="str">
            <v/>
          </cell>
          <cell r="H7471">
            <v>38142</v>
          </cell>
        </row>
        <row r="7472">
          <cell r="G7472" t="str">
            <v/>
          </cell>
          <cell r="H7472">
            <v>38141</v>
          </cell>
        </row>
        <row r="7473">
          <cell r="G7473" t="str">
            <v/>
          </cell>
          <cell r="H7473">
            <v>38138</v>
          </cell>
        </row>
        <row r="7474">
          <cell r="G7474" t="str">
            <v/>
          </cell>
          <cell r="H7474">
            <v>38138</v>
          </cell>
        </row>
        <row r="7475">
          <cell r="G7475" t="str">
            <v/>
          </cell>
          <cell r="H7475">
            <v>38138</v>
          </cell>
        </row>
        <row r="7476">
          <cell r="G7476" t="str">
            <v/>
          </cell>
          <cell r="H7476">
            <v>38138</v>
          </cell>
        </row>
        <row r="7477">
          <cell r="G7477" t="str">
            <v/>
          </cell>
          <cell r="H7477">
            <v>38138</v>
          </cell>
        </row>
        <row r="7478">
          <cell r="G7478" t="str">
            <v/>
          </cell>
          <cell r="H7478">
            <v>38136</v>
          </cell>
        </row>
        <row r="7479">
          <cell r="G7479" t="str">
            <v/>
          </cell>
          <cell r="H7479">
            <v>38135</v>
          </cell>
        </row>
        <row r="7480">
          <cell r="G7480" t="str">
            <v/>
          </cell>
          <cell r="H7480">
            <v>38135</v>
          </cell>
        </row>
        <row r="7481">
          <cell r="G7481" t="str">
            <v/>
          </cell>
          <cell r="H7481">
            <v>38134</v>
          </cell>
        </row>
        <row r="7482">
          <cell r="G7482" t="str">
            <v/>
          </cell>
          <cell r="H7482">
            <v>38134</v>
          </cell>
        </row>
        <row r="7483">
          <cell r="G7483" t="str">
            <v/>
          </cell>
          <cell r="H7483">
            <v>38134</v>
          </cell>
        </row>
        <row r="7484">
          <cell r="G7484" t="str">
            <v/>
          </cell>
          <cell r="H7484">
            <v>38134</v>
          </cell>
        </row>
        <row r="7485">
          <cell r="G7485" t="str">
            <v/>
          </cell>
          <cell r="H7485">
            <v>38134</v>
          </cell>
        </row>
        <row r="7486">
          <cell r="G7486" t="str">
            <v/>
          </cell>
          <cell r="H7486">
            <v>38134</v>
          </cell>
        </row>
        <row r="7487">
          <cell r="G7487" t="str">
            <v/>
          </cell>
          <cell r="H7487">
            <v>38134</v>
          </cell>
        </row>
        <row r="7488">
          <cell r="G7488" t="str">
            <v/>
          </cell>
          <cell r="H7488">
            <v>38134</v>
          </cell>
        </row>
        <row r="7489">
          <cell r="G7489" t="str">
            <v/>
          </cell>
          <cell r="H7489">
            <v>38134</v>
          </cell>
        </row>
        <row r="7490">
          <cell r="G7490" t="str">
            <v/>
          </cell>
          <cell r="H7490">
            <v>38134</v>
          </cell>
        </row>
        <row r="7491">
          <cell r="G7491" t="str">
            <v/>
          </cell>
          <cell r="H7491">
            <v>38134</v>
          </cell>
        </row>
        <row r="7492">
          <cell r="G7492" t="str">
            <v/>
          </cell>
          <cell r="H7492">
            <v>38134</v>
          </cell>
        </row>
        <row r="7493">
          <cell r="G7493" t="str">
            <v/>
          </cell>
          <cell r="H7493">
            <v>38134</v>
          </cell>
        </row>
        <row r="7494">
          <cell r="G7494" t="str">
            <v/>
          </cell>
          <cell r="H7494">
            <v>38134</v>
          </cell>
        </row>
        <row r="7495">
          <cell r="G7495" t="str">
            <v/>
          </cell>
          <cell r="H7495">
            <v>38134</v>
          </cell>
        </row>
        <row r="7496">
          <cell r="G7496" t="str">
            <v/>
          </cell>
          <cell r="H7496">
            <v>38134</v>
          </cell>
        </row>
        <row r="7497">
          <cell r="G7497" t="str">
            <v/>
          </cell>
          <cell r="H7497">
            <v>38134</v>
          </cell>
        </row>
        <row r="7498">
          <cell r="G7498" t="str">
            <v/>
          </cell>
          <cell r="H7498">
            <v>38134</v>
          </cell>
        </row>
        <row r="7499">
          <cell r="G7499" t="str">
            <v/>
          </cell>
          <cell r="H7499">
            <v>38134</v>
          </cell>
        </row>
        <row r="7500">
          <cell r="G7500" t="str">
            <v/>
          </cell>
          <cell r="H7500">
            <v>38134</v>
          </cell>
        </row>
        <row r="7501">
          <cell r="G7501" t="str">
            <v/>
          </cell>
          <cell r="H7501">
            <v>38132</v>
          </cell>
        </row>
        <row r="7502">
          <cell r="G7502" t="str">
            <v/>
          </cell>
          <cell r="H7502">
            <v>38132</v>
          </cell>
        </row>
        <row r="7503">
          <cell r="G7503" t="str">
            <v/>
          </cell>
          <cell r="H7503">
            <v>38131</v>
          </cell>
        </row>
        <row r="7504">
          <cell r="G7504" t="str">
            <v/>
          </cell>
          <cell r="H7504">
            <v>38131</v>
          </cell>
        </row>
        <row r="7505">
          <cell r="G7505" t="str">
            <v/>
          </cell>
          <cell r="H7505">
            <v>38131</v>
          </cell>
        </row>
        <row r="7506">
          <cell r="G7506" t="str">
            <v/>
          </cell>
          <cell r="H7506">
            <v>38129</v>
          </cell>
        </row>
        <row r="7507">
          <cell r="G7507" t="str">
            <v/>
          </cell>
          <cell r="H7507">
            <v>38129</v>
          </cell>
        </row>
        <row r="7508">
          <cell r="G7508" t="str">
            <v/>
          </cell>
          <cell r="H7508">
            <v>38129</v>
          </cell>
        </row>
        <row r="7509">
          <cell r="G7509" t="str">
            <v/>
          </cell>
          <cell r="H7509">
            <v>38129</v>
          </cell>
        </row>
        <row r="7510">
          <cell r="G7510" t="str">
            <v/>
          </cell>
          <cell r="H7510">
            <v>38129</v>
          </cell>
        </row>
        <row r="7511">
          <cell r="G7511" t="str">
            <v/>
          </cell>
          <cell r="H7511">
            <v>38127</v>
          </cell>
        </row>
        <row r="7512">
          <cell r="G7512" t="str">
            <v/>
          </cell>
          <cell r="H7512">
            <v>38127</v>
          </cell>
        </row>
        <row r="7513">
          <cell r="G7513" t="str">
            <v/>
          </cell>
          <cell r="H7513">
            <v>38127</v>
          </cell>
        </row>
        <row r="7514">
          <cell r="G7514" t="str">
            <v/>
          </cell>
          <cell r="H7514">
            <v>38127</v>
          </cell>
        </row>
        <row r="7515">
          <cell r="G7515" t="str">
            <v/>
          </cell>
          <cell r="H7515">
            <v>38127</v>
          </cell>
        </row>
        <row r="7516">
          <cell r="G7516" t="str">
            <v/>
          </cell>
          <cell r="H7516">
            <v>38127</v>
          </cell>
        </row>
        <row r="7517">
          <cell r="G7517" t="str">
            <v/>
          </cell>
          <cell r="H7517">
            <v>38127</v>
          </cell>
        </row>
        <row r="7518">
          <cell r="G7518" t="str">
            <v/>
          </cell>
          <cell r="H7518">
            <v>38127</v>
          </cell>
        </row>
        <row r="7519">
          <cell r="G7519" t="str">
            <v/>
          </cell>
          <cell r="H7519">
            <v>38127</v>
          </cell>
        </row>
        <row r="7520">
          <cell r="G7520" t="str">
            <v/>
          </cell>
          <cell r="H7520">
            <v>38127</v>
          </cell>
        </row>
        <row r="7521">
          <cell r="G7521" t="str">
            <v/>
          </cell>
          <cell r="H7521">
            <v>38127</v>
          </cell>
        </row>
        <row r="7522">
          <cell r="G7522" t="str">
            <v/>
          </cell>
          <cell r="H7522">
            <v>38127</v>
          </cell>
        </row>
        <row r="7523">
          <cell r="G7523" t="str">
            <v/>
          </cell>
          <cell r="H7523">
            <v>38127</v>
          </cell>
        </row>
        <row r="7524">
          <cell r="G7524" t="str">
            <v/>
          </cell>
          <cell r="H7524">
            <v>38126</v>
          </cell>
        </row>
        <row r="7525">
          <cell r="G7525" t="str">
            <v/>
          </cell>
          <cell r="H7525">
            <v>38126</v>
          </cell>
        </row>
        <row r="7526">
          <cell r="G7526" t="str">
            <v/>
          </cell>
          <cell r="H7526">
            <v>38126</v>
          </cell>
        </row>
        <row r="7527">
          <cell r="G7527" t="str">
            <v/>
          </cell>
          <cell r="H7527">
            <v>38126</v>
          </cell>
        </row>
        <row r="7528">
          <cell r="G7528" t="str">
            <v/>
          </cell>
          <cell r="H7528">
            <v>38126</v>
          </cell>
        </row>
        <row r="7529">
          <cell r="G7529" t="str">
            <v/>
          </cell>
          <cell r="H7529">
            <v>38126</v>
          </cell>
        </row>
        <row r="7530">
          <cell r="G7530" t="str">
            <v/>
          </cell>
          <cell r="H7530">
            <v>38126</v>
          </cell>
        </row>
        <row r="7531">
          <cell r="G7531" t="str">
            <v/>
          </cell>
          <cell r="H7531">
            <v>38126</v>
          </cell>
        </row>
        <row r="7532">
          <cell r="G7532" t="str">
            <v/>
          </cell>
          <cell r="H7532">
            <v>38126</v>
          </cell>
        </row>
        <row r="7533">
          <cell r="G7533" t="str">
            <v/>
          </cell>
          <cell r="H7533">
            <v>38126</v>
          </cell>
        </row>
        <row r="7534">
          <cell r="G7534" t="str">
            <v/>
          </cell>
          <cell r="H7534">
            <v>38126</v>
          </cell>
        </row>
        <row r="7535">
          <cell r="G7535" t="str">
            <v/>
          </cell>
          <cell r="H7535">
            <v>38126</v>
          </cell>
        </row>
        <row r="7536">
          <cell r="G7536" t="str">
            <v/>
          </cell>
          <cell r="H7536">
            <v>38126</v>
          </cell>
        </row>
        <row r="7537">
          <cell r="G7537" t="str">
            <v/>
          </cell>
          <cell r="H7537">
            <v>38126</v>
          </cell>
        </row>
        <row r="7538">
          <cell r="G7538" t="str">
            <v/>
          </cell>
          <cell r="H7538">
            <v>38126</v>
          </cell>
        </row>
        <row r="7539">
          <cell r="G7539" t="str">
            <v/>
          </cell>
          <cell r="H7539">
            <v>38126</v>
          </cell>
        </row>
        <row r="7540">
          <cell r="G7540" t="str">
            <v/>
          </cell>
          <cell r="H7540">
            <v>38126</v>
          </cell>
        </row>
        <row r="7541">
          <cell r="G7541" t="str">
            <v/>
          </cell>
          <cell r="H7541">
            <v>38125</v>
          </cell>
        </row>
        <row r="7542">
          <cell r="G7542" t="str">
            <v/>
          </cell>
          <cell r="H7542">
            <v>38125</v>
          </cell>
        </row>
        <row r="7543">
          <cell r="G7543" t="str">
            <v/>
          </cell>
          <cell r="H7543">
            <v>38125</v>
          </cell>
        </row>
        <row r="7544">
          <cell r="G7544" t="str">
            <v/>
          </cell>
          <cell r="H7544">
            <v>38125</v>
          </cell>
        </row>
        <row r="7545">
          <cell r="G7545" t="str">
            <v/>
          </cell>
          <cell r="H7545">
            <v>38125</v>
          </cell>
        </row>
        <row r="7546">
          <cell r="G7546" t="str">
            <v/>
          </cell>
          <cell r="H7546">
            <v>38125</v>
          </cell>
        </row>
        <row r="7547">
          <cell r="G7547" t="str">
            <v/>
          </cell>
          <cell r="H7547">
            <v>38125</v>
          </cell>
        </row>
        <row r="7548">
          <cell r="G7548" t="str">
            <v/>
          </cell>
          <cell r="H7548">
            <v>38125</v>
          </cell>
        </row>
        <row r="7549">
          <cell r="G7549" t="str">
            <v/>
          </cell>
          <cell r="H7549">
            <v>38125</v>
          </cell>
        </row>
        <row r="7550">
          <cell r="G7550" t="str">
            <v/>
          </cell>
          <cell r="H7550">
            <v>38125</v>
          </cell>
        </row>
        <row r="7551">
          <cell r="G7551" t="str">
            <v/>
          </cell>
          <cell r="H7551">
            <v>38125</v>
          </cell>
        </row>
        <row r="7552">
          <cell r="G7552" t="str">
            <v/>
          </cell>
          <cell r="H7552">
            <v>38125</v>
          </cell>
        </row>
        <row r="7553">
          <cell r="G7553" t="str">
            <v/>
          </cell>
          <cell r="H7553">
            <v>38125</v>
          </cell>
        </row>
        <row r="7554">
          <cell r="G7554" t="str">
            <v/>
          </cell>
          <cell r="H7554">
            <v>38125</v>
          </cell>
        </row>
        <row r="7555">
          <cell r="G7555" t="str">
            <v/>
          </cell>
          <cell r="H7555">
            <v>38125</v>
          </cell>
        </row>
        <row r="7556">
          <cell r="G7556" t="str">
            <v/>
          </cell>
          <cell r="H7556">
            <v>38125</v>
          </cell>
        </row>
        <row r="7557">
          <cell r="G7557" t="str">
            <v/>
          </cell>
          <cell r="H7557">
            <v>38125</v>
          </cell>
        </row>
        <row r="7558">
          <cell r="G7558" t="str">
            <v/>
          </cell>
          <cell r="H7558">
            <v>38125</v>
          </cell>
        </row>
        <row r="7559">
          <cell r="G7559" t="str">
            <v/>
          </cell>
          <cell r="H7559">
            <v>38125</v>
          </cell>
        </row>
        <row r="7560">
          <cell r="G7560" t="str">
            <v/>
          </cell>
          <cell r="H7560">
            <v>38125</v>
          </cell>
        </row>
        <row r="7561">
          <cell r="G7561" t="str">
            <v/>
          </cell>
          <cell r="H7561">
            <v>38125</v>
          </cell>
        </row>
        <row r="7562">
          <cell r="G7562" t="str">
            <v/>
          </cell>
          <cell r="H7562">
            <v>38125</v>
          </cell>
        </row>
        <row r="7563">
          <cell r="G7563" t="str">
            <v/>
          </cell>
          <cell r="H7563">
            <v>38125</v>
          </cell>
        </row>
        <row r="7564">
          <cell r="G7564" t="str">
            <v/>
          </cell>
          <cell r="H7564">
            <v>38125</v>
          </cell>
        </row>
        <row r="7565">
          <cell r="G7565" t="str">
            <v/>
          </cell>
          <cell r="H7565">
            <v>38124</v>
          </cell>
        </row>
        <row r="7566">
          <cell r="G7566" t="str">
            <v/>
          </cell>
          <cell r="H7566">
            <v>38124</v>
          </cell>
        </row>
        <row r="7567">
          <cell r="G7567" t="str">
            <v/>
          </cell>
          <cell r="H7567">
            <v>38124</v>
          </cell>
        </row>
        <row r="7568">
          <cell r="G7568" t="str">
            <v/>
          </cell>
          <cell r="H7568">
            <v>38124</v>
          </cell>
        </row>
        <row r="7569">
          <cell r="G7569" t="str">
            <v/>
          </cell>
          <cell r="H7569">
            <v>38124</v>
          </cell>
        </row>
        <row r="7570">
          <cell r="G7570" t="str">
            <v/>
          </cell>
          <cell r="H7570">
            <v>38124</v>
          </cell>
        </row>
        <row r="7571">
          <cell r="G7571" t="str">
            <v/>
          </cell>
          <cell r="H7571">
            <v>38124</v>
          </cell>
        </row>
        <row r="7572">
          <cell r="G7572" t="str">
            <v/>
          </cell>
          <cell r="H7572">
            <v>38124</v>
          </cell>
        </row>
        <row r="7573">
          <cell r="G7573" t="str">
            <v/>
          </cell>
          <cell r="H7573">
            <v>38124</v>
          </cell>
        </row>
        <row r="7574">
          <cell r="G7574" t="str">
            <v/>
          </cell>
          <cell r="H7574">
            <v>38124</v>
          </cell>
        </row>
        <row r="7575">
          <cell r="G7575" t="str">
            <v/>
          </cell>
          <cell r="H7575">
            <v>38124</v>
          </cell>
        </row>
        <row r="7576">
          <cell r="G7576" t="str">
            <v/>
          </cell>
          <cell r="H7576">
            <v>38124</v>
          </cell>
        </row>
        <row r="7577">
          <cell r="G7577" t="str">
            <v/>
          </cell>
          <cell r="H7577">
            <v>38124</v>
          </cell>
        </row>
        <row r="7578">
          <cell r="G7578" t="str">
            <v/>
          </cell>
          <cell r="H7578">
            <v>38124</v>
          </cell>
        </row>
        <row r="7579">
          <cell r="G7579" t="str">
            <v/>
          </cell>
          <cell r="H7579">
            <v>38124</v>
          </cell>
        </row>
        <row r="7580">
          <cell r="G7580" t="str">
            <v/>
          </cell>
          <cell r="H7580">
            <v>38124</v>
          </cell>
        </row>
        <row r="7581">
          <cell r="G7581" t="str">
            <v/>
          </cell>
          <cell r="H7581">
            <v>38124</v>
          </cell>
        </row>
        <row r="7582">
          <cell r="G7582" t="str">
            <v/>
          </cell>
          <cell r="H7582">
            <v>38124</v>
          </cell>
        </row>
        <row r="7583">
          <cell r="G7583" t="str">
            <v/>
          </cell>
          <cell r="H7583">
            <v>38124</v>
          </cell>
        </row>
        <row r="7584">
          <cell r="G7584" t="str">
            <v/>
          </cell>
          <cell r="H7584">
            <v>38124</v>
          </cell>
        </row>
        <row r="7585">
          <cell r="G7585" t="str">
            <v/>
          </cell>
          <cell r="H7585">
            <v>38124</v>
          </cell>
        </row>
        <row r="7586">
          <cell r="G7586" t="str">
            <v/>
          </cell>
          <cell r="H7586">
            <v>38124</v>
          </cell>
        </row>
        <row r="7587">
          <cell r="G7587" t="str">
            <v/>
          </cell>
          <cell r="H7587">
            <v>38124</v>
          </cell>
        </row>
        <row r="7588">
          <cell r="G7588" t="str">
            <v/>
          </cell>
          <cell r="H7588">
            <v>38124</v>
          </cell>
        </row>
        <row r="7589">
          <cell r="G7589" t="str">
            <v/>
          </cell>
          <cell r="H7589">
            <v>38124</v>
          </cell>
        </row>
        <row r="7590">
          <cell r="G7590" t="str">
            <v/>
          </cell>
          <cell r="H7590">
            <v>38124</v>
          </cell>
        </row>
        <row r="7591">
          <cell r="G7591" t="str">
            <v/>
          </cell>
          <cell r="H7591">
            <v>38124</v>
          </cell>
        </row>
        <row r="7592">
          <cell r="G7592" t="str">
            <v/>
          </cell>
          <cell r="H7592">
            <v>38124</v>
          </cell>
        </row>
        <row r="7593">
          <cell r="G7593" t="str">
            <v/>
          </cell>
          <cell r="H7593">
            <v>38124</v>
          </cell>
        </row>
        <row r="7594">
          <cell r="G7594" t="str">
            <v/>
          </cell>
          <cell r="H7594">
            <v>38124</v>
          </cell>
        </row>
        <row r="7595">
          <cell r="G7595" t="str">
            <v/>
          </cell>
          <cell r="H7595">
            <v>38124</v>
          </cell>
        </row>
        <row r="7596">
          <cell r="G7596" t="str">
            <v/>
          </cell>
          <cell r="H7596">
            <v>38124</v>
          </cell>
        </row>
        <row r="7597">
          <cell r="G7597" t="str">
            <v/>
          </cell>
          <cell r="H7597">
            <v>38124</v>
          </cell>
        </row>
        <row r="7598">
          <cell r="G7598" t="str">
            <v/>
          </cell>
          <cell r="H7598">
            <v>38124</v>
          </cell>
        </row>
        <row r="7599">
          <cell r="G7599" t="str">
            <v/>
          </cell>
          <cell r="H7599">
            <v>38124</v>
          </cell>
        </row>
        <row r="7600">
          <cell r="G7600" t="str">
            <v/>
          </cell>
          <cell r="H7600">
            <v>38124</v>
          </cell>
        </row>
        <row r="7601">
          <cell r="G7601" t="str">
            <v/>
          </cell>
          <cell r="H7601">
            <v>38124</v>
          </cell>
        </row>
        <row r="7602">
          <cell r="G7602" t="str">
            <v/>
          </cell>
          <cell r="H7602">
            <v>38124</v>
          </cell>
        </row>
        <row r="7603">
          <cell r="G7603" t="str">
            <v/>
          </cell>
          <cell r="H7603">
            <v>38124</v>
          </cell>
        </row>
        <row r="7604">
          <cell r="G7604" t="str">
            <v/>
          </cell>
          <cell r="H7604">
            <v>38124</v>
          </cell>
        </row>
        <row r="7605">
          <cell r="G7605" t="str">
            <v/>
          </cell>
          <cell r="H7605">
            <v>38124</v>
          </cell>
        </row>
        <row r="7606">
          <cell r="G7606" t="str">
            <v/>
          </cell>
          <cell r="H7606">
            <v>38124</v>
          </cell>
        </row>
        <row r="7607">
          <cell r="G7607" t="str">
            <v/>
          </cell>
          <cell r="H7607">
            <v>38124</v>
          </cell>
        </row>
        <row r="7608">
          <cell r="G7608" t="str">
            <v/>
          </cell>
          <cell r="H7608">
            <v>38124</v>
          </cell>
        </row>
        <row r="7609">
          <cell r="G7609" t="str">
            <v/>
          </cell>
          <cell r="H7609">
            <v>38122</v>
          </cell>
        </row>
        <row r="7610">
          <cell r="G7610" t="str">
            <v/>
          </cell>
          <cell r="H7610">
            <v>38122</v>
          </cell>
        </row>
        <row r="7611">
          <cell r="G7611" t="str">
            <v/>
          </cell>
          <cell r="H7611">
            <v>38122</v>
          </cell>
        </row>
        <row r="7612">
          <cell r="G7612" t="str">
            <v/>
          </cell>
          <cell r="H7612">
            <v>38122</v>
          </cell>
        </row>
        <row r="7613">
          <cell r="G7613" t="str">
            <v/>
          </cell>
          <cell r="H7613">
            <v>38122</v>
          </cell>
        </row>
        <row r="7614">
          <cell r="G7614" t="str">
            <v/>
          </cell>
          <cell r="H7614">
            <v>38122</v>
          </cell>
        </row>
        <row r="7615">
          <cell r="G7615" t="str">
            <v/>
          </cell>
          <cell r="H7615">
            <v>38122</v>
          </cell>
        </row>
        <row r="7616">
          <cell r="G7616" t="str">
            <v/>
          </cell>
          <cell r="H7616">
            <v>38122</v>
          </cell>
        </row>
        <row r="7617">
          <cell r="G7617" t="str">
            <v/>
          </cell>
          <cell r="H7617">
            <v>38122</v>
          </cell>
        </row>
        <row r="7618">
          <cell r="G7618" t="str">
            <v/>
          </cell>
          <cell r="H7618">
            <v>38122</v>
          </cell>
        </row>
        <row r="7619">
          <cell r="G7619" t="str">
            <v/>
          </cell>
          <cell r="H7619">
            <v>38122</v>
          </cell>
        </row>
        <row r="7620">
          <cell r="G7620" t="str">
            <v/>
          </cell>
          <cell r="H7620">
            <v>38122</v>
          </cell>
        </row>
        <row r="7621">
          <cell r="G7621" t="str">
            <v/>
          </cell>
          <cell r="H7621">
            <v>38122</v>
          </cell>
        </row>
        <row r="7622">
          <cell r="G7622" t="str">
            <v/>
          </cell>
          <cell r="H7622">
            <v>38122</v>
          </cell>
        </row>
        <row r="7623">
          <cell r="G7623" t="str">
            <v/>
          </cell>
          <cell r="H7623">
            <v>38122</v>
          </cell>
        </row>
        <row r="7624">
          <cell r="G7624" t="str">
            <v/>
          </cell>
          <cell r="H7624">
            <v>38122</v>
          </cell>
        </row>
        <row r="7625">
          <cell r="G7625" t="str">
            <v/>
          </cell>
          <cell r="H7625">
            <v>38122</v>
          </cell>
        </row>
        <row r="7626">
          <cell r="G7626" t="str">
            <v/>
          </cell>
          <cell r="H7626">
            <v>38122</v>
          </cell>
        </row>
        <row r="7627">
          <cell r="G7627" t="str">
            <v/>
          </cell>
          <cell r="H7627">
            <v>38122</v>
          </cell>
        </row>
        <row r="7628">
          <cell r="G7628" t="str">
            <v/>
          </cell>
          <cell r="H7628">
            <v>38122</v>
          </cell>
        </row>
        <row r="7629">
          <cell r="G7629" t="str">
            <v/>
          </cell>
          <cell r="H7629">
            <v>38122</v>
          </cell>
        </row>
        <row r="7630">
          <cell r="G7630" t="str">
            <v/>
          </cell>
          <cell r="H7630">
            <v>38122</v>
          </cell>
        </row>
        <row r="7631">
          <cell r="G7631" t="str">
            <v/>
          </cell>
          <cell r="H7631">
            <v>38122</v>
          </cell>
        </row>
        <row r="7632">
          <cell r="G7632" t="str">
            <v/>
          </cell>
          <cell r="H7632">
            <v>38122</v>
          </cell>
        </row>
        <row r="7633">
          <cell r="G7633" t="str">
            <v/>
          </cell>
          <cell r="H7633">
            <v>38122</v>
          </cell>
        </row>
        <row r="7634">
          <cell r="G7634" t="str">
            <v/>
          </cell>
          <cell r="H7634">
            <v>38122</v>
          </cell>
        </row>
        <row r="7635">
          <cell r="G7635" t="str">
            <v/>
          </cell>
          <cell r="H7635">
            <v>38122</v>
          </cell>
        </row>
        <row r="7636">
          <cell r="G7636" t="str">
            <v/>
          </cell>
          <cell r="H7636">
            <v>38122</v>
          </cell>
        </row>
        <row r="7637">
          <cell r="G7637" t="str">
            <v/>
          </cell>
          <cell r="H7637">
            <v>38122</v>
          </cell>
        </row>
        <row r="7638">
          <cell r="G7638" t="str">
            <v/>
          </cell>
          <cell r="H7638">
            <v>38122</v>
          </cell>
        </row>
        <row r="7639">
          <cell r="G7639" t="str">
            <v/>
          </cell>
          <cell r="H7639">
            <v>38122</v>
          </cell>
        </row>
        <row r="7640">
          <cell r="G7640" t="str">
            <v/>
          </cell>
          <cell r="H7640">
            <v>38122</v>
          </cell>
        </row>
        <row r="7641">
          <cell r="G7641" t="str">
            <v/>
          </cell>
          <cell r="H7641">
            <v>38122</v>
          </cell>
        </row>
        <row r="7642">
          <cell r="G7642" t="str">
            <v/>
          </cell>
          <cell r="H7642">
            <v>38122</v>
          </cell>
        </row>
        <row r="7643">
          <cell r="G7643" t="str">
            <v/>
          </cell>
          <cell r="H7643">
            <v>38122</v>
          </cell>
        </row>
        <row r="7644">
          <cell r="G7644" t="str">
            <v/>
          </cell>
          <cell r="H7644">
            <v>38122</v>
          </cell>
        </row>
        <row r="7645">
          <cell r="G7645" t="str">
            <v/>
          </cell>
          <cell r="H7645">
            <v>38122</v>
          </cell>
        </row>
        <row r="7646">
          <cell r="G7646" t="str">
            <v/>
          </cell>
          <cell r="H7646">
            <v>38122</v>
          </cell>
        </row>
        <row r="7647">
          <cell r="G7647" t="str">
            <v/>
          </cell>
          <cell r="H7647">
            <v>38122</v>
          </cell>
        </row>
        <row r="7648">
          <cell r="G7648" t="str">
            <v/>
          </cell>
          <cell r="H7648">
            <v>38122</v>
          </cell>
        </row>
        <row r="7649">
          <cell r="G7649" t="str">
            <v/>
          </cell>
          <cell r="H7649">
            <v>38122</v>
          </cell>
        </row>
        <row r="7650">
          <cell r="G7650" t="str">
            <v/>
          </cell>
          <cell r="H7650">
            <v>38122</v>
          </cell>
        </row>
        <row r="7651">
          <cell r="G7651" t="str">
            <v/>
          </cell>
          <cell r="H7651">
            <v>38122</v>
          </cell>
        </row>
        <row r="7652">
          <cell r="G7652" t="str">
            <v/>
          </cell>
          <cell r="H7652">
            <v>38122</v>
          </cell>
        </row>
        <row r="7653">
          <cell r="G7653" t="str">
            <v/>
          </cell>
          <cell r="H7653">
            <v>38122</v>
          </cell>
        </row>
        <row r="7654">
          <cell r="G7654" t="str">
            <v/>
          </cell>
          <cell r="H7654">
            <v>38122</v>
          </cell>
        </row>
        <row r="7655">
          <cell r="G7655" t="str">
            <v/>
          </cell>
          <cell r="H7655">
            <v>38122</v>
          </cell>
        </row>
        <row r="7656">
          <cell r="G7656" t="str">
            <v/>
          </cell>
          <cell r="H7656">
            <v>38122</v>
          </cell>
        </row>
        <row r="7657">
          <cell r="G7657" t="str">
            <v/>
          </cell>
          <cell r="H7657">
            <v>38122</v>
          </cell>
        </row>
        <row r="7658">
          <cell r="G7658" t="str">
            <v/>
          </cell>
          <cell r="H7658">
            <v>38122</v>
          </cell>
        </row>
        <row r="7659">
          <cell r="G7659" t="str">
            <v/>
          </cell>
          <cell r="H7659">
            <v>38122</v>
          </cell>
        </row>
        <row r="7660">
          <cell r="G7660" t="str">
            <v/>
          </cell>
          <cell r="H7660">
            <v>38119</v>
          </cell>
        </row>
        <row r="7661">
          <cell r="G7661" t="str">
            <v/>
          </cell>
          <cell r="H7661">
            <v>38119</v>
          </cell>
        </row>
        <row r="7662">
          <cell r="G7662" t="str">
            <v/>
          </cell>
          <cell r="H7662">
            <v>38119</v>
          </cell>
        </row>
        <row r="7663">
          <cell r="G7663" t="str">
            <v/>
          </cell>
          <cell r="H7663">
            <v>38118</v>
          </cell>
        </row>
        <row r="7664">
          <cell r="G7664" t="str">
            <v/>
          </cell>
          <cell r="H7664">
            <v>38118</v>
          </cell>
        </row>
        <row r="7665">
          <cell r="G7665" t="str">
            <v/>
          </cell>
          <cell r="H7665">
            <v>38118</v>
          </cell>
        </row>
        <row r="7666">
          <cell r="G7666" t="str">
            <v/>
          </cell>
          <cell r="H7666">
            <v>38118</v>
          </cell>
        </row>
        <row r="7667">
          <cell r="G7667" t="str">
            <v/>
          </cell>
          <cell r="H7667">
            <v>38118</v>
          </cell>
        </row>
        <row r="7668">
          <cell r="G7668" t="str">
            <v/>
          </cell>
          <cell r="H7668">
            <v>38118</v>
          </cell>
        </row>
        <row r="7669">
          <cell r="G7669" t="str">
            <v/>
          </cell>
          <cell r="H7669">
            <v>38131</v>
          </cell>
        </row>
        <row r="7670">
          <cell r="G7670" t="str">
            <v/>
          </cell>
          <cell r="H7670">
            <v>38124</v>
          </cell>
        </row>
        <row r="7671">
          <cell r="G7671" t="str">
            <v/>
          </cell>
          <cell r="H7671">
            <v>38122</v>
          </cell>
        </row>
        <row r="7672">
          <cell r="G7672" t="str">
            <v/>
          </cell>
          <cell r="H7672">
            <v>38119</v>
          </cell>
        </row>
        <row r="7673">
          <cell r="G7673" t="str">
            <v/>
          </cell>
          <cell r="H7673">
            <v>38119</v>
          </cell>
        </row>
        <row r="7674">
          <cell r="G7674" t="str">
            <v/>
          </cell>
          <cell r="H7674">
            <v>38119</v>
          </cell>
        </row>
        <row r="7675">
          <cell r="G7675" t="str">
            <v/>
          </cell>
          <cell r="H7675">
            <v>38126</v>
          </cell>
        </row>
        <row r="7676">
          <cell r="G7676" t="str">
            <v/>
          </cell>
          <cell r="H7676">
            <v>38126</v>
          </cell>
        </row>
        <row r="7677">
          <cell r="G7677" t="str">
            <v/>
          </cell>
          <cell r="H7677">
            <v>38124</v>
          </cell>
        </row>
        <row r="7678">
          <cell r="G7678" t="str">
            <v/>
          </cell>
          <cell r="H7678">
            <v>38124</v>
          </cell>
        </row>
        <row r="7679">
          <cell r="G7679" t="str">
            <v/>
          </cell>
          <cell r="H7679">
            <v>38124</v>
          </cell>
        </row>
        <row r="7680">
          <cell r="G7680" t="str">
            <v/>
          </cell>
          <cell r="H7680">
            <v>38119</v>
          </cell>
        </row>
        <row r="7681">
          <cell r="G7681" t="str">
            <v/>
          </cell>
          <cell r="H7681">
            <v>38119</v>
          </cell>
        </row>
        <row r="7682">
          <cell r="G7682" t="str">
            <v/>
          </cell>
          <cell r="H7682">
            <v>38119</v>
          </cell>
        </row>
        <row r="7683">
          <cell r="G7683" t="str">
            <v/>
          </cell>
          <cell r="H7683">
            <v>38119</v>
          </cell>
        </row>
        <row r="7684">
          <cell r="G7684" t="str">
            <v/>
          </cell>
          <cell r="H7684">
            <v>38119</v>
          </cell>
        </row>
        <row r="7685">
          <cell r="G7685" t="str">
            <v/>
          </cell>
          <cell r="H7685">
            <v>38119</v>
          </cell>
        </row>
        <row r="7686">
          <cell r="G7686" t="str">
            <v/>
          </cell>
          <cell r="H7686">
            <v>38119</v>
          </cell>
        </row>
        <row r="7687">
          <cell r="G7687" t="str">
            <v/>
          </cell>
          <cell r="H7687">
            <v>38119</v>
          </cell>
        </row>
        <row r="7688">
          <cell r="G7688" t="str">
            <v/>
          </cell>
          <cell r="H7688">
            <v>38119</v>
          </cell>
        </row>
        <row r="7689">
          <cell r="G7689" t="str">
            <v/>
          </cell>
          <cell r="H7689">
            <v>38119</v>
          </cell>
        </row>
        <row r="7690">
          <cell r="G7690" t="str">
            <v/>
          </cell>
          <cell r="H7690">
            <v>38119</v>
          </cell>
        </row>
        <row r="7691">
          <cell r="G7691" t="str">
            <v/>
          </cell>
          <cell r="H7691">
            <v>38119</v>
          </cell>
        </row>
        <row r="7692">
          <cell r="G7692" t="str">
            <v/>
          </cell>
          <cell r="H7692">
            <v>38114</v>
          </cell>
        </row>
        <row r="7693">
          <cell r="G7693" t="str">
            <v/>
          </cell>
          <cell r="H7693">
            <v>38114</v>
          </cell>
        </row>
        <row r="7694">
          <cell r="G7694" t="str">
            <v/>
          </cell>
          <cell r="H7694">
            <v>38114</v>
          </cell>
        </row>
        <row r="7695">
          <cell r="G7695" t="str">
            <v/>
          </cell>
          <cell r="H7695">
            <v>38114</v>
          </cell>
        </row>
        <row r="7696">
          <cell r="G7696" t="str">
            <v/>
          </cell>
          <cell r="H7696">
            <v>38114</v>
          </cell>
        </row>
        <row r="7697">
          <cell r="G7697" t="str">
            <v/>
          </cell>
          <cell r="H7697">
            <v>38114</v>
          </cell>
        </row>
        <row r="7698">
          <cell r="G7698" t="str">
            <v/>
          </cell>
          <cell r="H7698">
            <v>38114</v>
          </cell>
        </row>
        <row r="7699">
          <cell r="G7699" t="str">
            <v/>
          </cell>
          <cell r="H7699">
            <v>38114</v>
          </cell>
        </row>
        <row r="7700">
          <cell r="G7700" t="str">
            <v/>
          </cell>
          <cell r="H7700">
            <v>38114</v>
          </cell>
        </row>
        <row r="7701">
          <cell r="G7701" t="str">
            <v/>
          </cell>
          <cell r="H7701">
            <v>38114</v>
          </cell>
        </row>
        <row r="7702">
          <cell r="G7702" t="str">
            <v/>
          </cell>
          <cell r="H7702">
            <v>38114</v>
          </cell>
        </row>
        <row r="7703">
          <cell r="G7703" t="str">
            <v/>
          </cell>
          <cell r="H7703">
            <v>38114</v>
          </cell>
        </row>
        <row r="7704">
          <cell r="G7704" t="str">
            <v/>
          </cell>
          <cell r="H7704">
            <v>38114</v>
          </cell>
        </row>
        <row r="7705">
          <cell r="G7705" t="str">
            <v/>
          </cell>
          <cell r="H7705">
            <v>38114</v>
          </cell>
        </row>
        <row r="7706">
          <cell r="G7706" t="str">
            <v/>
          </cell>
          <cell r="H7706">
            <v>38114</v>
          </cell>
        </row>
        <row r="7707">
          <cell r="G7707" t="str">
            <v/>
          </cell>
          <cell r="H7707">
            <v>38114</v>
          </cell>
        </row>
        <row r="7708">
          <cell r="G7708" t="str">
            <v/>
          </cell>
          <cell r="H7708">
            <v>38114</v>
          </cell>
        </row>
        <row r="7709">
          <cell r="G7709" t="str">
            <v/>
          </cell>
          <cell r="H7709">
            <v>38114</v>
          </cell>
        </row>
        <row r="7710">
          <cell r="G7710" t="str">
            <v/>
          </cell>
          <cell r="H7710">
            <v>38114</v>
          </cell>
        </row>
        <row r="7711">
          <cell r="G7711" t="str">
            <v/>
          </cell>
          <cell r="H7711">
            <v>38114</v>
          </cell>
        </row>
        <row r="7712">
          <cell r="G7712" t="str">
            <v/>
          </cell>
          <cell r="H7712">
            <v>38114</v>
          </cell>
        </row>
        <row r="7713">
          <cell r="G7713" t="str">
            <v/>
          </cell>
          <cell r="H7713">
            <v>38114</v>
          </cell>
        </row>
        <row r="7714">
          <cell r="G7714" t="str">
            <v/>
          </cell>
          <cell r="H7714">
            <v>38114</v>
          </cell>
        </row>
        <row r="7715">
          <cell r="G7715" t="str">
            <v/>
          </cell>
          <cell r="H7715">
            <v>38093</v>
          </cell>
        </row>
        <row r="7716">
          <cell r="G7716" t="str">
            <v/>
          </cell>
          <cell r="H7716">
            <v>38093</v>
          </cell>
        </row>
        <row r="7717">
          <cell r="G7717" t="str">
            <v/>
          </cell>
          <cell r="H7717">
            <v>38084</v>
          </cell>
        </row>
        <row r="7718">
          <cell r="G7718" t="str">
            <v/>
          </cell>
          <cell r="H7718">
            <v>38084</v>
          </cell>
        </row>
        <row r="7719">
          <cell r="G7719" t="str">
            <v/>
          </cell>
          <cell r="H7719">
            <v>38084</v>
          </cell>
        </row>
        <row r="7720">
          <cell r="G7720" t="str">
            <v/>
          </cell>
          <cell r="H7720">
            <v>38084</v>
          </cell>
        </row>
        <row r="7721">
          <cell r="G7721" t="str">
            <v/>
          </cell>
          <cell r="H7721">
            <v>38084</v>
          </cell>
        </row>
        <row r="7722">
          <cell r="G7722" t="str">
            <v/>
          </cell>
          <cell r="H7722">
            <v>38084</v>
          </cell>
        </row>
        <row r="7723">
          <cell r="G7723" t="str">
            <v/>
          </cell>
          <cell r="H7723">
            <v>38084</v>
          </cell>
        </row>
        <row r="7724">
          <cell r="G7724" t="str">
            <v/>
          </cell>
          <cell r="H7724">
            <v>38084</v>
          </cell>
        </row>
        <row r="7725">
          <cell r="G7725" t="str">
            <v/>
          </cell>
          <cell r="H7725">
            <v>38084</v>
          </cell>
        </row>
        <row r="7726">
          <cell r="G7726" t="str">
            <v/>
          </cell>
          <cell r="H7726">
            <v>38084</v>
          </cell>
        </row>
        <row r="7727">
          <cell r="G7727" t="str">
            <v/>
          </cell>
          <cell r="H7727">
            <v>38084</v>
          </cell>
        </row>
        <row r="7728">
          <cell r="G7728" t="str">
            <v/>
          </cell>
          <cell r="H7728">
            <v>38084</v>
          </cell>
        </row>
        <row r="7729">
          <cell r="G7729" t="str">
            <v/>
          </cell>
          <cell r="H7729">
            <v>38084</v>
          </cell>
        </row>
        <row r="7730">
          <cell r="G7730" t="str">
            <v/>
          </cell>
          <cell r="H7730">
            <v>38084</v>
          </cell>
        </row>
        <row r="7731">
          <cell r="G7731" t="str">
            <v/>
          </cell>
          <cell r="H7731">
            <v>38084</v>
          </cell>
        </row>
        <row r="7732">
          <cell r="G7732" t="str">
            <v/>
          </cell>
          <cell r="H7732">
            <v>38084</v>
          </cell>
        </row>
        <row r="7733">
          <cell r="G7733" t="str">
            <v/>
          </cell>
          <cell r="H7733">
            <v>38084</v>
          </cell>
        </row>
        <row r="7734">
          <cell r="G7734" t="str">
            <v/>
          </cell>
          <cell r="H7734">
            <v>38084</v>
          </cell>
        </row>
        <row r="7735">
          <cell r="G7735" t="str">
            <v/>
          </cell>
          <cell r="H7735">
            <v>38084</v>
          </cell>
        </row>
        <row r="7736">
          <cell r="G7736" t="str">
            <v/>
          </cell>
          <cell r="H7736">
            <v>38084</v>
          </cell>
        </row>
        <row r="7737">
          <cell r="G7737" t="str">
            <v/>
          </cell>
          <cell r="H7737">
            <v>38084</v>
          </cell>
        </row>
        <row r="7738">
          <cell r="G7738" t="str">
            <v/>
          </cell>
          <cell r="H7738">
            <v>38084</v>
          </cell>
        </row>
        <row r="7739">
          <cell r="G7739" t="str">
            <v/>
          </cell>
          <cell r="H7739">
            <v>38084</v>
          </cell>
        </row>
        <row r="7740">
          <cell r="G7740" t="str">
            <v/>
          </cell>
          <cell r="H7740">
            <v>38084</v>
          </cell>
        </row>
        <row r="7741">
          <cell r="G7741" t="str">
            <v/>
          </cell>
          <cell r="H7741">
            <v>38084</v>
          </cell>
        </row>
        <row r="7742">
          <cell r="G7742" t="str">
            <v/>
          </cell>
          <cell r="H7742">
            <v>38084</v>
          </cell>
        </row>
        <row r="7743">
          <cell r="G7743" t="str">
            <v/>
          </cell>
          <cell r="H7743">
            <v>38084</v>
          </cell>
        </row>
        <row r="7744">
          <cell r="G7744" t="str">
            <v/>
          </cell>
          <cell r="H7744">
            <v>38084</v>
          </cell>
        </row>
        <row r="7745">
          <cell r="G7745" t="str">
            <v/>
          </cell>
          <cell r="H7745">
            <v>38084</v>
          </cell>
        </row>
        <row r="7746">
          <cell r="G7746" t="str">
            <v/>
          </cell>
          <cell r="H7746">
            <v>38084</v>
          </cell>
        </row>
        <row r="7747">
          <cell r="G7747" t="str">
            <v/>
          </cell>
          <cell r="H7747">
            <v>38084</v>
          </cell>
        </row>
        <row r="7748">
          <cell r="G7748" t="str">
            <v/>
          </cell>
          <cell r="H7748">
            <v>38084</v>
          </cell>
        </row>
        <row r="7749">
          <cell r="G7749" t="str">
            <v/>
          </cell>
          <cell r="H7749">
            <v>38084</v>
          </cell>
        </row>
        <row r="7750">
          <cell r="G7750" t="str">
            <v/>
          </cell>
          <cell r="H7750">
            <v>38084</v>
          </cell>
        </row>
        <row r="7751">
          <cell r="G7751" t="str">
            <v/>
          </cell>
          <cell r="H7751">
            <v>38084</v>
          </cell>
        </row>
        <row r="7752">
          <cell r="G7752" t="str">
            <v/>
          </cell>
          <cell r="H7752">
            <v>38084</v>
          </cell>
        </row>
        <row r="7753">
          <cell r="G7753" t="str">
            <v/>
          </cell>
          <cell r="H7753">
            <v>38084</v>
          </cell>
        </row>
        <row r="7754">
          <cell r="G7754" t="str">
            <v/>
          </cell>
          <cell r="H7754">
            <v>38084</v>
          </cell>
        </row>
        <row r="7755">
          <cell r="G7755" t="str">
            <v/>
          </cell>
          <cell r="H7755">
            <v>38084</v>
          </cell>
        </row>
        <row r="7756">
          <cell r="G7756" t="str">
            <v/>
          </cell>
          <cell r="H7756">
            <v>38084</v>
          </cell>
        </row>
        <row r="7757">
          <cell r="G7757" t="str">
            <v/>
          </cell>
          <cell r="H7757">
            <v>38084</v>
          </cell>
        </row>
        <row r="7758">
          <cell r="G7758" t="str">
            <v/>
          </cell>
          <cell r="H7758">
            <v>38084</v>
          </cell>
        </row>
        <row r="7759">
          <cell r="G7759" t="str">
            <v/>
          </cell>
          <cell r="H7759">
            <v>38084</v>
          </cell>
        </row>
        <row r="7760">
          <cell r="G7760" t="str">
            <v/>
          </cell>
          <cell r="H7760">
            <v>38084</v>
          </cell>
        </row>
        <row r="7761">
          <cell r="G7761" t="str">
            <v/>
          </cell>
          <cell r="H7761">
            <v>38084</v>
          </cell>
        </row>
        <row r="7762">
          <cell r="G7762" t="str">
            <v/>
          </cell>
          <cell r="H7762">
            <v>38084</v>
          </cell>
        </row>
        <row r="7763">
          <cell r="G7763" t="str">
            <v/>
          </cell>
          <cell r="H7763">
            <v>38084</v>
          </cell>
        </row>
        <row r="7764">
          <cell r="G7764" t="str">
            <v/>
          </cell>
          <cell r="H7764">
            <v>38084</v>
          </cell>
        </row>
        <row r="7765">
          <cell r="G7765" t="str">
            <v/>
          </cell>
          <cell r="H7765">
            <v>38084</v>
          </cell>
        </row>
        <row r="7766">
          <cell r="G7766" t="str">
            <v/>
          </cell>
          <cell r="H7766">
            <v>38084</v>
          </cell>
        </row>
        <row r="7767">
          <cell r="G7767" t="str">
            <v/>
          </cell>
          <cell r="H7767">
            <v>38084</v>
          </cell>
        </row>
        <row r="7768">
          <cell r="G7768" t="str">
            <v/>
          </cell>
          <cell r="H7768">
            <v>38084</v>
          </cell>
        </row>
        <row r="7769">
          <cell r="G7769" t="str">
            <v/>
          </cell>
          <cell r="H7769">
            <v>38084</v>
          </cell>
        </row>
        <row r="7770">
          <cell r="G7770" t="str">
            <v/>
          </cell>
          <cell r="H7770">
            <v>38084</v>
          </cell>
        </row>
        <row r="7771">
          <cell r="G7771" t="str">
            <v/>
          </cell>
          <cell r="H7771">
            <v>38084</v>
          </cell>
        </row>
        <row r="7772">
          <cell r="G7772" t="str">
            <v/>
          </cell>
          <cell r="H7772">
            <v>38084</v>
          </cell>
        </row>
        <row r="7773">
          <cell r="G7773" t="str">
            <v/>
          </cell>
          <cell r="H7773">
            <v>38084</v>
          </cell>
        </row>
        <row r="7774">
          <cell r="G7774" t="str">
            <v/>
          </cell>
          <cell r="H7774">
            <v>38084</v>
          </cell>
        </row>
        <row r="7775">
          <cell r="G7775" t="str">
            <v/>
          </cell>
          <cell r="H7775">
            <v>38084</v>
          </cell>
        </row>
        <row r="7776">
          <cell r="G7776" t="str">
            <v/>
          </cell>
          <cell r="H7776">
            <v>38084</v>
          </cell>
        </row>
        <row r="7777">
          <cell r="G7777" t="str">
            <v/>
          </cell>
          <cell r="H7777">
            <v>38084</v>
          </cell>
        </row>
        <row r="7778">
          <cell r="G7778" t="str">
            <v/>
          </cell>
          <cell r="H7778">
            <v>38084</v>
          </cell>
        </row>
        <row r="7779">
          <cell r="G7779" t="str">
            <v/>
          </cell>
          <cell r="H7779">
            <v>38084</v>
          </cell>
        </row>
        <row r="7780">
          <cell r="G7780" t="str">
            <v/>
          </cell>
          <cell r="H7780">
            <v>38084</v>
          </cell>
        </row>
        <row r="7781">
          <cell r="G7781" t="str">
            <v/>
          </cell>
          <cell r="H7781">
            <v>38084</v>
          </cell>
        </row>
        <row r="7782">
          <cell r="G7782" t="str">
            <v/>
          </cell>
          <cell r="H7782">
            <v>38084</v>
          </cell>
        </row>
        <row r="7783">
          <cell r="G7783" t="str">
            <v/>
          </cell>
          <cell r="H7783">
            <v>38084</v>
          </cell>
        </row>
        <row r="7784">
          <cell r="G7784" t="str">
            <v/>
          </cell>
          <cell r="H7784">
            <v>38084</v>
          </cell>
        </row>
        <row r="7785">
          <cell r="G7785" t="str">
            <v/>
          </cell>
          <cell r="H7785">
            <v>38084</v>
          </cell>
        </row>
        <row r="7786">
          <cell r="G7786" t="str">
            <v/>
          </cell>
          <cell r="H7786">
            <v>38254</v>
          </cell>
        </row>
        <row r="7787">
          <cell r="G7787" t="str">
            <v/>
          </cell>
          <cell r="H7787">
            <v>38254</v>
          </cell>
        </row>
        <row r="7788">
          <cell r="G7788" t="str">
            <v/>
          </cell>
          <cell r="H7788">
            <v>38254</v>
          </cell>
        </row>
        <row r="7789">
          <cell r="G7789" t="str">
            <v/>
          </cell>
          <cell r="H7789">
            <v>38254</v>
          </cell>
        </row>
        <row r="7790">
          <cell r="G7790" t="str">
            <v/>
          </cell>
          <cell r="H7790">
            <v>38254</v>
          </cell>
        </row>
        <row r="7791">
          <cell r="G7791" t="str">
            <v/>
          </cell>
          <cell r="H7791">
            <v>38254</v>
          </cell>
        </row>
        <row r="7792">
          <cell r="G7792" t="str">
            <v/>
          </cell>
          <cell r="H7792">
            <v>38245</v>
          </cell>
        </row>
        <row r="7793">
          <cell r="G7793" t="str">
            <v/>
          </cell>
          <cell r="H7793">
            <v>38245</v>
          </cell>
        </row>
        <row r="7794">
          <cell r="G7794" t="str">
            <v/>
          </cell>
          <cell r="H7794">
            <v>38245</v>
          </cell>
        </row>
        <row r="7795">
          <cell r="G7795" t="str">
            <v/>
          </cell>
          <cell r="H7795">
            <v>38245</v>
          </cell>
        </row>
        <row r="7796">
          <cell r="G7796" t="str">
            <v/>
          </cell>
          <cell r="H7796">
            <v>38245</v>
          </cell>
        </row>
        <row r="7797">
          <cell r="G7797" t="str">
            <v/>
          </cell>
          <cell r="H7797">
            <v>38245</v>
          </cell>
        </row>
        <row r="7798">
          <cell r="G7798" t="str">
            <v/>
          </cell>
          <cell r="H7798">
            <v>38245</v>
          </cell>
        </row>
        <row r="7799">
          <cell r="G7799" t="str">
            <v/>
          </cell>
          <cell r="H7799">
            <v>38245</v>
          </cell>
        </row>
        <row r="7800">
          <cell r="G7800" t="str">
            <v/>
          </cell>
          <cell r="H7800">
            <v>38245</v>
          </cell>
        </row>
        <row r="7801">
          <cell r="G7801" t="str">
            <v/>
          </cell>
          <cell r="H7801">
            <v>38245</v>
          </cell>
        </row>
        <row r="7802">
          <cell r="G7802" t="str">
            <v/>
          </cell>
          <cell r="H7802">
            <v>38245</v>
          </cell>
        </row>
        <row r="7803">
          <cell r="G7803" t="str">
            <v/>
          </cell>
          <cell r="H7803">
            <v>38245</v>
          </cell>
        </row>
        <row r="7804">
          <cell r="G7804" t="str">
            <v/>
          </cell>
          <cell r="H7804">
            <v>38245</v>
          </cell>
        </row>
        <row r="7805">
          <cell r="G7805" t="str">
            <v/>
          </cell>
          <cell r="H7805">
            <v>38245</v>
          </cell>
        </row>
        <row r="7806">
          <cell r="G7806" t="str">
            <v/>
          </cell>
          <cell r="H7806">
            <v>38237</v>
          </cell>
        </row>
        <row r="7807">
          <cell r="G7807" t="str">
            <v/>
          </cell>
          <cell r="H7807">
            <v>38237</v>
          </cell>
        </row>
        <row r="7808">
          <cell r="G7808" t="str">
            <v/>
          </cell>
          <cell r="H7808">
            <v>38237</v>
          </cell>
        </row>
        <row r="7809">
          <cell r="G7809" t="str">
            <v/>
          </cell>
          <cell r="H7809">
            <v>38237</v>
          </cell>
        </row>
        <row r="7810">
          <cell r="G7810" t="str">
            <v/>
          </cell>
          <cell r="H7810">
            <v>38237</v>
          </cell>
        </row>
        <row r="7811">
          <cell r="G7811" t="str">
            <v/>
          </cell>
          <cell r="H7811">
            <v>38237</v>
          </cell>
        </row>
        <row r="7812">
          <cell r="G7812" t="str">
            <v/>
          </cell>
          <cell r="H7812">
            <v>38237</v>
          </cell>
        </row>
        <row r="7813">
          <cell r="G7813" t="str">
            <v/>
          </cell>
          <cell r="H7813">
            <v>38237</v>
          </cell>
        </row>
        <row r="7814">
          <cell r="G7814" t="str">
            <v/>
          </cell>
          <cell r="H7814">
            <v>38237</v>
          </cell>
        </row>
        <row r="7815">
          <cell r="G7815" t="str">
            <v/>
          </cell>
          <cell r="H7815">
            <v>38237</v>
          </cell>
        </row>
        <row r="7816">
          <cell r="G7816" t="str">
            <v/>
          </cell>
          <cell r="H7816">
            <v>38237</v>
          </cell>
        </row>
        <row r="7817">
          <cell r="G7817" t="str">
            <v/>
          </cell>
          <cell r="H7817">
            <v>38237</v>
          </cell>
        </row>
        <row r="7818">
          <cell r="G7818" t="str">
            <v/>
          </cell>
          <cell r="H7818">
            <v>38237</v>
          </cell>
        </row>
        <row r="7819">
          <cell r="G7819" t="str">
            <v/>
          </cell>
          <cell r="H7819">
            <v>38237</v>
          </cell>
        </row>
        <row r="7820">
          <cell r="G7820" t="str">
            <v/>
          </cell>
          <cell r="H7820">
            <v>38237</v>
          </cell>
        </row>
        <row r="7821">
          <cell r="G7821" t="str">
            <v/>
          </cell>
          <cell r="H7821">
            <v>38237</v>
          </cell>
        </row>
        <row r="7822">
          <cell r="G7822" t="str">
            <v/>
          </cell>
          <cell r="H7822">
            <v>38237</v>
          </cell>
        </row>
        <row r="7823">
          <cell r="G7823" t="str">
            <v/>
          </cell>
          <cell r="H7823">
            <v>38237</v>
          </cell>
        </row>
        <row r="7824">
          <cell r="G7824" t="str">
            <v/>
          </cell>
          <cell r="H7824">
            <v>38237</v>
          </cell>
        </row>
        <row r="7825">
          <cell r="G7825" t="str">
            <v/>
          </cell>
          <cell r="H7825">
            <v>38237</v>
          </cell>
        </row>
        <row r="7826">
          <cell r="G7826" t="str">
            <v/>
          </cell>
          <cell r="H7826">
            <v>38237</v>
          </cell>
        </row>
        <row r="7827">
          <cell r="G7827" t="str">
            <v/>
          </cell>
          <cell r="H7827">
            <v>38237</v>
          </cell>
        </row>
        <row r="7828">
          <cell r="G7828" t="str">
            <v/>
          </cell>
          <cell r="H7828">
            <v>38237</v>
          </cell>
        </row>
        <row r="7829">
          <cell r="G7829" t="str">
            <v/>
          </cell>
          <cell r="H7829">
            <v>38237</v>
          </cell>
        </row>
        <row r="7830">
          <cell r="G7830" t="str">
            <v/>
          </cell>
          <cell r="H7830">
            <v>38237</v>
          </cell>
        </row>
        <row r="7831">
          <cell r="G7831" t="str">
            <v/>
          </cell>
          <cell r="H7831">
            <v>38237</v>
          </cell>
        </row>
        <row r="7832">
          <cell r="G7832" t="str">
            <v/>
          </cell>
          <cell r="H7832">
            <v>38237</v>
          </cell>
        </row>
        <row r="7833">
          <cell r="G7833" t="str">
            <v/>
          </cell>
          <cell r="H7833">
            <v>38237</v>
          </cell>
        </row>
        <row r="7834">
          <cell r="G7834" t="str">
            <v/>
          </cell>
          <cell r="H7834">
            <v>38237</v>
          </cell>
        </row>
        <row r="7835">
          <cell r="G7835" t="str">
            <v/>
          </cell>
          <cell r="H7835">
            <v>38237</v>
          </cell>
        </row>
        <row r="7836">
          <cell r="G7836" t="str">
            <v/>
          </cell>
          <cell r="H7836">
            <v>38237</v>
          </cell>
        </row>
        <row r="7837">
          <cell r="G7837" t="str">
            <v/>
          </cell>
          <cell r="H7837">
            <v>38237</v>
          </cell>
        </row>
        <row r="7838">
          <cell r="G7838" t="str">
            <v/>
          </cell>
          <cell r="H7838">
            <v>38237</v>
          </cell>
        </row>
        <row r="7839">
          <cell r="G7839" t="str">
            <v/>
          </cell>
          <cell r="H7839">
            <v>38237</v>
          </cell>
        </row>
        <row r="7840">
          <cell r="G7840" t="str">
            <v/>
          </cell>
          <cell r="H7840">
            <v>38237</v>
          </cell>
        </row>
        <row r="7841">
          <cell r="G7841" t="str">
            <v/>
          </cell>
          <cell r="H7841">
            <v>38237</v>
          </cell>
        </row>
        <row r="7842">
          <cell r="G7842" t="str">
            <v/>
          </cell>
          <cell r="H7842">
            <v>38220</v>
          </cell>
        </row>
        <row r="7843">
          <cell r="G7843" t="str">
            <v/>
          </cell>
          <cell r="H7843">
            <v>38220</v>
          </cell>
        </row>
        <row r="7844">
          <cell r="G7844" t="str">
            <v/>
          </cell>
          <cell r="H7844">
            <v>38171</v>
          </cell>
        </row>
        <row r="7845">
          <cell r="G7845" t="str">
            <v/>
          </cell>
          <cell r="H7845">
            <v>38171</v>
          </cell>
        </row>
        <row r="7846">
          <cell r="G7846" t="str">
            <v/>
          </cell>
          <cell r="H7846">
            <v>38202</v>
          </cell>
        </row>
        <row r="7847">
          <cell r="G7847" t="str">
            <v/>
          </cell>
          <cell r="H7847">
            <v>38202</v>
          </cell>
        </row>
        <row r="7848">
          <cell r="G7848" t="str">
            <v/>
          </cell>
          <cell r="H7848">
            <v>38166</v>
          </cell>
        </row>
        <row r="7849">
          <cell r="G7849" t="str">
            <v/>
          </cell>
          <cell r="H7849">
            <v>38166</v>
          </cell>
        </row>
        <row r="7850">
          <cell r="G7850" t="str">
            <v/>
          </cell>
          <cell r="H7850">
            <v>38153</v>
          </cell>
        </row>
        <row r="7851">
          <cell r="G7851" t="str">
            <v/>
          </cell>
          <cell r="H7851">
            <v>38153</v>
          </cell>
        </row>
        <row r="7852">
          <cell r="G7852" t="str">
            <v/>
          </cell>
          <cell r="H7852">
            <v>38153</v>
          </cell>
        </row>
        <row r="7853">
          <cell r="G7853" t="str">
            <v/>
          </cell>
          <cell r="H7853">
            <v>38153</v>
          </cell>
        </row>
        <row r="7854">
          <cell r="G7854" t="str">
            <v/>
          </cell>
          <cell r="H7854">
            <v>38153</v>
          </cell>
        </row>
        <row r="7855">
          <cell r="G7855" t="str">
            <v/>
          </cell>
          <cell r="H7855">
            <v>38153</v>
          </cell>
        </row>
        <row r="7856">
          <cell r="G7856" t="str">
            <v/>
          </cell>
          <cell r="H7856">
            <v>38259</v>
          </cell>
        </row>
        <row r="7857">
          <cell r="G7857" t="str">
            <v/>
          </cell>
          <cell r="H7857">
            <v>38259</v>
          </cell>
        </row>
        <row r="7858">
          <cell r="G7858" t="str">
            <v/>
          </cell>
          <cell r="H7858">
            <v>38230</v>
          </cell>
        </row>
        <row r="7859">
          <cell r="G7859" t="str">
            <v/>
          </cell>
          <cell r="H7859">
            <v>38230</v>
          </cell>
        </row>
        <row r="7860">
          <cell r="G7860" t="str">
            <v/>
          </cell>
          <cell r="H7860">
            <v>38230</v>
          </cell>
        </row>
        <row r="7861">
          <cell r="G7861" t="str">
            <v/>
          </cell>
          <cell r="H7861">
            <v>38230</v>
          </cell>
        </row>
        <row r="7862">
          <cell r="G7862" t="str">
            <v/>
          </cell>
          <cell r="H7862">
            <v>38230</v>
          </cell>
        </row>
        <row r="7863">
          <cell r="G7863" t="str">
            <v/>
          </cell>
          <cell r="H7863">
            <v>38230</v>
          </cell>
        </row>
        <row r="7864">
          <cell r="G7864" t="str">
            <v/>
          </cell>
          <cell r="H7864">
            <v>38230</v>
          </cell>
        </row>
        <row r="7865">
          <cell r="G7865" t="str">
            <v/>
          </cell>
          <cell r="H7865">
            <v>38230</v>
          </cell>
        </row>
        <row r="7866">
          <cell r="G7866" t="str">
            <v/>
          </cell>
          <cell r="H7866">
            <v>38230</v>
          </cell>
        </row>
        <row r="7867">
          <cell r="G7867" t="str">
            <v/>
          </cell>
          <cell r="H7867">
            <v>38230</v>
          </cell>
        </row>
        <row r="7868">
          <cell r="G7868" t="str">
            <v/>
          </cell>
          <cell r="H7868">
            <v>38230</v>
          </cell>
        </row>
        <row r="7869">
          <cell r="G7869" t="str">
            <v/>
          </cell>
          <cell r="H7869">
            <v>38230</v>
          </cell>
        </row>
        <row r="7870">
          <cell r="G7870" t="str">
            <v/>
          </cell>
          <cell r="H7870">
            <v>38230</v>
          </cell>
        </row>
        <row r="7871">
          <cell r="G7871" t="str">
            <v/>
          </cell>
          <cell r="H7871">
            <v>38230</v>
          </cell>
        </row>
        <row r="7872">
          <cell r="G7872" t="str">
            <v/>
          </cell>
          <cell r="H7872">
            <v>38230</v>
          </cell>
        </row>
        <row r="7873">
          <cell r="G7873" t="str">
            <v/>
          </cell>
          <cell r="H7873">
            <v>38230</v>
          </cell>
        </row>
        <row r="7874">
          <cell r="G7874" t="str">
            <v/>
          </cell>
          <cell r="H7874">
            <v>38230</v>
          </cell>
        </row>
        <row r="7875">
          <cell r="G7875" t="str">
            <v/>
          </cell>
          <cell r="H7875">
            <v>38230</v>
          </cell>
        </row>
        <row r="7876">
          <cell r="G7876" t="str">
            <v/>
          </cell>
          <cell r="H7876">
            <v>38230</v>
          </cell>
        </row>
        <row r="7877">
          <cell r="G7877" t="str">
            <v/>
          </cell>
          <cell r="H7877">
            <v>38230</v>
          </cell>
        </row>
        <row r="7878">
          <cell r="G7878" t="str">
            <v/>
          </cell>
          <cell r="H7878">
            <v>38230</v>
          </cell>
        </row>
        <row r="7879">
          <cell r="G7879" t="str">
            <v/>
          </cell>
          <cell r="H7879">
            <v>38230</v>
          </cell>
        </row>
        <row r="7880">
          <cell r="G7880" t="str">
            <v/>
          </cell>
          <cell r="H7880">
            <v>38230</v>
          </cell>
        </row>
        <row r="7881">
          <cell r="G7881" t="str">
            <v/>
          </cell>
          <cell r="H7881">
            <v>38230</v>
          </cell>
        </row>
        <row r="7882">
          <cell r="G7882" t="str">
            <v/>
          </cell>
          <cell r="H7882">
            <v>38230</v>
          </cell>
        </row>
        <row r="7883">
          <cell r="G7883" t="str">
            <v/>
          </cell>
          <cell r="H7883">
            <v>38230</v>
          </cell>
        </row>
        <row r="7884">
          <cell r="G7884" t="str">
            <v/>
          </cell>
          <cell r="H7884">
            <v>38230</v>
          </cell>
        </row>
        <row r="7885">
          <cell r="G7885" t="str">
            <v/>
          </cell>
          <cell r="H7885">
            <v>38230</v>
          </cell>
        </row>
        <row r="7886">
          <cell r="G7886" t="str">
            <v/>
          </cell>
          <cell r="H7886">
            <v>38230</v>
          </cell>
        </row>
        <row r="7887">
          <cell r="G7887" t="str">
            <v/>
          </cell>
          <cell r="H7887">
            <v>38230</v>
          </cell>
        </row>
        <row r="7888">
          <cell r="G7888" t="str">
            <v/>
          </cell>
          <cell r="H7888">
            <v>38230</v>
          </cell>
        </row>
        <row r="7889">
          <cell r="G7889" t="str">
            <v/>
          </cell>
          <cell r="H7889">
            <v>38230</v>
          </cell>
        </row>
        <row r="7890">
          <cell r="G7890" t="str">
            <v/>
          </cell>
          <cell r="H7890">
            <v>38230</v>
          </cell>
        </row>
        <row r="7891">
          <cell r="G7891" t="str">
            <v/>
          </cell>
          <cell r="H7891">
            <v>38230</v>
          </cell>
        </row>
        <row r="7892">
          <cell r="G7892" t="str">
            <v/>
          </cell>
          <cell r="H7892">
            <v>38199</v>
          </cell>
        </row>
        <row r="7893">
          <cell r="G7893" t="str">
            <v/>
          </cell>
          <cell r="H7893">
            <v>38199</v>
          </cell>
        </row>
        <row r="7894">
          <cell r="G7894" t="str">
            <v/>
          </cell>
          <cell r="H7894">
            <v>38199</v>
          </cell>
        </row>
        <row r="7895">
          <cell r="G7895" t="str">
            <v/>
          </cell>
          <cell r="H7895">
            <v>38199</v>
          </cell>
        </row>
        <row r="7896">
          <cell r="G7896" t="str">
            <v/>
          </cell>
          <cell r="H7896">
            <v>38199</v>
          </cell>
        </row>
        <row r="7897">
          <cell r="G7897" t="str">
            <v/>
          </cell>
          <cell r="H7897">
            <v>38199</v>
          </cell>
        </row>
        <row r="7898">
          <cell r="G7898" t="str">
            <v/>
          </cell>
          <cell r="H7898">
            <v>38199</v>
          </cell>
        </row>
        <row r="7899">
          <cell r="G7899" t="str">
            <v/>
          </cell>
          <cell r="H7899">
            <v>38199</v>
          </cell>
        </row>
        <row r="7900">
          <cell r="G7900" t="str">
            <v/>
          </cell>
          <cell r="H7900">
            <v>38199</v>
          </cell>
        </row>
        <row r="7901">
          <cell r="G7901" t="str">
            <v/>
          </cell>
          <cell r="H7901">
            <v>38199</v>
          </cell>
        </row>
        <row r="7902">
          <cell r="G7902" t="str">
            <v/>
          </cell>
          <cell r="H7902">
            <v>38176</v>
          </cell>
        </row>
        <row r="7903">
          <cell r="G7903" t="str">
            <v/>
          </cell>
          <cell r="H7903">
            <v>38176</v>
          </cell>
        </row>
        <row r="7904">
          <cell r="G7904" t="str">
            <v/>
          </cell>
          <cell r="H7904">
            <v>38176</v>
          </cell>
        </row>
        <row r="7905">
          <cell r="G7905" t="str">
            <v/>
          </cell>
          <cell r="H7905">
            <v>38176</v>
          </cell>
        </row>
        <row r="7906">
          <cell r="G7906" t="str">
            <v/>
          </cell>
          <cell r="H7906">
            <v>38176</v>
          </cell>
        </row>
        <row r="7907">
          <cell r="G7907" t="str">
            <v/>
          </cell>
          <cell r="H7907">
            <v>38176</v>
          </cell>
        </row>
        <row r="7908">
          <cell r="G7908" t="str">
            <v/>
          </cell>
          <cell r="H7908">
            <v>38176</v>
          </cell>
        </row>
        <row r="7909">
          <cell r="G7909" t="str">
            <v/>
          </cell>
          <cell r="H7909">
            <v>38176</v>
          </cell>
        </row>
        <row r="7910">
          <cell r="G7910" t="str">
            <v/>
          </cell>
          <cell r="H7910">
            <v>38176</v>
          </cell>
        </row>
        <row r="7911">
          <cell r="G7911" t="str">
            <v/>
          </cell>
          <cell r="H7911">
            <v>38176</v>
          </cell>
        </row>
        <row r="7912">
          <cell r="G7912" t="str">
            <v/>
          </cell>
          <cell r="H7912">
            <v>38176</v>
          </cell>
        </row>
        <row r="7913">
          <cell r="G7913" t="str">
            <v/>
          </cell>
          <cell r="H7913">
            <v>38176</v>
          </cell>
        </row>
        <row r="7914">
          <cell r="G7914" t="str">
            <v/>
          </cell>
          <cell r="H7914">
            <v>38176</v>
          </cell>
        </row>
        <row r="7915">
          <cell r="G7915" t="str">
            <v/>
          </cell>
          <cell r="H7915">
            <v>38176</v>
          </cell>
        </row>
        <row r="7916">
          <cell r="G7916" t="str">
            <v/>
          </cell>
          <cell r="H7916">
            <v>38176</v>
          </cell>
        </row>
        <row r="7917">
          <cell r="G7917" t="str">
            <v/>
          </cell>
          <cell r="H7917">
            <v>38176</v>
          </cell>
        </row>
        <row r="7918">
          <cell r="G7918" t="str">
            <v/>
          </cell>
          <cell r="H7918">
            <v>38176</v>
          </cell>
        </row>
        <row r="7919">
          <cell r="G7919" t="str">
            <v/>
          </cell>
          <cell r="H7919">
            <v>38176</v>
          </cell>
        </row>
        <row r="7920">
          <cell r="G7920" t="str">
            <v/>
          </cell>
          <cell r="H7920">
            <v>38168</v>
          </cell>
        </row>
        <row r="7921">
          <cell r="G7921" t="str">
            <v/>
          </cell>
          <cell r="H7921">
            <v>38168</v>
          </cell>
        </row>
        <row r="7922">
          <cell r="G7922" t="str">
            <v/>
          </cell>
          <cell r="H7922">
            <v>38124</v>
          </cell>
        </row>
        <row r="7923">
          <cell r="G7923" t="str">
            <v/>
          </cell>
          <cell r="H7923">
            <v>38124</v>
          </cell>
        </row>
        <row r="7924">
          <cell r="G7924" t="str">
            <v/>
          </cell>
          <cell r="H7924">
            <v>38124</v>
          </cell>
        </row>
        <row r="7925">
          <cell r="G7925" t="str">
            <v/>
          </cell>
          <cell r="H7925">
            <v>38124</v>
          </cell>
        </row>
        <row r="7926">
          <cell r="G7926" t="str">
            <v/>
          </cell>
          <cell r="H7926">
            <v>38124</v>
          </cell>
        </row>
        <row r="7927">
          <cell r="G7927" t="str">
            <v/>
          </cell>
          <cell r="H7927">
            <v>38124</v>
          </cell>
        </row>
        <row r="7928">
          <cell r="G7928" t="str">
            <v/>
          </cell>
          <cell r="H7928">
            <v>38124</v>
          </cell>
        </row>
        <row r="7929">
          <cell r="G7929" t="str">
            <v/>
          </cell>
          <cell r="H7929">
            <v>38124</v>
          </cell>
        </row>
        <row r="7930">
          <cell r="G7930" t="str">
            <v/>
          </cell>
          <cell r="H7930">
            <v>38124</v>
          </cell>
        </row>
        <row r="7931">
          <cell r="G7931" t="str">
            <v/>
          </cell>
          <cell r="H7931">
            <v>38124</v>
          </cell>
        </row>
        <row r="7932">
          <cell r="G7932" t="str">
            <v/>
          </cell>
          <cell r="H7932">
            <v>38124</v>
          </cell>
        </row>
        <row r="7933">
          <cell r="G7933" t="str">
            <v/>
          </cell>
          <cell r="H7933">
            <v>38124</v>
          </cell>
        </row>
        <row r="7934">
          <cell r="G7934" t="str">
            <v/>
          </cell>
          <cell r="H7934">
            <v>38124</v>
          </cell>
        </row>
        <row r="7935">
          <cell r="G7935" t="str">
            <v/>
          </cell>
          <cell r="H7935">
            <v>38124</v>
          </cell>
        </row>
        <row r="7936">
          <cell r="G7936" t="str">
            <v/>
          </cell>
          <cell r="H7936">
            <v>38124</v>
          </cell>
        </row>
        <row r="7937">
          <cell r="G7937" t="str">
            <v/>
          </cell>
          <cell r="H7937">
            <v>38124</v>
          </cell>
        </row>
        <row r="7938">
          <cell r="G7938" t="str">
            <v/>
          </cell>
          <cell r="H7938">
            <v>38124</v>
          </cell>
        </row>
        <row r="7939">
          <cell r="G7939" t="str">
            <v/>
          </cell>
          <cell r="H7939">
            <v>38124</v>
          </cell>
        </row>
        <row r="7940">
          <cell r="G7940" t="str">
            <v/>
          </cell>
          <cell r="H7940">
            <v>38124</v>
          </cell>
        </row>
        <row r="7941">
          <cell r="G7941" t="str">
            <v/>
          </cell>
          <cell r="H7941">
            <v>38124</v>
          </cell>
        </row>
        <row r="7942">
          <cell r="G7942" t="str">
            <v/>
          </cell>
          <cell r="H7942">
            <v>38124</v>
          </cell>
        </row>
        <row r="7943">
          <cell r="G7943" t="str">
            <v/>
          </cell>
          <cell r="H7943">
            <v>38124</v>
          </cell>
        </row>
        <row r="7944">
          <cell r="G7944" t="str">
            <v/>
          </cell>
          <cell r="H7944">
            <v>38124</v>
          </cell>
        </row>
        <row r="7945">
          <cell r="G7945" t="str">
            <v/>
          </cell>
          <cell r="H7945">
            <v>38124</v>
          </cell>
        </row>
        <row r="7946">
          <cell r="G7946" t="str">
            <v/>
          </cell>
          <cell r="H7946">
            <v>38124</v>
          </cell>
        </row>
        <row r="7947">
          <cell r="G7947" t="str">
            <v/>
          </cell>
          <cell r="H7947">
            <v>38124</v>
          </cell>
        </row>
        <row r="7948">
          <cell r="G7948" t="str">
            <v/>
          </cell>
          <cell r="H7948">
            <v>38124</v>
          </cell>
        </row>
        <row r="7949">
          <cell r="G7949" t="str">
            <v/>
          </cell>
          <cell r="H7949">
            <v>38124</v>
          </cell>
        </row>
        <row r="7950">
          <cell r="G7950" t="str">
            <v/>
          </cell>
          <cell r="H7950">
            <v>38124</v>
          </cell>
        </row>
        <row r="7951">
          <cell r="G7951" t="str">
            <v/>
          </cell>
          <cell r="H7951">
            <v>38124</v>
          </cell>
        </row>
        <row r="7952">
          <cell r="G7952" t="str">
            <v/>
          </cell>
          <cell r="H7952">
            <v>38124</v>
          </cell>
        </row>
        <row r="7953">
          <cell r="G7953" t="str">
            <v/>
          </cell>
          <cell r="H7953">
            <v>38124</v>
          </cell>
        </row>
        <row r="7954">
          <cell r="G7954" t="str">
            <v/>
          </cell>
          <cell r="H7954">
            <v>38258</v>
          </cell>
        </row>
        <row r="7955">
          <cell r="G7955" t="str">
            <v/>
          </cell>
          <cell r="H7955">
            <v>38258</v>
          </cell>
        </row>
        <row r="7956">
          <cell r="G7956" t="str">
            <v/>
          </cell>
          <cell r="H7956">
            <v>38233</v>
          </cell>
        </row>
        <row r="7957">
          <cell r="G7957" t="str">
            <v/>
          </cell>
          <cell r="H7957">
            <v>38233</v>
          </cell>
        </row>
        <row r="7958">
          <cell r="G7958" t="str">
            <v/>
          </cell>
          <cell r="H7958">
            <v>38233</v>
          </cell>
        </row>
        <row r="7959">
          <cell r="G7959" t="str">
            <v/>
          </cell>
          <cell r="H7959">
            <v>38233</v>
          </cell>
        </row>
        <row r="7960">
          <cell r="G7960" t="str">
            <v/>
          </cell>
          <cell r="H7960">
            <v>38233</v>
          </cell>
        </row>
        <row r="7961">
          <cell r="G7961" t="str">
            <v/>
          </cell>
          <cell r="H7961">
            <v>38233</v>
          </cell>
        </row>
        <row r="7962">
          <cell r="G7962" t="str">
            <v/>
          </cell>
          <cell r="H7962">
            <v>38233</v>
          </cell>
        </row>
        <row r="7963">
          <cell r="G7963" t="str">
            <v/>
          </cell>
          <cell r="H7963">
            <v>38233</v>
          </cell>
        </row>
        <row r="7964">
          <cell r="G7964" t="str">
            <v/>
          </cell>
          <cell r="H7964">
            <v>38124</v>
          </cell>
        </row>
        <row r="7965">
          <cell r="G7965" t="str">
            <v/>
          </cell>
          <cell r="H7965">
            <v>38124</v>
          </cell>
        </row>
        <row r="7966">
          <cell r="G7966" t="str">
            <v/>
          </cell>
          <cell r="H7966">
            <v>38124</v>
          </cell>
        </row>
        <row r="7967">
          <cell r="G7967" t="str">
            <v/>
          </cell>
          <cell r="H7967">
            <v>38124</v>
          </cell>
        </row>
        <row r="7968">
          <cell r="G7968" t="str">
            <v/>
          </cell>
          <cell r="H7968">
            <v>38124</v>
          </cell>
        </row>
        <row r="7969">
          <cell r="G7969" t="str">
            <v/>
          </cell>
          <cell r="H7969">
            <v>38124</v>
          </cell>
        </row>
        <row r="7970">
          <cell r="G7970" t="str">
            <v/>
          </cell>
          <cell r="H7970">
            <v>38124</v>
          </cell>
        </row>
        <row r="7971">
          <cell r="G7971" t="str">
            <v/>
          </cell>
          <cell r="H7971">
            <v>38124</v>
          </cell>
        </row>
        <row r="7972">
          <cell r="G7972" t="str">
            <v/>
          </cell>
          <cell r="H7972">
            <v>38124</v>
          </cell>
        </row>
        <row r="7973">
          <cell r="G7973" t="str">
            <v/>
          </cell>
          <cell r="H7973">
            <v>38124</v>
          </cell>
        </row>
        <row r="7974">
          <cell r="G7974" t="str">
            <v/>
          </cell>
          <cell r="H7974">
            <v>38124</v>
          </cell>
        </row>
        <row r="7975">
          <cell r="G7975" t="str">
            <v/>
          </cell>
          <cell r="H7975">
            <v>38124</v>
          </cell>
        </row>
        <row r="7976">
          <cell r="G7976" t="str">
            <v/>
          </cell>
          <cell r="H7976">
            <v>38124</v>
          </cell>
        </row>
        <row r="7977">
          <cell r="G7977" t="str">
            <v/>
          </cell>
          <cell r="H7977">
            <v>38124</v>
          </cell>
        </row>
        <row r="7978">
          <cell r="G7978" t="str">
            <v/>
          </cell>
          <cell r="H7978">
            <v>38124</v>
          </cell>
        </row>
        <row r="7979">
          <cell r="G7979" t="str">
            <v/>
          </cell>
          <cell r="H7979">
            <v>38124</v>
          </cell>
        </row>
        <row r="7980">
          <cell r="G7980" t="str">
            <v/>
          </cell>
          <cell r="H7980">
            <v>38124</v>
          </cell>
        </row>
        <row r="7981">
          <cell r="G7981" t="str">
            <v/>
          </cell>
          <cell r="H7981">
            <v>38124</v>
          </cell>
        </row>
        <row r="7982">
          <cell r="G7982" t="str">
            <v/>
          </cell>
          <cell r="H7982">
            <v>38124</v>
          </cell>
        </row>
        <row r="7983">
          <cell r="G7983" t="str">
            <v/>
          </cell>
          <cell r="H7983">
            <v>38124</v>
          </cell>
        </row>
        <row r="7984">
          <cell r="G7984" t="str">
            <v/>
          </cell>
          <cell r="H7984">
            <v>38124</v>
          </cell>
        </row>
        <row r="7985">
          <cell r="G7985" t="str">
            <v/>
          </cell>
          <cell r="H7985">
            <v>38124</v>
          </cell>
        </row>
        <row r="7986">
          <cell r="G7986" t="str">
            <v/>
          </cell>
          <cell r="H7986">
            <v>38124</v>
          </cell>
        </row>
        <row r="7987">
          <cell r="G7987" t="str">
            <v/>
          </cell>
          <cell r="H7987">
            <v>38124</v>
          </cell>
        </row>
        <row r="7988">
          <cell r="G7988" t="str">
            <v/>
          </cell>
          <cell r="H7988">
            <v>38124</v>
          </cell>
        </row>
        <row r="7989">
          <cell r="G7989" t="str">
            <v/>
          </cell>
          <cell r="H7989">
            <v>38124</v>
          </cell>
        </row>
        <row r="7990">
          <cell r="G7990" t="str">
            <v/>
          </cell>
          <cell r="H7990">
            <v>38124</v>
          </cell>
        </row>
        <row r="7991">
          <cell r="G7991" t="str">
            <v/>
          </cell>
          <cell r="H7991">
            <v>38124</v>
          </cell>
        </row>
        <row r="7992">
          <cell r="G7992" t="str">
            <v/>
          </cell>
          <cell r="H7992">
            <v>38124</v>
          </cell>
        </row>
        <row r="7993">
          <cell r="G7993" t="str">
            <v/>
          </cell>
          <cell r="H7993">
            <v>38124</v>
          </cell>
        </row>
        <row r="7994">
          <cell r="G7994" t="str">
            <v/>
          </cell>
          <cell r="H7994">
            <v>38124</v>
          </cell>
        </row>
        <row r="7995">
          <cell r="G7995" t="str">
            <v/>
          </cell>
          <cell r="H7995">
            <v>38124</v>
          </cell>
        </row>
        <row r="7996">
          <cell r="G7996" t="str">
            <v/>
          </cell>
          <cell r="H7996">
            <v>38124</v>
          </cell>
        </row>
        <row r="7997">
          <cell r="G7997" t="str">
            <v/>
          </cell>
          <cell r="H7997">
            <v>38124</v>
          </cell>
        </row>
        <row r="7998">
          <cell r="G7998" t="str">
            <v/>
          </cell>
          <cell r="H7998">
            <v>38124</v>
          </cell>
        </row>
        <row r="7999">
          <cell r="G7999" t="str">
            <v/>
          </cell>
          <cell r="H7999">
            <v>38124</v>
          </cell>
        </row>
        <row r="8000">
          <cell r="G8000" t="str">
            <v/>
          </cell>
          <cell r="H8000">
            <v>38124</v>
          </cell>
        </row>
        <row r="8001">
          <cell r="G8001" t="str">
            <v/>
          </cell>
          <cell r="H8001">
            <v>38124</v>
          </cell>
        </row>
        <row r="8002">
          <cell r="G8002" t="str">
            <v/>
          </cell>
          <cell r="H8002">
            <v>38124</v>
          </cell>
        </row>
        <row r="8003">
          <cell r="G8003" t="str">
            <v/>
          </cell>
          <cell r="H8003">
            <v>38124</v>
          </cell>
        </row>
        <row r="8004">
          <cell r="G8004" t="str">
            <v/>
          </cell>
          <cell r="H8004">
            <v>38124</v>
          </cell>
        </row>
        <row r="8005">
          <cell r="G8005" t="str">
            <v/>
          </cell>
          <cell r="H8005">
            <v>38124</v>
          </cell>
        </row>
        <row r="8006">
          <cell r="G8006" t="str">
            <v/>
          </cell>
          <cell r="H8006">
            <v>38124</v>
          </cell>
        </row>
        <row r="8007">
          <cell r="G8007" t="str">
            <v/>
          </cell>
          <cell r="H8007">
            <v>38124</v>
          </cell>
        </row>
        <row r="8008">
          <cell r="G8008" t="str">
            <v/>
          </cell>
          <cell r="H8008">
            <v>38124</v>
          </cell>
        </row>
        <row r="8009">
          <cell r="G8009" t="str">
            <v/>
          </cell>
          <cell r="H8009">
            <v>38124</v>
          </cell>
        </row>
        <row r="8010">
          <cell r="G8010" t="str">
            <v/>
          </cell>
          <cell r="H8010">
            <v>38124</v>
          </cell>
        </row>
        <row r="8011">
          <cell r="G8011" t="str">
            <v/>
          </cell>
          <cell r="H8011">
            <v>38124</v>
          </cell>
        </row>
        <row r="8012">
          <cell r="G8012" t="str">
            <v/>
          </cell>
          <cell r="H8012">
            <v>38124</v>
          </cell>
        </row>
        <row r="8013">
          <cell r="G8013" t="str">
            <v/>
          </cell>
          <cell r="H8013">
            <v>38124</v>
          </cell>
        </row>
        <row r="8014">
          <cell r="G8014" t="str">
            <v/>
          </cell>
          <cell r="H8014">
            <v>38124</v>
          </cell>
        </row>
        <row r="8015">
          <cell r="G8015" t="str">
            <v/>
          </cell>
          <cell r="H8015">
            <v>38124</v>
          </cell>
        </row>
        <row r="8016">
          <cell r="G8016" t="str">
            <v/>
          </cell>
          <cell r="H8016">
            <v>38124</v>
          </cell>
        </row>
        <row r="8017">
          <cell r="G8017" t="str">
            <v/>
          </cell>
          <cell r="H8017">
            <v>38124</v>
          </cell>
        </row>
        <row r="8018">
          <cell r="G8018" t="str">
            <v/>
          </cell>
          <cell r="H8018">
            <v>38124</v>
          </cell>
        </row>
        <row r="8019">
          <cell r="G8019" t="str">
            <v/>
          </cell>
          <cell r="H8019">
            <v>38124</v>
          </cell>
        </row>
        <row r="8020">
          <cell r="G8020" t="str">
            <v/>
          </cell>
          <cell r="H8020">
            <v>38124</v>
          </cell>
        </row>
        <row r="8021">
          <cell r="G8021" t="str">
            <v/>
          </cell>
          <cell r="H8021">
            <v>38124</v>
          </cell>
        </row>
        <row r="8022">
          <cell r="G8022" t="str">
            <v/>
          </cell>
          <cell r="H8022">
            <v>38124</v>
          </cell>
        </row>
        <row r="8023">
          <cell r="G8023" t="str">
            <v/>
          </cell>
          <cell r="H8023">
            <v>38124</v>
          </cell>
        </row>
        <row r="8024">
          <cell r="G8024" t="str">
            <v/>
          </cell>
          <cell r="H8024">
            <v>38124</v>
          </cell>
        </row>
        <row r="8025">
          <cell r="G8025" t="str">
            <v/>
          </cell>
          <cell r="H8025">
            <v>38124</v>
          </cell>
        </row>
        <row r="8026">
          <cell r="G8026" t="str">
            <v/>
          </cell>
          <cell r="H8026">
            <v>38124</v>
          </cell>
        </row>
        <row r="8027">
          <cell r="G8027" t="str">
            <v/>
          </cell>
          <cell r="H8027">
            <v>38124</v>
          </cell>
        </row>
        <row r="8028">
          <cell r="G8028" t="str">
            <v/>
          </cell>
          <cell r="H8028">
            <v>38124</v>
          </cell>
        </row>
        <row r="8029">
          <cell r="G8029" t="str">
            <v/>
          </cell>
          <cell r="H8029">
            <v>38124</v>
          </cell>
        </row>
        <row r="8030">
          <cell r="G8030" t="str">
            <v/>
          </cell>
          <cell r="H8030">
            <v>38124</v>
          </cell>
        </row>
        <row r="8031">
          <cell r="G8031" t="str">
            <v/>
          </cell>
          <cell r="H8031">
            <v>38124</v>
          </cell>
        </row>
        <row r="8032">
          <cell r="G8032" t="str">
            <v/>
          </cell>
          <cell r="H8032">
            <v>38124</v>
          </cell>
        </row>
        <row r="8033">
          <cell r="G8033" t="str">
            <v/>
          </cell>
          <cell r="H8033">
            <v>38124</v>
          </cell>
        </row>
        <row r="8034">
          <cell r="G8034" t="str">
            <v/>
          </cell>
          <cell r="H8034">
            <v>38168</v>
          </cell>
        </row>
        <row r="8035">
          <cell r="G8035" t="str">
            <v/>
          </cell>
          <cell r="H8035">
            <v>38099</v>
          </cell>
        </row>
        <row r="8036">
          <cell r="G8036" t="str">
            <v/>
          </cell>
          <cell r="H8036">
            <v>38099</v>
          </cell>
        </row>
        <row r="8037">
          <cell r="G8037" t="str">
            <v/>
          </cell>
          <cell r="H8037">
            <v>38092</v>
          </cell>
        </row>
        <row r="8038">
          <cell r="G8038" t="str">
            <v/>
          </cell>
          <cell r="H8038">
            <v>38092</v>
          </cell>
        </row>
        <row r="8039">
          <cell r="G8039" t="str">
            <v/>
          </cell>
          <cell r="H8039">
            <v>38103</v>
          </cell>
        </row>
        <row r="8040">
          <cell r="G8040" t="str">
            <v/>
          </cell>
          <cell r="H8040">
            <v>38097</v>
          </cell>
        </row>
        <row r="8041">
          <cell r="G8041" t="str">
            <v/>
          </cell>
          <cell r="H8041">
            <v>38097</v>
          </cell>
        </row>
        <row r="8042">
          <cell r="G8042" t="str">
            <v/>
          </cell>
          <cell r="H8042">
            <v>38097</v>
          </cell>
        </row>
        <row r="8043">
          <cell r="G8043" t="str">
            <v/>
          </cell>
          <cell r="H8043">
            <v>38097</v>
          </cell>
        </row>
        <row r="8044">
          <cell r="G8044" t="str">
            <v/>
          </cell>
          <cell r="H8044">
            <v>38097</v>
          </cell>
        </row>
        <row r="8045">
          <cell r="G8045" t="str">
            <v/>
          </cell>
          <cell r="H8045">
            <v>38090</v>
          </cell>
        </row>
        <row r="8046">
          <cell r="G8046" t="str">
            <v/>
          </cell>
          <cell r="H8046">
            <v>38090</v>
          </cell>
        </row>
        <row r="8047">
          <cell r="G8047" t="str">
            <v/>
          </cell>
          <cell r="H8047">
            <v>38090</v>
          </cell>
        </row>
        <row r="8048">
          <cell r="G8048" t="str">
            <v/>
          </cell>
          <cell r="H8048">
            <v>38090</v>
          </cell>
        </row>
        <row r="8049">
          <cell r="G8049" t="str">
            <v/>
          </cell>
          <cell r="H8049">
            <v>38090</v>
          </cell>
        </row>
        <row r="8050">
          <cell r="G8050" t="str">
            <v/>
          </cell>
          <cell r="H8050">
            <v>38090</v>
          </cell>
        </row>
        <row r="8051">
          <cell r="G8051" t="str">
            <v/>
          </cell>
          <cell r="H8051">
            <v>38090</v>
          </cell>
        </row>
        <row r="8052">
          <cell r="G8052" t="str">
            <v/>
          </cell>
          <cell r="H8052">
            <v>38090</v>
          </cell>
        </row>
        <row r="8053">
          <cell r="G8053" t="str">
            <v/>
          </cell>
          <cell r="H8053">
            <v>38090</v>
          </cell>
        </row>
        <row r="8054">
          <cell r="G8054" t="str">
            <v/>
          </cell>
          <cell r="H8054">
            <v>38090</v>
          </cell>
        </row>
        <row r="8055">
          <cell r="G8055" t="str">
            <v/>
          </cell>
          <cell r="H8055">
            <v>38090</v>
          </cell>
        </row>
        <row r="8056">
          <cell r="G8056" t="str">
            <v/>
          </cell>
          <cell r="H8056">
            <v>38090</v>
          </cell>
        </row>
        <row r="8057">
          <cell r="G8057" t="str">
            <v/>
          </cell>
          <cell r="H8057">
            <v>38090</v>
          </cell>
        </row>
        <row r="8058">
          <cell r="G8058" t="str">
            <v/>
          </cell>
          <cell r="H8058">
            <v>38090</v>
          </cell>
        </row>
        <row r="8059">
          <cell r="G8059" t="str">
            <v/>
          </cell>
          <cell r="H8059">
            <v>38090</v>
          </cell>
        </row>
        <row r="8060">
          <cell r="G8060" t="str">
            <v/>
          </cell>
          <cell r="H8060">
            <v>38090</v>
          </cell>
        </row>
        <row r="8061">
          <cell r="G8061" t="str">
            <v/>
          </cell>
          <cell r="H8061">
            <v>38099</v>
          </cell>
        </row>
        <row r="8062">
          <cell r="G8062" t="str">
            <v/>
          </cell>
          <cell r="H8062">
            <v>38092</v>
          </cell>
        </row>
        <row r="8063">
          <cell r="G8063" t="str">
            <v/>
          </cell>
          <cell r="H8063">
            <v>38092</v>
          </cell>
        </row>
        <row r="8064">
          <cell r="G8064" t="str">
            <v/>
          </cell>
          <cell r="H8064">
            <v>38092</v>
          </cell>
        </row>
        <row r="8065">
          <cell r="G8065" t="str">
            <v/>
          </cell>
          <cell r="H8065">
            <v>38092</v>
          </cell>
        </row>
        <row r="8066">
          <cell r="G8066" t="str">
            <v/>
          </cell>
          <cell r="H8066">
            <v>38092</v>
          </cell>
        </row>
        <row r="8067">
          <cell r="G8067" t="str">
            <v/>
          </cell>
          <cell r="H8067">
            <v>38092</v>
          </cell>
        </row>
        <row r="8068">
          <cell r="G8068" t="str">
            <v/>
          </cell>
          <cell r="H8068">
            <v>38091</v>
          </cell>
        </row>
        <row r="8069">
          <cell r="G8069" t="str">
            <v/>
          </cell>
          <cell r="H8069">
            <v>38089</v>
          </cell>
        </row>
        <row r="8070">
          <cell r="G8070" t="str">
            <v/>
          </cell>
          <cell r="H8070">
            <v>38089</v>
          </cell>
        </row>
        <row r="8071">
          <cell r="G8071" t="str">
            <v/>
          </cell>
          <cell r="H8071">
            <v>38089</v>
          </cell>
        </row>
        <row r="8072">
          <cell r="G8072" t="str">
            <v/>
          </cell>
          <cell r="H8072">
            <v>38089</v>
          </cell>
        </row>
        <row r="8073">
          <cell r="G8073" t="str">
            <v/>
          </cell>
          <cell r="H8073">
            <v>38078</v>
          </cell>
        </row>
        <row r="8074">
          <cell r="G8074" t="str">
            <v/>
          </cell>
          <cell r="H8074">
            <v>38078</v>
          </cell>
        </row>
        <row r="8075">
          <cell r="G8075" t="str">
            <v/>
          </cell>
          <cell r="H8075">
            <v>38078</v>
          </cell>
        </row>
        <row r="8076">
          <cell r="G8076" t="str">
            <v/>
          </cell>
          <cell r="H8076">
            <v>38078</v>
          </cell>
        </row>
        <row r="8077">
          <cell r="G8077" t="str">
            <v/>
          </cell>
          <cell r="H8077">
            <v>38099</v>
          </cell>
        </row>
        <row r="8078">
          <cell r="G8078" t="str">
            <v/>
          </cell>
          <cell r="H8078">
            <v>38099</v>
          </cell>
        </row>
        <row r="8079">
          <cell r="G8079" t="str">
            <v/>
          </cell>
          <cell r="H8079">
            <v>38092</v>
          </cell>
        </row>
        <row r="8080">
          <cell r="G8080" t="str">
            <v/>
          </cell>
          <cell r="H8080">
            <v>38092</v>
          </cell>
        </row>
        <row r="8081">
          <cell r="G8081" t="str">
            <v/>
          </cell>
          <cell r="H8081">
            <v>38254</v>
          </cell>
        </row>
        <row r="8082">
          <cell r="G8082" t="str">
            <v/>
          </cell>
          <cell r="H8082">
            <v>38253</v>
          </cell>
        </row>
        <row r="8083">
          <cell r="G8083" t="str">
            <v/>
          </cell>
          <cell r="H8083">
            <v>38231</v>
          </cell>
        </row>
        <row r="8084">
          <cell r="G8084" t="str">
            <v/>
          </cell>
          <cell r="H8084">
            <v>38231</v>
          </cell>
        </row>
        <row r="8085">
          <cell r="G8085" t="str">
            <v/>
          </cell>
          <cell r="H8085">
            <v>38231</v>
          </cell>
        </row>
        <row r="8086">
          <cell r="G8086" t="str">
            <v/>
          </cell>
          <cell r="H8086">
            <v>38231</v>
          </cell>
        </row>
        <row r="8087">
          <cell r="G8087" t="str">
            <v/>
          </cell>
          <cell r="H8087">
            <v>38231</v>
          </cell>
        </row>
        <row r="8088">
          <cell r="G8088" t="str">
            <v/>
          </cell>
          <cell r="H8088">
            <v>38231</v>
          </cell>
        </row>
        <row r="8089">
          <cell r="G8089" t="str">
            <v/>
          </cell>
          <cell r="H8089">
            <v>38231</v>
          </cell>
        </row>
        <row r="8090">
          <cell r="G8090" t="str">
            <v/>
          </cell>
          <cell r="H8090">
            <v>38231</v>
          </cell>
        </row>
        <row r="8091">
          <cell r="G8091" t="str">
            <v/>
          </cell>
          <cell r="H8091">
            <v>38231</v>
          </cell>
        </row>
        <row r="8092">
          <cell r="G8092" t="str">
            <v/>
          </cell>
          <cell r="H8092">
            <v>38231</v>
          </cell>
        </row>
        <row r="8093">
          <cell r="G8093" t="str">
            <v/>
          </cell>
          <cell r="H8093">
            <v>38231</v>
          </cell>
        </row>
        <row r="8094">
          <cell r="G8094" t="str">
            <v/>
          </cell>
          <cell r="H8094">
            <v>38231</v>
          </cell>
        </row>
        <row r="8095">
          <cell r="G8095" t="str">
            <v/>
          </cell>
          <cell r="H8095">
            <v>38231</v>
          </cell>
        </row>
        <row r="8096">
          <cell r="G8096" t="str">
            <v/>
          </cell>
          <cell r="H8096">
            <v>38231</v>
          </cell>
        </row>
        <row r="8097">
          <cell r="G8097" t="str">
            <v/>
          </cell>
          <cell r="H8097">
            <v>38231</v>
          </cell>
        </row>
        <row r="8098">
          <cell r="G8098" t="str">
            <v/>
          </cell>
          <cell r="H8098">
            <v>38231</v>
          </cell>
        </row>
        <row r="8099">
          <cell r="G8099" t="str">
            <v/>
          </cell>
          <cell r="H8099">
            <v>38231</v>
          </cell>
        </row>
        <row r="8100">
          <cell r="G8100" t="str">
            <v/>
          </cell>
          <cell r="H8100">
            <v>38231</v>
          </cell>
        </row>
        <row r="8101">
          <cell r="G8101" t="str">
            <v/>
          </cell>
          <cell r="H8101">
            <v>38231</v>
          </cell>
        </row>
        <row r="8102">
          <cell r="G8102" t="str">
            <v/>
          </cell>
          <cell r="H8102">
            <v>38231</v>
          </cell>
        </row>
        <row r="8103">
          <cell r="G8103" t="str">
            <v/>
          </cell>
          <cell r="H8103">
            <v>38231</v>
          </cell>
        </row>
        <row r="8104">
          <cell r="G8104" t="str">
            <v/>
          </cell>
          <cell r="H8104">
            <v>38231</v>
          </cell>
        </row>
        <row r="8105">
          <cell r="G8105" t="str">
            <v/>
          </cell>
          <cell r="H8105">
            <v>38210</v>
          </cell>
        </row>
        <row r="8106">
          <cell r="G8106" t="str">
            <v/>
          </cell>
          <cell r="H8106">
            <v>38210</v>
          </cell>
        </row>
        <row r="8107">
          <cell r="G8107" t="str">
            <v/>
          </cell>
          <cell r="H8107">
            <v>38210</v>
          </cell>
        </row>
        <row r="8108">
          <cell r="G8108" t="str">
            <v/>
          </cell>
          <cell r="H8108">
            <v>38210</v>
          </cell>
        </row>
        <row r="8109">
          <cell r="G8109" t="str">
            <v/>
          </cell>
          <cell r="H8109">
            <v>38210</v>
          </cell>
        </row>
        <row r="8110">
          <cell r="G8110" t="str">
            <v/>
          </cell>
          <cell r="H8110">
            <v>38210</v>
          </cell>
        </row>
        <row r="8111">
          <cell r="G8111" t="str">
            <v/>
          </cell>
          <cell r="H8111">
            <v>38210</v>
          </cell>
        </row>
        <row r="8112">
          <cell r="G8112" t="str">
            <v/>
          </cell>
          <cell r="H8112">
            <v>38191</v>
          </cell>
        </row>
        <row r="8113">
          <cell r="G8113" t="str">
            <v/>
          </cell>
          <cell r="H8113">
            <v>38191</v>
          </cell>
        </row>
        <row r="8114">
          <cell r="G8114" t="str">
            <v/>
          </cell>
          <cell r="H8114">
            <v>38191</v>
          </cell>
        </row>
        <row r="8115">
          <cell r="G8115" t="str">
            <v/>
          </cell>
          <cell r="H8115">
            <v>38191</v>
          </cell>
        </row>
        <row r="8116">
          <cell r="G8116" t="str">
            <v/>
          </cell>
          <cell r="H8116">
            <v>38191</v>
          </cell>
        </row>
        <row r="8117">
          <cell r="G8117" t="str">
            <v/>
          </cell>
          <cell r="H8117">
            <v>38191</v>
          </cell>
        </row>
        <row r="8118">
          <cell r="G8118" t="str">
            <v/>
          </cell>
          <cell r="H8118">
            <v>38251</v>
          </cell>
        </row>
        <row r="8119">
          <cell r="G8119" t="str">
            <v/>
          </cell>
          <cell r="H8119">
            <v>38250</v>
          </cell>
        </row>
        <row r="8120">
          <cell r="G8120" t="str">
            <v/>
          </cell>
          <cell r="H8120">
            <v>38250</v>
          </cell>
        </row>
        <row r="8121">
          <cell r="G8121" t="str">
            <v/>
          </cell>
          <cell r="H8121">
            <v>38216</v>
          </cell>
        </row>
        <row r="8122">
          <cell r="G8122" t="str">
            <v/>
          </cell>
          <cell r="H8122">
            <v>38216</v>
          </cell>
        </row>
        <row r="8123">
          <cell r="G8123" t="str">
            <v/>
          </cell>
          <cell r="H8123">
            <v>38216</v>
          </cell>
        </row>
        <row r="8124">
          <cell r="G8124" t="str">
            <v/>
          </cell>
          <cell r="H8124">
            <v>38216</v>
          </cell>
        </row>
        <row r="8125">
          <cell r="G8125" t="str">
            <v/>
          </cell>
          <cell r="H8125">
            <v>38216</v>
          </cell>
        </row>
        <row r="8126">
          <cell r="G8126" t="str">
            <v/>
          </cell>
          <cell r="H8126">
            <v>38192</v>
          </cell>
        </row>
        <row r="8127">
          <cell r="G8127" t="str">
            <v/>
          </cell>
          <cell r="H8127">
            <v>38192</v>
          </cell>
        </row>
        <row r="8128">
          <cell r="G8128" t="str">
            <v/>
          </cell>
          <cell r="H8128">
            <v>38188</v>
          </cell>
        </row>
        <row r="8129">
          <cell r="G8129" t="str">
            <v/>
          </cell>
          <cell r="H8129">
            <v>38107</v>
          </cell>
        </row>
        <row r="8130">
          <cell r="G8130" t="str">
            <v/>
          </cell>
          <cell r="H8130">
            <v>38107</v>
          </cell>
        </row>
        <row r="8131">
          <cell r="G8131" t="str">
            <v/>
          </cell>
          <cell r="H8131">
            <v>38190</v>
          </cell>
        </row>
        <row r="8132">
          <cell r="G8132" t="str">
            <v/>
          </cell>
          <cell r="H8132">
            <v>38168</v>
          </cell>
        </row>
        <row r="8133">
          <cell r="G8133" t="str">
            <v/>
          </cell>
          <cell r="H8133">
            <v>38210</v>
          </cell>
        </row>
        <row r="8134">
          <cell r="G8134" t="str">
            <v/>
          </cell>
          <cell r="H8134">
            <v>38210</v>
          </cell>
        </row>
        <row r="8135">
          <cell r="G8135" t="str">
            <v/>
          </cell>
          <cell r="H8135">
            <v>38255</v>
          </cell>
        </row>
        <row r="8136">
          <cell r="G8136" t="str">
            <v/>
          </cell>
          <cell r="H8136">
            <v>38255</v>
          </cell>
        </row>
        <row r="8137">
          <cell r="G8137" t="str">
            <v/>
          </cell>
          <cell r="H8137">
            <v>38255</v>
          </cell>
        </row>
        <row r="8138">
          <cell r="G8138" t="str">
            <v/>
          </cell>
          <cell r="H8138">
            <v>38255</v>
          </cell>
        </row>
        <row r="8139">
          <cell r="G8139" t="str">
            <v/>
          </cell>
          <cell r="H8139">
            <v>38199</v>
          </cell>
        </row>
        <row r="8140">
          <cell r="G8140" t="str">
            <v/>
          </cell>
          <cell r="H8140">
            <v>38259</v>
          </cell>
        </row>
        <row r="8141">
          <cell r="G8141" t="str">
            <v/>
          </cell>
          <cell r="H8141">
            <v>38247</v>
          </cell>
        </row>
        <row r="8142">
          <cell r="G8142" t="str">
            <v/>
          </cell>
          <cell r="H8142">
            <v>38247</v>
          </cell>
        </row>
        <row r="8143">
          <cell r="G8143" t="str">
            <v/>
          </cell>
          <cell r="H8143">
            <v>38247</v>
          </cell>
        </row>
        <row r="8144">
          <cell r="G8144" t="str">
            <v/>
          </cell>
          <cell r="H8144">
            <v>38247</v>
          </cell>
        </row>
        <row r="8145">
          <cell r="G8145" t="str">
            <v/>
          </cell>
          <cell r="H8145">
            <v>38247</v>
          </cell>
        </row>
        <row r="8146">
          <cell r="G8146" t="str">
            <v/>
          </cell>
          <cell r="H8146">
            <v>38247</v>
          </cell>
        </row>
        <row r="8147">
          <cell r="G8147" t="str">
            <v/>
          </cell>
          <cell r="H8147">
            <v>38247</v>
          </cell>
        </row>
        <row r="8148">
          <cell r="G8148" t="str">
            <v/>
          </cell>
          <cell r="H8148">
            <v>38247</v>
          </cell>
        </row>
        <row r="8149">
          <cell r="G8149" t="str">
            <v/>
          </cell>
          <cell r="H8149">
            <v>38247</v>
          </cell>
        </row>
        <row r="8150">
          <cell r="G8150" t="str">
            <v/>
          </cell>
          <cell r="H8150">
            <v>38247</v>
          </cell>
        </row>
        <row r="8151">
          <cell r="G8151" t="str">
            <v/>
          </cell>
          <cell r="H8151">
            <v>38247</v>
          </cell>
        </row>
        <row r="8152">
          <cell r="G8152" t="str">
            <v/>
          </cell>
          <cell r="H8152">
            <v>38247</v>
          </cell>
        </row>
        <row r="8153">
          <cell r="G8153" t="str">
            <v/>
          </cell>
          <cell r="H8153">
            <v>38247</v>
          </cell>
        </row>
        <row r="8154">
          <cell r="G8154" t="str">
            <v/>
          </cell>
          <cell r="H8154">
            <v>38247</v>
          </cell>
        </row>
        <row r="8155">
          <cell r="G8155" t="str">
            <v/>
          </cell>
          <cell r="H8155">
            <v>38247</v>
          </cell>
        </row>
        <row r="8156">
          <cell r="G8156" t="str">
            <v/>
          </cell>
          <cell r="H8156">
            <v>38247</v>
          </cell>
        </row>
        <row r="8157">
          <cell r="G8157" t="str">
            <v/>
          </cell>
          <cell r="H8157">
            <v>38247</v>
          </cell>
        </row>
        <row r="8158">
          <cell r="G8158" t="str">
            <v/>
          </cell>
          <cell r="H8158">
            <v>38247</v>
          </cell>
        </row>
        <row r="8159">
          <cell r="G8159" t="str">
            <v/>
          </cell>
          <cell r="H8159">
            <v>38247</v>
          </cell>
        </row>
        <row r="8160">
          <cell r="G8160" t="str">
            <v/>
          </cell>
          <cell r="H8160">
            <v>38247</v>
          </cell>
        </row>
        <row r="8161">
          <cell r="G8161" t="str">
            <v/>
          </cell>
          <cell r="H8161">
            <v>38247</v>
          </cell>
        </row>
        <row r="8162">
          <cell r="G8162" t="str">
            <v/>
          </cell>
          <cell r="H8162">
            <v>38247</v>
          </cell>
        </row>
        <row r="8163">
          <cell r="G8163" t="str">
            <v/>
          </cell>
          <cell r="H8163">
            <v>38247</v>
          </cell>
        </row>
        <row r="8164">
          <cell r="G8164" t="str">
            <v/>
          </cell>
          <cell r="H8164">
            <v>38247</v>
          </cell>
        </row>
        <row r="8165">
          <cell r="G8165" t="str">
            <v/>
          </cell>
          <cell r="H8165">
            <v>38238</v>
          </cell>
        </row>
        <row r="8166">
          <cell r="G8166" t="str">
            <v/>
          </cell>
          <cell r="H8166">
            <v>38238</v>
          </cell>
        </row>
        <row r="8167">
          <cell r="G8167" t="str">
            <v/>
          </cell>
          <cell r="H8167">
            <v>38238</v>
          </cell>
        </row>
        <row r="8168">
          <cell r="G8168" t="str">
            <v/>
          </cell>
          <cell r="H8168">
            <v>38238</v>
          </cell>
        </row>
        <row r="8169">
          <cell r="G8169" t="str">
            <v/>
          </cell>
          <cell r="H8169">
            <v>38238</v>
          </cell>
        </row>
        <row r="8170">
          <cell r="G8170" t="str">
            <v/>
          </cell>
          <cell r="H8170">
            <v>38238</v>
          </cell>
        </row>
        <row r="8171">
          <cell r="G8171" t="str">
            <v/>
          </cell>
          <cell r="H8171">
            <v>38230</v>
          </cell>
        </row>
        <row r="8172">
          <cell r="G8172" t="str">
            <v/>
          </cell>
          <cell r="H8172">
            <v>38230</v>
          </cell>
        </row>
        <row r="8173">
          <cell r="G8173" t="str">
            <v/>
          </cell>
          <cell r="H8173">
            <v>38230</v>
          </cell>
        </row>
        <row r="8174">
          <cell r="G8174" t="str">
            <v/>
          </cell>
          <cell r="H8174">
            <v>38230</v>
          </cell>
        </row>
        <row r="8175">
          <cell r="G8175" t="str">
            <v/>
          </cell>
          <cell r="H8175">
            <v>38230</v>
          </cell>
        </row>
        <row r="8176">
          <cell r="G8176" t="str">
            <v/>
          </cell>
          <cell r="H8176">
            <v>38230</v>
          </cell>
        </row>
        <row r="8177">
          <cell r="G8177" t="str">
            <v/>
          </cell>
          <cell r="H8177">
            <v>38230</v>
          </cell>
        </row>
        <row r="8178">
          <cell r="G8178" t="str">
            <v/>
          </cell>
          <cell r="H8178">
            <v>38230</v>
          </cell>
        </row>
        <row r="8179">
          <cell r="G8179" t="str">
            <v/>
          </cell>
          <cell r="H8179">
            <v>38199</v>
          </cell>
        </row>
        <row r="8180">
          <cell r="G8180" t="str">
            <v/>
          </cell>
          <cell r="H8180">
            <v>38187</v>
          </cell>
        </row>
        <row r="8181">
          <cell r="G8181" t="str">
            <v/>
          </cell>
          <cell r="H8181">
            <v>38187</v>
          </cell>
        </row>
        <row r="8182">
          <cell r="G8182" t="str">
            <v/>
          </cell>
          <cell r="H8182">
            <v>38187</v>
          </cell>
        </row>
        <row r="8183">
          <cell r="G8183" t="str">
            <v/>
          </cell>
          <cell r="H8183">
            <v>38187</v>
          </cell>
        </row>
        <row r="8184">
          <cell r="G8184" t="str">
            <v/>
          </cell>
          <cell r="H8184">
            <v>38187</v>
          </cell>
        </row>
        <row r="8185">
          <cell r="G8185" t="str">
            <v/>
          </cell>
          <cell r="H8185">
            <v>38187</v>
          </cell>
        </row>
        <row r="8186">
          <cell r="G8186" t="str">
            <v/>
          </cell>
          <cell r="H8186">
            <v>38187</v>
          </cell>
        </row>
        <row r="8187">
          <cell r="G8187" t="str">
            <v/>
          </cell>
          <cell r="H8187">
            <v>38259</v>
          </cell>
        </row>
        <row r="8188">
          <cell r="G8188" t="str">
            <v/>
          </cell>
          <cell r="H8188">
            <v>38232</v>
          </cell>
        </row>
        <row r="8189">
          <cell r="G8189" t="str">
            <v/>
          </cell>
          <cell r="H8189">
            <v>38232</v>
          </cell>
        </row>
        <row r="8190">
          <cell r="G8190" t="str">
            <v/>
          </cell>
          <cell r="H8190">
            <v>38232</v>
          </cell>
        </row>
        <row r="8191">
          <cell r="G8191" t="str">
            <v/>
          </cell>
          <cell r="H8191">
            <v>38166</v>
          </cell>
        </row>
        <row r="8192">
          <cell r="G8192" t="str">
            <v/>
          </cell>
          <cell r="H8192">
            <v>38212</v>
          </cell>
        </row>
        <row r="8193">
          <cell r="G8193" t="str">
            <v/>
          </cell>
          <cell r="H8193">
            <v>38212</v>
          </cell>
        </row>
        <row r="8194">
          <cell r="G8194" t="str">
            <v/>
          </cell>
          <cell r="H8194">
            <v>38212</v>
          </cell>
        </row>
        <row r="8195">
          <cell r="G8195" t="str">
            <v/>
          </cell>
          <cell r="H8195">
            <v>38260</v>
          </cell>
        </row>
        <row r="8196">
          <cell r="G8196" t="str">
            <v/>
          </cell>
          <cell r="H8196">
            <v>38260</v>
          </cell>
        </row>
        <row r="8197">
          <cell r="G8197" t="str">
            <v/>
          </cell>
          <cell r="H8197">
            <v>38260</v>
          </cell>
        </row>
        <row r="8198">
          <cell r="G8198" t="str">
            <v/>
          </cell>
          <cell r="H8198">
            <v>38260</v>
          </cell>
        </row>
        <row r="8199">
          <cell r="G8199" t="str">
            <v/>
          </cell>
          <cell r="H8199">
            <v>38260</v>
          </cell>
        </row>
        <row r="8200">
          <cell r="G8200" t="str">
            <v/>
          </cell>
          <cell r="H8200">
            <v>38260</v>
          </cell>
        </row>
        <row r="8201">
          <cell r="G8201" t="str">
            <v/>
          </cell>
          <cell r="H8201">
            <v>38260</v>
          </cell>
        </row>
        <row r="8202">
          <cell r="G8202" t="str">
            <v/>
          </cell>
          <cell r="H8202">
            <v>38260</v>
          </cell>
        </row>
        <row r="8203">
          <cell r="G8203" t="str">
            <v/>
          </cell>
          <cell r="H8203">
            <v>38260</v>
          </cell>
        </row>
        <row r="8204">
          <cell r="G8204" t="str">
            <v/>
          </cell>
          <cell r="H8204">
            <v>38251</v>
          </cell>
        </row>
        <row r="8205">
          <cell r="G8205" t="str">
            <v/>
          </cell>
          <cell r="H8205">
            <v>38251</v>
          </cell>
        </row>
        <row r="8206">
          <cell r="G8206" t="str">
            <v/>
          </cell>
          <cell r="H8206">
            <v>38251</v>
          </cell>
        </row>
        <row r="8207">
          <cell r="G8207" t="str">
            <v/>
          </cell>
          <cell r="H8207">
            <v>38251</v>
          </cell>
        </row>
        <row r="8208">
          <cell r="G8208" t="str">
            <v/>
          </cell>
          <cell r="H8208">
            <v>38251</v>
          </cell>
        </row>
        <row r="8209">
          <cell r="G8209" t="str">
            <v/>
          </cell>
          <cell r="H8209">
            <v>38251</v>
          </cell>
        </row>
        <row r="8210">
          <cell r="G8210" t="str">
            <v/>
          </cell>
          <cell r="H8210">
            <v>38251</v>
          </cell>
        </row>
        <row r="8211">
          <cell r="G8211" t="str">
            <v/>
          </cell>
          <cell r="H8211">
            <v>38251</v>
          </cell>
        </row>
        <row r="8212">
          <cell r="G8212" t="str">
            <v/>
          </cell>
          <cell r="H8212">
            <v>38251</v>
          </cell>
        </row>
        <row r="8213">
          <cell r="G8213" t="str">
            <v/>
          </cell>
          <cell r="H8213">
            <v>38258</v>
          </cell>
        </row>
        <row r="8214">
          <cell r="G8214" t="str">
            <v/>
          </cell>
          <cell r="H8214">
            <v>38258</v>
          </cell>
        </row>
        <row r="8215">
          <cell r="G8215" t="str">
            <v/>
          </cell>
          <cell r="H8215">
            <v>38258</v>
          </cell>
        </row>
        <row r="8216">
          <cell r="G8216" t="str">
            <v/>
          </cell>
          <cell r="H8216">
            <v>38258</v>
          </cell>
        </row>
        <row r="8217">
          <cell r="G8217" t="str">
            <v/>
          </cell>
          <cell r="H8217">
            <v>38258</v>
          </cell>
        </row>
        <row r="8218">
          <cell r="G8218" t="str">
            <v/>
          </cell>
          <cell r="H8218">
            <v>38258</v>
          </cell>
        </row>
        <row r="8219">
          <cell r="G8219" t="str">
            <v/>
          </cell>
          <cell r="H8219">
            <v>38258</v>
          </cell>
        </row>
        <row r="8220">
          <cell r="G8220" t="str">
            <v/>
          </cell>
          <cell r="H8220">
            <v>38258</v>
          </cell>
        </row>
        <row r="8221">
          <cell r="G8221" t="str">
            <v/>
          </cell>
          <cell r="H8221">
            <v>38258</v>
          </cell>
        </row>
        <row r="8222">
          <cell r="G8222" t="str">
            <v/>
          </cell>
          <cell r="H8222">
            <v>38258</v>
          </cell>
        </row>
        <row r="8223">
          <cell r="G8223" t="str">
            <v/>
          </cell>
          <cell r="H8223">
            <v>38258</v>
          </cell>
        </row>
        <row r="8224">
          <cell r="G8224" t="str">
            <v/>
          </cell>
          <cell r="H8224">
            <v>38258</v>
          </cell>
        </row>
        <row r="8225">
          <cell r="G8225" t="str">
            <v/>
          </cell>
          <cell r="H8225">
            <v>38258</v>
          </cell>
        </row>
        <row r="8226">
          <cell r="G8226" t="str">
            <v/>
          </cell>
          <cell r="H8226">
            <v>38258</v>
          </cell>
        </row>
        <row r="8227">
          <cell r="G8227" t="str">
            <v/>
          </cell>
          <cell r="H8227">
            <v>38258</v>
          </cell>
        </row>
        <row r="8228">
          <cell r="G8228" t="str">
            <v/>
          </cell>
          <cell r="H8228">
            <v>38258</v>
          </cell>
        </row>
        <row r="8229">
          <cell r="G8229" t="str">
            <v/>
          </cell>
          <cell r="H8229">
            <v>38258</v>
          </cell>
        </row>
        <row r="8230">
          <cell r="G8230" t="str">
            <v/>
          </cell>
          <cell r="H8230">
            <v>38258</v>
          </cell>
        </row>
        <row r="8231">
          <cell r="G8231" t="str">
            <v/>
          </cell>
          <cell r="H8231">
            <v>38258</v>
          </cell>
        </row>
        <row r="8232">
          <cell r="G8232" t="str">
            <v/>
          </cell>
          <cell r="H8232">
            <v>38258</v>
          </cell>
        </row>
        <row r="8233">
          <cell r="G8233" t="str">
            <v/>
          </cell>
          <cell r="H8233">
            <v>38258</v>
          </cell>
        </row>
        <row r="8234">
          <cell r="G8234" t="str">
            <v/>
          </cell>
          <cell r="H8234">
            <v>38258</v>
          </cell>
        </row>
        <row r="8235">
          <cell r="G8235" t="str">
            <v/>
          </cell>
          <cell r="H8235">
            <v>38258</v>
          </cell>
        </row>
        <row r="8236">
          <cell r="G8236" t="str">
            <v/>
          </cell>
          <cell r="H8236">
            <v>38222</v>
          </cell>
        </row>
        <row r="8237">
          <cell r="G8237" t="str">
            <v/>
          </cell>
          <cell r="H8237">
            <v>38181</v>
          </cell>
        </row>
        <row r="8238">
          <cell r="G8238" t="str">
            <v/>
          </cell>
          <cell r="H8238">
            <v>38181</v>
          </cell>
        </row>
        <row r="8239">
          <cell r="G8239" t="str">
            <v/>
          </cell>
          <cell r="H8239">
            <v>38152</v>
          </cell>
        </row>
        <row r="8240">
          <cell r="G8240" t="str">
            <v/>
          </cell>
          <cell r="H8240">
            <v>38150</v>
          </cell>
        </row>
        <row r="8241">
          <cell r="G8241" t="str">
            <v/>
          </cell>
          <cell r="H8241">
            <v>38149</v>
          </cell>
        </row>
        <row r="8242">
          <cell r="G8242" t="str">
            <v/>
          </cell>
          <cell r="H8242">
            <v>38148</v>
          </cell>
        </row>
        <row r="8243">
          <cell r="G8243" t="str">
            <v/>
          </cell>
          <cell r="H8243">
            <v>38148</v>
          </cell>
        </row>
        <row r="8244">
          <cell r="G8244" t="str">
            <v/>
          </cell>
          <cell r="H8244">
            <v>38148</v>
          </cell>
        </row>
        <row r="8245">
          <cell r="G8245" t="str">
            <v/>
          </cell>
          <cell r="H8245">
            <v>38148</v>
          </cell>
        </row>
        <row r="8246">
          <cell r="G8246" t="str">
            <v/>
          </cell>
          <cell r="H8246">
            <v>38133</v>
          </cell>
        </row>
        <row r="8247">
          <cell r="G8247" t="str">
            <v/>
          </cell>
          <cell r="H8247">
            <v>38133</v>
          </cell>
        </row>
        <row r="8248">
          <cell r="G8248" t="str">
            <v/>
          </cell>
          <cell r="H8248">
            <v>38133</v>
          </cell>
        </row>
        <row r="8249">
          <cell r="G8249" t="str">
            <v/>
          </cell>
          <cell r="H8249">
            <v>38132</v>
          </cell>
        </row>
        <row r="8250">
          <cell r="G8250" t="str">
            <v/>
          </cell>
          <cell r="H8250">
            <v>38129</v>
          </cell>
        </row>
        <row r="8251">
          <cell r="G8251" t="str">
            <v/>
          </cell>
          <cell r="H8251">
            <v>38129</v>
          </cell>
        </row>
        <row r="8252">
          <cell r="G8252" t="str">
            <v/>
          </cell>
          <cell r="H8252">
            <v>38128</v>
          </cell>
        </row>
        <row r="8253">
          <cell r="G8253" t="str">
            <v/>
          </cell>
          <cell r="H8253">
            <v>38128</v>
          </cell>
        </row>
        <row r="8254">
          <cell r="G8254" t="str">
            <v/>
          </cell>
          <cell r="H8254">
            <v>38128</v>
          </cell>
        </row>
        <row r="8255">
          <cell r="G8255" t="str">
            <v/>
          </cell>
          <cell r="H8255">
            <v>38122</v>
          </cell>
        </row>
        <row r="8256">
          <cell r="G8256" t="str">
            <v/>
          </cell>
          <cell r="H8256">
            <v>38121</v>
          </cell>
        </row>
        <row r="8257">
          <cell r="G8257" t="str">
            <v/>
          </cell>
          <cell r="H8257">
            <v>38121</v>
          </cell>
        </row>
        <row r="8258">
          <cell r="G8258" t="str">
            <v/>
          </cell>
          <cell r="H8258">
            <v>38121</v>
          </cell>
        </row>
        <row r="8259">
          <cell r="G8259" t="str">
            <v/>
          </cell>
          <cell r="H8259">
            <v>38121</v>
          </cell>
        </row>
        <row r="8260">
          <cell r="G8260" t="str">
            <v/>
          </cell>
          <cell r="H8260">
            <v>38121</v>
          </cell>
        </row>
        <row r="8261">
          <cell r="G8261" t="str">
            <v/>
          </cell>
          <cell r="H8261">
            <v>38120</v>
          </cell>
        </row>
        <row r="8262">
          <cell r="G8262" t="str">
            <v/>
          </cell>
          <cell r="H8262">
            <v>38119</v>
          </cell>
        </row>
        <row r="8263">
          <cell r="G8263" t="str">
            <v/>
          </cell>
          <cell r="H8263">
            <v>38119</v>
          </cell>
        </row>
        <row r="8264">
          <cell r="G8264" t="str">
            <v/>
          </cell>
          <cell r="H8264">
            <v>38119</v>
          </cell>
        </row>
        <row r="8265">
          <cell r="G8265" t="str">
            <v/>
          </cell>
          <cell r="H8265">
            <v>38119</v>
          </cell>
        </row>
        <row r="8266">
          <cell r="G8266" t="str">
            <v/>
          </cell>
          <cell r="H8266">
            <v>38119</v>
          </cell>
        </row>
        <row r="8267">
          <cell r="G8267" t="str">
            <v/>
          </cell>
          <cell r="H8267">
            <v>38119</v>
          </cell>
        </row>
        <row r="8268">
          <cell r="G8268" t="str">
            <v/>
          </cell>
          <cell r="H8268">
            <v>38118</v>
          </cell>
        </row>
        <row r="8269">
          <cell r="G8269" t="str">
            <v/>
          </cell>
          <cell r="H8269">
            <v>38118</v>
          </cell>
        </row>
        <row r="8270">
          <cell r="G8270" t="str">
            <v/>
          </cell>
          <cell r="H8270">
            <v>38118</v>
          </cell>
        </row>
        <row r="8271">
          <cell r="G8271" t="str">
            <v/>
          </cell>
          <cell r="H8271">
            <v>38118</v>
          </cell>
        </row>
        <row r="8272">
          <cell r="G8272" t="str">
            <v/>
          </cell>
          <cell r="H8272">
            <v>38118</v>
          </cell>
        </row>
        <row r="8273">
          <cell r="G8273" t="str">
            <v/>
          </cell>
          <cell r="H8273">
            <v>38106</v>
          </cell>
        </row>
        <row r="8274">
          <cell r="G8274" t="str">
            <v/>
          </cell>
          <cell r="H8274">
            <v>38106</v>
          </cell>
        </row>
        <row r="8275">
          <cell r="G8275" t="str">
            <v/>
          </cell>
          <cell r="H8275">
            <v>38105</v>
          </cell>
        </row>
        <row r="8276">
          <cell r="G8276" t="str">
            <v/>
          </cell>
          <cell r="H8276">
            <v>38105</v>
          </cell>
        </row>
        <row r="8277">
          <cell r="G8277" t="str">
            <v/>
          </cell>
          <cell r="H8277">
            <v>38105</v>
          </cell>
        </row>
        <row r="8278">
          <cell r="G8278" t="str">
            <v/>
          </cell>
          <cell r="H8278">
            <v>38094</v>
          </cell>
        </row>
        <row r="8279">
          <cell r="G8279" t="str">
            <v/>
          </cell>
          <cell r="H8279">
            <v>38093</v>
          </cell>
        </row>
        <row r="8280">
          <cell r="G8280" t="str">
            <v/>
          </cell>
          <cell r="H8280">
            <v>38092</v>
          </cell>
        </row>
        <row r="8281">
          <cell r="G8281" t="str">
            <v/>
          </cell>
          <cell r="H8281">
            <v>38254</v>
          </cell>
        </row>
        <row r="8282">
          <cell r="G8282" t="str">
            <v/>
          </cell>
          <cell r="H8282">
            <v>38254</v>
          </cell>
        </row>
        <row r="8283">
          <cell r="G8283" t="str">
            <v/>
          </cell>
          <cell r="H8283">
            <v>38250</v>
          </cell>
        </row>
        <row r="8284">
          <cell r="G8284" t="str">
            <v/>
          </cell>
          <cell r="H8284">
            <v>38250</v>
          </cell>
        </row>
        <row r="8285">
          <cell r="G8285" t="str">
            <v/>
          </cell>
          <cell r="H8285">
            <v>38250</v>
          </cell>
        </row>
        <row r="8286">
          <cell r="G8286" t="str">
            <v/>
          </cell>
          <cell r="H8286">
            <v>38138</v>
          </cell>
        </row>
        <row r="8287">
          <cell r="G8287" t="str">
            <v/>
          </cell>
          <cell r="H8287">
            <v>38138</v>
          </cell>
        </row>
        <row r="8288">
          <cell r="G8288" t="str">
            <v/>
          </cell>
          <cell r="H8288">
            <v>38138</v>
          </cell>
        </row>
        <row r="8289">
          <cell r="G8289" t="str">
            <v/>
          </cell>
          <cell r="H8289">
            <v>38138</v>
          </cell>
        </row>
        <row r="8290">
          <cell r="G8290" t="str">
            <v/>
          </cell>
          <cell r="H8290">
            <v>38138</v>
          </cell>
        </row>
        <row r="8291">
          <cell r="G8291" t="str">
            <v/>
          </cell>
          <cell r="H8291">
            <v>38138</v>
          </cell>
        </row>
        <row r="8292">
          <cell r="G8292" t="str">
            <v/>
          </cell>
          <cell r="H8292">
            <v>38138</v>
          </cell>
        </row>
        <row r="8293">
          <cell r="G8293" t="str">
            <v/>
          </cell>
          <cell r="H8293">
            <v>38138</v>
          </cell>
        </row>
        <row r="8294">
          <cell r="G8294" t="str">
            <v/>
          </cell>
          <cell r="H8294">
            <v>38136</v>
          </cell>
        </row>
        <row r="8295">
          <cell r="G8295" t="str">
            <v/>
          </cell>
          <cell r="H8295">
            <v>38132</v>
          </cell>
        </row>
        <row r="8296">
          <cell r="G8296" t="str">
            <v/>
          </cell>
          <cell r="H8296">
            <v>38131</v>
          </cell>
        </row>
        <row r="8297">
          <cell r="G8297" t="str">
            <v/>
          </cell>
          <cell r="H8297">
            <v>38131</v>
          </cell>
        </row>
        <row r="8298">
          <cell r="G8298" t="str">
            <v/>
          </cell>
          <cell r="H8298">
            <v>38131</v>
          </cell>
        </row>
        <row r="8299">
          <cell r="G8299" t="str">
            <v/>
          </cell>
          <cell r="H8299">
            <v>38127</v>
          </cell>
        </row>
        <row r="8300">
          <cell r="G8300" t="str">
            <v/>
          </cell>
          <cell r="H8300">
            <v>38127</v>
          </cell>
        </row>
        <row r="8301">
          <cell r="G8301" t="str">
            <v/>
          </cell>
          <cell r="H8301">
            <v>38111</v>
          </cell>
        </row>
        <row r="8302">
          <cell r="G8302" t="str">
            <v/>
          </cell>
          <cell r="H8302">
            <v>38106</v>
          </cell>
        </row>
        <row r="8303">
          <cell r="G8303" t="str">
            <v/>
          </cell>
          <cell r="H8303">
            <v>38106</v>
          </cell>
        </row>
        <row r="8304">
          <cell r="G8304" t="str">
            <v/>
          </cell>
          <cell r="H8304">
            <v>38106</v>
          </cell>
        </row>
        <row r="8305">
          <cell r="G8305" t="str">
            <v/>
          </cell>
          <cell r="H8305">
            <v>38101</v>
          </cell>
        </row>
        <row r="8306">
          <cell r="G8306" t="str">
            <v/>
          </cell>
          <cell r="H8306">
            <v>38101</v>
          </cell>
        </row>
        <row r="8307">
          <cell r="G8307" t="str">
            <v/>
          </cell>
          <cell r="H8307">
            <v>38101</v>
          </cell>
        </row>
        <row r="8308">
          <cell r="G8308" t="str">
            <v/>
          </cell>
          <cell r="H8308">
            <v>38092</v>
          </cell>
        </row>
        <row r="8309">
          <cell r="G8309" t="str">
            <v/>
          </cell>
          <cell r="H8309">
            <v>38155</v>
          </cell>
        </row>
        <row r="8310">
          <cell r="G8310" t="str">
            <v/>
          </cell>
          <cell r="H8310">
            <v>38155</v>
          </cell>
        </row>
        <row r="8311">
          <cell r="G8311" t="str">
            <v/>
          </cell>
          <cell r="H8311">
            <v>38150</v>
          </cell>
        </row>
        <row r="8312">
          <cell r="G8312" t="str">
            <v/>
          </cell>
          <cell r="H8312">
            <v>38150</v>
          </cell>
        </row>
        <row r="8313">
          <cell r="G8313" t="str">
            <v/>
          </cell>
          <cell r="H8313">
            <v>38147</v>
          </cell>
        </row>
        <row r="8314">
          <cell r="G8314" t="str">
            <v/>
          </cell>
          <cell r="H8314">
            <v>38147</v>
          </cell>
        </row>
        <row r="8315">
          <cell r="G8315" t="str">
            <v/>
          </cell>
          <cell r="H8315">
            <v>38145</v>
          </cell>
        </row>
        <row r="8316">
          <cell r="G8316" t="str">
            <v/>
          </cell>
          <cell r="H8316">
            <v>38141</v>
          </cell>
        </row>
        <row r="8317">
          <cell r="G8317" t="str">
            <v/>
          </cell>
          <cell r="H8317">
            <v>38141</v>
          </cell>
        </row>
        <row r="8318">
          <cell r="G8318" t="str">
            <v/>
          </cell>
          <cell r="H8318">
            <v>38141</v>
          </cell>
        </row>
        <row r="8319">
          <cell r="G8319" t="str">
            <v/>
          </cell>
          <cell r="H8319">
            <v>38136</v>
          </cell>
        </row>
        <row r="8320">
          <cell r="G8320" t="str">
            <v/>
          </cell>
          <cell r="H8320">
            <v>38134</v>
          </cell>
        </row>
        <row r="8321">
          <cell r="G8321" t="str">
            <v/>
          </cell>
          <cell r="H8321">
            <v>38133</v>
          </cell>
        </row>
        <row r="8322">
          <cell r="G8322" t="str">
            <v/>
          </cell>
          <cell r="H8322">
            <v>38133</v>
          </cell>
        </row>
        <row r="8323">
          <cell r="G8323" t="str">
            <v/>
          </cell>
          <cell r="H8323">
            <v>38125</v>
          </cell>
        </row>
        <row r="8324">
          <cell r="G8324" t="str">
            <v/>
          </cell>
          <cell r="H8324">
            <v>38122</v>
          </cell>
        </row>
        <row r="8325">
          <cell r="G8325" t="str">
            <v/>
          </cell>
          <cell r="H8325">
            <v>38122</v>
          </cell>
        </row>
        <row r="8326">
          <cell r="G8326" t="str">
            <v/>
          </cell>
          <cell r="H8326">
            <v>38121</v>
          </cell>
        </row>
        <row r="8327">
          <cell r="G8327" t="str">
            <v/>
          </cell>
          <cell r="H8327">
            <v>38120</v>
          </cell>
        </row>
        <row r="8328">
          <cell r="G8328" t="str">
            <v/>
          </cell>
          <cell r="H8328">
            <v>38119</v>
          </cell>
        </row>
        <row r="8329">
          <cell r="G8329" t="str">
            <v/>
          </cell>
          <cell r="H8329">
            <v>38119</v>
          </cell>
        </row>
        <row r="8330">
          <cell r="G8330" t="str">
            <v/>
          </cell>
          <cell r="H8330">
            <v>38119</v>
          </cell>
        </row>
        <row r="8331">
          <cell r="G8331" t="str">
            <v/>
          </cell>
          <cell r="H8331">
            <v>38119</v>
          </cell>
        </row>
        <row r="8332">
          <cell r="G8332" t="str">
            <v/>
          </cell>
          <cell r="H8332">
            <v>38119</v>
          </cell>
        </row>
        <row r="8333">
          <cell r="G8333" t="str">
            <v/>
          </cell>
          <cell r="H8333">
            <v>38148</v>
          </cell>
        </row>
        <row r="8334">
          <cell r="G8334" t="str">
            <v/>
          </cell>
          <cell r="H8334">
            <v>38147</v>
          </cell>
        </row>
        <row r="8335">
          <cell r="G8335" t="str">
            <v/>
          </cell>
          <cell r="H8335">
            <v>38142</v>
          </cell>
        </row>
        <row r="8336">
          <cell r="G8336" t="str">
            <v/>
          </cell>
          <cell r="H8336">
            <v>38142</v>
          </cell>
        </row>
        <row r="8337">
          <cell r="G8337" t="str">
            <v/>
          </cell>
          <cell r="H8337">
            <v>38133</v>
          </cell>
        </row>
        <row r="8338">
          <cell r="G8338" t="str">
            <v/>
          </cell>
          <cell r="H8338">
            <v>38132</v>
          </cell>
        </row>
        <row r="8339">
          <cell r="G8339" t="str">
            <v/>
          </cell>
          <cell r="H8339">
            <v>38132</v>
          </cell>
        </row>
        <row r="8340">
          <cell r="G8340" t="str">
            <v/>
          </cell>
          <cell r="H8340">
            <v>38131</v>
          </cell>
        </row>
        <row r="8341">
          <cell r="G8341" t="str">
            <v/>
          </cell>
          <cell r="H8341">
            <v>38129</v>
          </cell>
        </row>
        <row r="8342">
          <cell r="G8342" t="str">
            <v/>
          </cell>
          <cell r="H8342">
            <v>38120</v>
          </cell>
        </row>
        <row r="8343">
          <cell r="G8343" t="str">
            <v/>
          </cell>
          <cell r="H8343">
            <v>38120</v>
          </cell>
        </row>
        <row r="8344">
          <cell r="G8344" t="str">
            <v/>
          </cell>
          <cell r="H8344">
            <v>38120</v>
          </cell>
        </row>
        <row r="8345">
          <cell r="G8345" t="str">
            <v/>
          </cell>
          <cell r="H8345">
            <v>38119</v>
          </cell>
        </row>
        <row r="8346">
          <cell r="G8346" t="str">
            <v/>
          </cell>
          <cell r="H8346">
            <v>38119</v>
          </cell>
        </row>
        <row r="8347">
          <cell r="G8347" t="str">
            <v/>
          </cell>
          <cell r="H8347">
            <v>38118</v>
          </cell>
        </row>
        <row r="8348">
          <cell r="G8348" t="str">
            <v/>
          </cell>
          <cell r="H8348">
            <v>38113</v>
          </cell>
        </row>
        <row r="8349">
          <cell r="G8349" t="str">
            <v/>
          </cell>
          <cell r="H8349">
            <v>38113</v>
          </cell>
        </row>
        <row r="8350">
          <cell r="G8350" t="str">
            <v/>
          </cell>
          <cell r="H8350">
            <v>38111</v>
          </cell>
        </row>
        <row r="8351">
          <cell r="G8351" t="str">
            <v/>
          </cell>
          <cell r="H8351">
            <v>38110</v>
          </cell>
        </row>
        <row r="8352">
          <cell r="G8352" t="str">
            <v/>
          </cell>
          <cell r="H8352">
            <v>38107</v>
          </cell>
        </row>
        <row r="8353">
          <cell r="G8353" t="str">
            <v/>
          </cell>
          <cell r="H8353">
            <v>38107</v>
          </cell>
        </row>
        <row r="8354">
          <cell r="G8354" t="str">
            <v/>
          </cell>
          <cell r="H8354">
            <v>38106</v>
          </cell>
        </row>
        <row r="8355">
          <cell r="G8355" t="str">
            <v/>
          </cell>
          <cell r="H8355">
            <v>38105</v>
          </cell>
        </row>
        <row r="8356">
          <cell r="G8356" t="str">
            <v/>
          </cell>
          <cell r="H8356">
            <v>38103</v>
          </cell>
        </row>
        <row r="8357">
          <cell r="G8357" t="str">
            <v/>
          </cell>
          <cell r="H8357">
            <v>38103</v>
          </cell>
        </row>
        <row r="8358">
          <cell r="G8358" t="str">
            <v/>
          </cell>
          <cell r="H8358">
            <v>38103</v>
          </cell>
        </row>
        <row r="8359">
          <cell r="G8359" t="str">
            <v/>
          </cell>
          <cell r="H8359">
            <v>38152</v>
          </cell>
        </row>
        <row r="8360">
          <cell r="G8360" t="str">
            <v/>
          </cell>
          <cell r="H8360">
            <v>38125</v>
          </cell>
        </row>
        <row r="8361">
          <cell r="G8361" t="str">
            <v/>
          </cell>
          <cell r="H8361">
            <v>38125</v>
          </cell>
        </row>
        <row r="8362">
          <cell r="G8362" t="str">
            <v/>
          </cell>
          <cell r="H8362">
            <v>38122</v>
          </cell>
        </row>
        <row r="8363">
          <cell r="G8363" t="str">
            <v/>
          </cell>
          <cell r="H8363">
            <v>38122</v>
          </cell>
        </row>
        <row r="8364">
          <cell r="G8364" t="str">
            <v/>
          </cell>
          <cell r="H8364">
            <v>38122</v>
          </cell>
        </row>
        <row r="8365">
          <cell r="G8365" t="str">
            <v/>
          </cell>
          <cell r="H8365">
            <v>38122</v>
          </cell>
        </row>
        <row r="8366">
          <cell r="G8366" t="str">
            <v/>
          </cell>
          <cell r="H8366">
            <v>38107</v>
          </cell>
        </row>
        <row r="8367">
          <cell r="G8367" t="str">
            <v/>
          </cell>
          <cell r="H8367">
            <v>38160</v>
          </cell>
        </row>
        <row r="8368">
          <cell r="G8368" t="str">
            <v/>
          </cell>
          <cell r="H8368">
            <v>38155</v>
          </cell>
        </row>
        <row r="8369">
          <cell r="G8369" t="str">
            <v/>
          </cell>
          <cell r="H8369">
            <v>38138</v>
          </cell>
        </row>
        <row r="8370">
          <cell r="G8370" t="str">
            <v/>
          </cell>
          <cell r="H8370">
            <v>38138</v>
          </cell>
        </row>
        <row r="8371">
          <cell r="G8371" t="str">
            <v/>
          </cell>
          <cell r="H8371">
            <v>38138</v>
          </cell>
        </row>
        <row r="8372">
          <cell r="G8372" t="str">
            <v/>
          </cell>
          <cell r="H8372">
            <v>38138</v>
          </cell>
        </row>
        <row r="8373">
          <cell r="G8373" t="str">
            <v/>
          </cell>
          <cell r="H8373">
            <v>38122</v>
          </cell>
        </row>
        <row r="8374">
          <cell r="G8374" t="str">
            <v/>
          </cell>
          <cell r="H8374">
            <v>38253</v>
          </cell>
        </row>
        <row r="8375">
          <cell r="G8375" t="str">
            <v/>
          </cell>
          <cell r="H8375">
            <v>38187</v>
          </cell>
        </row>
        <row r="8376">
          <cell r="G8376" t="str">
            <v/>
          </cell>
          <cell r="H8376">
            <v>38187</v>
          </cell>
        </row>
        <row r="8377">
          <cell r="G8377" t="str">
            <v/>
          </cell>
          <cell r="H8377">
            <v>38187</v>
          </cell>
        </row>
        <row r="8378">
          <cell r="G8378" t="str">
            <v/>
          </cell>
          <cell r="H8378">
            <v>38187</v>
          </cell>
        </row>
        <row r="8379">
          <cell r="G8379" t="str">
            <v/>
          </cell>
          <cell r="H8379">
            <v>38187</v>
          </cell>
        </row>
        <row r="8380">
          <cell r="G8380" t="str">
            <v/>
          </cell>
          <cell r="H8380">
            <v>38181</v>
          </cell>
        </row>
        <row r="8381">
          <cell r="G8381" t="str">
            <v/>
          </cell>
          <cell r="H8381">
            <v>38181</v>
          </cell>
        </row>
        <row r="8382">
          <cell r="G8382" t="str">
            <v/>
          </cell>
          <cell r="H8382">
            <v>38181</v>
          </cell>
        </row>
        <row r="8383">
          <cell r="G8383" t="str">
            <v/>
          </cell>
          <cell r="H8383">
            <v>38181</v>
          </cell>
        </row>
        <row r="8384">
          <cell r="G8384" t="str">
            <v/>
          </cell>
          <cell r="H8384">
            <v>38180</v>
          </cell>
        </row>
        <row r="8385">
          <cell r="G8385" t="str">
            <v/>
          </cell>
          <cell r="H8385">
            <v>38180</v>
          </cell>
        </row>
        <row r="8386">
          <cell r="G8386" t="str">
            <v/>
          </cell>
          <cell r="H8386">
            <v>38180</v>
          </cell>
        </row>
        <row r="8387">
          <cell r="G8387" t="str">
            <v/>
          </cell>
          <cell r="H8387">
            <v>38180</v>
          </cell>
        </row>
        <row r="8388">
          <cell r="G8388" t="str">
            <v/>
          </cell>
          <cell r="H8388">
            <v>38180</v>
          </cell>
        </row>
        <row r="8389">
          <cell r="G8389" t="str">
            <v/>
          </cell>
          <cell r="H8389">
            <v>38180</v>
          </cell>
        </row>
        <row r="8390">
          <cell r="G8390" t="str">
            <v/>
          </cell>
          <cell r="H8390">
            <v>38180</v>
          </cell>
        </row>
        <row r="8391">
          <cell r="G8391" t="str">
            <v/>
          </cell>
          <cell r="H8391">
            <v>38173</v>
          </cell>
        </row>
        <row r="8392">
          <cell r="G8392" t="str">
            <v/>
          </cell>
          <cell r="H8392">
            <v>38156</v>
          </cell>
        </row>
        <row r="8393">
          <cell r="G8393" t="str">
            <v/>
          </cell>
          <cell r="H8393">
            <v>38148</v>
          </cell>
        </row>
        <row r="8394">
          <cell r="G8394" t="str">
            <v/>
          </cell>
          <cell r="H8394">
            <v>38145</v>
          </cell>
        </row>
        <row r="8395">
          <cell r="G8395" t="str">
            <v/>
          </cell>
          <cell r="H8395">
            <v>38145</v>
          </cell>
        </row>
        <row r="8396">
          <cell r="G8396" t="str">
            <v/>
          </cell>
          <cell r="H8396">
            <v>38143</v>
          </cell>
        </row>
        <row r="8397">
          <cell r="G8397" t="str">
            <v/>
          </cell>
          <cell r="H8397">
            <v>38142</v>
          </cell>
        </row>
        <row r="8398">
          <cell r="G8398" t="str">
            <v/>
          </cell>
          <cell r="H8398">
            <v>38138</v>
          </cell>
        </row>
        <row r="8399">
          <cell r="G8399" t="str">
            <v/>
          </cell>
          <cell r="H8399">
            <v>38138</v>
          </cell>
        </row>
        <row r="8400">
          <cell r="G8400" t="str">
            <v/>
          </cell>
          <cell r="H8400">
            <v>38138</v>
          </cell>
        </row>
        <row r="8401">
          <cell r="G8401" t="str">
            <v/>
          </cell>
          <cell r="H8401">
            <v>38138</v>
          </cell>
        </row>
        <row r="8402">
          <cell r="G8402" t="str">
            <v/>
          </cell>
          <cell r="H8402">
            <v>38138</v>
          </cell>
        </row>
        <row r="8403">
          <cell r="G8403" t="str">
            <v/>
          </cell>
          <cell r="H8403">
            <v>38138</v>
          </cell>
        </row>
        <row r="8404">
          <cell r="G8404" t="str">
            <v/>
          </cell>
          <cell r="H8404">
            <v>38138</v>
          </cell>
        </row>
        <row r="8405">
          <cell r="G8405" t="str">
            <v/>
          </cell>
          <cell r="H8405">
            <v>38138</v>
          </cell>
        </row>
        <row r="8406">
          <cell r="G8406" t="str">
            <v/>
          </cell>
          <cell r="H8406">
            <v>38136</v>
          </cell>
        </row>
        <row r="8407">
          <cell r="G8407" t="str">
            <v/>
          </cell>
          <cell r="H8407">
            <v>38135</v>
          </cell>
        </row>
        <row r="8408">
          <cell r="G8408" t="str">
            <v/>
          </cell>
          <cell r="H8408">
            <v>38134</v>
          </cell>
        </row>
        <row r="8409">
          <cell r="G8409" t="str">
            <v/>
          </cell>
          <cell r="H8409">
            <v>38134</v>
          </cell>
        </row>
        <row r="8410">
          <cell r="G8410" t="str">
            <v/>
          </cell>
          <cell r="H8410">
            <v>38134</v>
          </cell>
        </row>
        <row r="8411">
          <cell r="G8411" t="str">
            <v/>
          </cell>
          <cell r="H8411">
            <v>38134</v>
          </cell>
        </row>
        <row r="8412">
          <cell r="G8412" t="str">
            <v/>
          </cell>
          <cell r="H8412">
            <v>38134</v>
          </cell>
        </row>
        <row r="8413">
          <cell r="G8413" t="str">
            <v/>
          </cell>
          <cell r="H8413">
            <v>38134</v>
          </cell>
        </row>
        <row r="8414">
          <cell r="G8414" t="str">
            <v/>
          </cell>
          <cell r="H8414">
            <v>38132</v>
          </cell>
        </row>
        <row r="8415">
          <cell r="G8415" t="str">
            <v/>
          </cell>
          <cell r="H8415">
            <v>38131</v>
          </cell>
        </row>
        <row r="8416">
          <cell r="G8416" t="str">
            <v/>
          </cell>
          <cell r="H8416">
            <v>38131</v>
          </cell>
        </row>
        <row r="8417">
          <cell r="G8417" t="str">
            <v/>
          </cell>
          <cell r="H8417">
            <v>38129</v>
          </cell>
        </row>
        <row r="8418">
          <cell r="G8418" t="str">
            <v/>
          </cell>
          <cell r="H8418">
            <v>38129</v>
          </cell>
        </row>
        <row r="8419">
          <cell r="G8419" t="str">
            <v/>
          </cell>
          <cell r="H8419">
            <v>38129</v>
          </cell>
        </row>
        <row r="8420">
          <cell r="G8420" t="str">
            <v/>
          </cell>
          <cell r="H8420">
            <v>38127</v>
          </cell>
        </row>
        <row r="8421">
          <cell r="G8421" t="str">
            <v/>
          </cell>
          <cell r="H8421">
            <v>38127</v>
          </cell>
        </row>
        <row r="8422">
          <cell r="G8422" t="str">
            <v/>
          </cell>
          <cell r="H8422">
            <v>38127</v>
          </cell>
        </row>
        <row r="8423">
          <cell r="G8423" t="str">
            <v/>
          </cell>
          <cell r="H8423">
            <v>38126</v>
          </cell>
        </row>
        <row r="8424">
          <cell r="G8424" t="str">
            <v/>
          </cell>
          <cell r="H8424">
            <v>38125</v>
          </cell>
        </row>
        <row r="8425">
          <cell r="G8425" t="str">
            <v/>
          </cell>
          <cell r="H8425">
            <v>38125</v>
          </cell>
        </row>
        <row r="8426">
          <cell r="G8426" t="str">
            <v/>
          </cell>
          <cell r="H8426">
            <v>38125</v>
          </cell>
        </row>
        <row r="8427">
          <cell r="G8427" t="str">
            <v/>
          </cell>
          <cell r="H8427">
            <v>38125</v>
          </cell>
        </row>
        <row r="8428">
          <cell r="G8428" t="str">
            <v/>
          </cell>
          <cell r="H8428">
            <v>38125</v>
          </cell>
        </row>
        <row r="8429">
          <cell r="G8429" t="str">
            <v/>
          </cell>
          <cell r="H8429">
            <v>38124</v>
          </cell>
        </row>
        <row r="8430">
          <cell r="G8430" t="str">
            <v/>
          </cell>
          <cell r="H8430">
            <v>38124</v>
          </cell>
        </row>
        <row r="8431">
          <cell r="G8431" t="str">
            <v/>
          </cell>
          <cell r="H8431">
            <v>38124</v>
          </cell>
        </row>
        <row r="8432">
          <cell r="G8432" t="str">
            <v/>
          </cell>
          <cell r="H8432">
            <v>38124</v>
          </cell>
        </row>
        <row r="8433">
          <cell r="G8433" t="str">
            <v/>
          </cell>
          <cell r="H8433">
            <v>38124</v>
          </cell>
        </row>
        <row r="8434">
          <cell r="G8434" t="str">
            <v/>
          </cell>
          <cell r="H8434">
            <v>38124</v>
          </cell>
        </row>
        <row r="8435">
          <cell r="G8435" t="str">
            <v/>
          </cell>
          <cell r="H8435">
            <v>38124</v>
          </cell>
        </row>
        <row r="8436">
          <cell r="G8436" t="str">
            <v/>
          </cell>
          <cell r="H8436">
            <v>38124</v>
          </cell>
        </row>
        <row r="8437">
          <cell r="G8437" t="str">
            <v/>
          </cell>
          <cell r="H8437">
            <v>38124</v>
          </cell>
        </row>
        <row r="8438">
          <cell r="G8438" t="str">
            <v/>
          </cell>
          <cell r="H8438">
            <v>38122</v>
          </cell>
        </row>
        <row r="8439">
          <cell r="G8439" t="str">
            <v/>
          </cell>
          <cell r="H8439">
            <v>38122</v>
          </cell>
        </row>
        <row r="8440">
          <cell r="G8440" t="str">
            <v/>
          </cell>
          <cell r="H8440">
            <v>38122</v>
          </cell>
        </row>
        <row r="8441">
          <cell r="G8441" t="str">
            <v/>
          </cell>
          <cell r="H8441">
            <v>38119</v>
          </cell>
        </row>
        <row r="8442">
          <cell r="G8442" t="str">
            <v/>
          </cell>
          <cell r="H8442">
            <v>38119</v>
          </cell>
        </row>
        <row r="8443">
          <cell r="G8443" t="str">
            <v/>
          </cell>
          <cell r="H8443">
            <v>38117</v>
          </cell>
        </row>
        <row r="8444">
          <cell r="G8444" t="str">
            <v/>
          </cell>
          <cell r="H8444">
            <v>38115</v>
          </cell>
        </row>
        <row r="8445">
          <cell r="G8445" t="str">
            <v/>
          </cell>
          <cell r="H8445">
            <v>38114</v>
          </cell>
        </row>
        <row r="8446">
          <cell r="G8446" t="str">
            <v/>
          </cell>
          <cell r="H8446">
            <v>38101</v>
          </cell>
        </row>
        <row r="8447">
          <cell r="G8447" t="str">
            <v/>
          </cell>
          <cell r="H8447">
            <v>38166</v>
          </cell>
        </row>
        <row r="8448">
          <cell r="G8448" t="str">
            <v/>
          </cell>
          <cell r="H8448">
            <v>38138</v>
          </cell>
        </row>
        <row r="8449">
          <cell r="G8449" t="str">
            <v/>
          </cell>
          <cell r="H8449">
            <v>38136</v>
          </cell>
        </row>
        <row r="8450">
          <cell r="G8450" t="str">
            <v/>
          </cell>
          <cell r="H8450">
            <v>38135</v>
          </cell>
        </row>
        <row r="8451">
          <cell r="G8451" t="str">
            <v/>
          </cell>
          <cell r="H8451">
            <v>38134</v>
          </cell>
        </row>
        <row r="8452">
          <cell r="G8452" t="str">
            <v/>
          </cell>
          <cell r="H8452">
            <v>38133</v>
          </cell>
        </row>
        <row r="8453">
          <cell r="G8453" t="str">
            <v/>
          </cell>
          <cell r="H8453">
            <v>38133</v>
          </cell>
        </row>
        <row r="8454">
          <cell r="G8454" t="str">
            <v/>
          </cell>
          <cell r="H8454">
            <v>38124</v>
          </cell>
        </row>
        <row r="8455">
          <cell r="G8455" t="str">
            <v/>
          </cell>
          <cell r="H8455">
            <v>38114</v>
          </cell>
        </row>
        <row r="8456">
          <cell r="G8456" t="str">
            <v/>
          </cell>
          <cell r="H8456">
            <v>38113</v>
          </cell>
        </row>
        <row r="8457">
          <cell r="G8457" t="str">
            <v/>
          </cell>
          <cell r="H8457">
            <v>38093</v>
          </cell>
        </row>
        <row r="8458">
          <cell r="G8458" t="str">
            <v/>
          </cell>
          <cell r="H8458">
            <v>38093</v>
          </cell>
        </row>
        <row r="8459">
          <cell r="G8459" t="str">
            <v/>
          </cell>
          <cell r="H8459">
            <v>38149</v>
          </cell>
        </row>
        <row r="8460">
          <cell r="G8460" t="str">
            <v/>
          </cell>
          <cell r="H8460">
            <v>38149</v>
          </cell>
        </row>
        <row r="8461">
          <cell r="G8461" t="str">
            <v/>
          </cell>
          <cell r="H8461">
            <v>38107</v>
          </cell>
        </row>
        <row r="8462">
          <cell r="G8462" t="str">
            <v/>
          </cell>
          <cell r="H8462">
            <v>38150</v>
          </cell>
        </row>
        <row r="8463">
          <cell r="G8463" t="str">
            <v/>
          </cell>
          <cell r="H8463">
            <v>38149</v>
          </cell>
        </row>
        <row r="8464">
          <cell r="G8464" t="str">
            <v/>
          </cell>
          <cell r="H8464">
            <v>38148</v>
          </cell>
        </row>
        <row r="8465">
          <cell r="G8465" t="str">
            <v/>
          </cell>
          <cell r="H8465">
            <v>38148</v>
          </cell>
        </row>
        <row r="8466">
          <cell r="G8466" t="str">
            <v/>
          </cell>
          <cell r="H8466">
            <v>38148</v>
          </cell>
        </row>
        <row r="8467">
          <cell r="G8467" t="str">
            <v/>
          </cell>
          <cell r="H8467">
            <v>38145</v>
          </cell>
        </row>
        <row r="8468">
          <cell r="G8468" t="str">
            <v/>
          </cell>
          <cell r="H8468">
            <v>38145</v>
          </cell>
        </row>
        <row r="8469">
          <cell r="G8469" t="str">
            <v/>
          </cell>
          <cell r="H8469">
            <v>38145</v>
          </cell>
        </row>
        <row r="8470">
          <cell r="G8470" t="str">
            <v/>
          </cell>
          <cell r="H8470">
            <v>38137</v>
          </cell>
        </row>
        <row r="8471">
          <cell r="G8471" t="str">
            <v/>
          </cell>
          <cell r="H8471">
            <v>38136</v>
          </cell>
        </row>
        <row r="8472">
          <cell r="G8472" t="str">
            <v/>
          </cell>
          <cell r="H8472">
            <v>38135</v>
          </cell>
        </row>
        <row r="8473">
          <cell r="G8473" t="str">
            <v/>
          </cell>
          <cell r="H8473">
            <v>38135</v>
          </cell>
        </row>
        <row r="8474">
          <cell r="G8474" t="str">
            <v/>
          </cell>
          <cell r="H8474">
            <v>38135</v>
          </cell>
        </row>
        <row r="8475">
          <cell r="G8475" t="str">
            <v/>
          </cell>
          <cell r="H8475">
            <v>38135</v>
          </cell>
        </row>
        <row r="8476">
          <cell r="G8476" t="str">
            <v/>
          </cell>
          <cell r="H8476">
            <v>38134</v>
          </cell>
        </row>
        <row r="8477">
          <cell r="G8477" t="str">
            <v/>
          </cell>
          <cell r="H8477">
            <v>38134</v>
          </cell>
        </row>
        <row r="8478">
          <cell r="G8478" t="str">
            <v/>
          </cell>
          <cell r="H8478">
            <v>38134</v>
          </cell>
        </row>
        <row r="8479">
          <cell r="G8479" t="str">
            <v/>
          </cell>
          <cell r="H8479">
            <v>38132</v>
          </cell>
        </row>
        <row r="8480">
          <cell r="G8480" t="str">
            <v/>
          </cell>
          <cell r="H8480">
            <v>38129</v>
          </cell>
        </row>
        <row r="8481">
          <cell r="G8481" t="str">
            <v/>
          </cell>
          <cell r="H8481">
            <v>38128</v>
          </cell>
        </row>
        <row r="8482">
          <cell r="G8482" t="str">
            <v/>
          </cell>
          <cell r="H8482">
            <v>38128</v>
          </cell>
        </row>
        <row r="8483">
          <cell r="G8483" t="str">
            <v/>
          </cell>
          <cell r="H8483">
            <v>38128</v>
          </cell>
        </row>
        <row r="8484">
          <cell r="G8484" t="str">
            <v/>
          </cell>
          <cell r="H8484">
            <v>38128</v>
          </cell>
        </row>
        <row r="8485">
          <cell r="G8485" t="str">
            <v/>
          </cell>
          <cell r="H8485">
            <v>38128</v>
          </cell>
        </row>
        <row r="8486">
          <cell r="G8486" t="str">
            <v/>
          </cell>
          <cell r="H8486">
            <v>38121</v>
          </cell>
        </row>
        <row r="8487">
          <cell r="G8487" t="str">
            <v/>
          </cell>
          <cell r="H8487">
            <v>38121</v>
          </cell>
        </row>
        <row r="8488">
          <cell r="G8488" t="str">
            <v/>
          </cell>
          <cell r="H8488">
            <v>38121</v>
          </cell>
        </row>
        <row r="8489">
          <cell r="G8489" t="str">
            <v/>
          </cell>
          <cell r="H8489">
            <v>38121</v>
          </cell>
        </row>
        <row r="8490">
          <cell r="G8490" t="str">
            <v/>
          </cell>
          <cell r="H8490">
            <v>38121</v>
          </cell>
        </row>
        <row r="8491">
          <cell r="G8491" t="str">
            <v/>
          </cell>
          <cell r="H8491">
            <v>38121</v>
          </cell>
        </row>
        <row r="8492">
          <cell r="G8492" t="str">
            <v/>
          </cell>
          <cell r="H8492">
            <v>38121</v>
          </cell>
        </row>
        <row r="8493">
          <cell r="G8493" t="str">
            <v/>
          </cell>
          <cell r="H8493">
            <v>38107</v>
          </cell>
        </row>
        <row r="8494">
          <cell r="G8494" t="str">
            <v/>
          </cell>
          <cell r="H8494">
            <v>38107</v>
          </cell>
        </row>
        <row r="8495">
          <cell r="G8495" t="str">
            <v/>
          </cell>
          <cell r="H8495">
            <v>38107</v>
          </cell>
        </row>
        <row r="8496">
          <cell r="G8496" t="str">
            <v/>
          </cell>
          <cell r="H8496">
            <v>38107</v>
          </cell>
        </row>
        <row r="8497">
          <cell r="G8497" t="str">
            <v/>
          </cell>
          <cell r="H8497">
            <v>38107</v>
          </cell>
        </row>
        <row r="8498">
          <cell r="G8498" t="str">
            <v/>
          </cell>
          <cell r="H8498">
            <v>38107</v>
          </cell>
        </row>
        <row r="8499">
          <cell r="G8499" t="str">
            <v/>
          </cell>
          <cell r="H8499">
            <v>38107</v>
          </cell>
        </row>
        <row r="8500">
          <cell r="G8500" t="str">
            <v/>
          </cell>
          <cell r="H8500">
            <v>38107</v>
          </cell>
        </row>
        <row r="8501">
          <cell r="G8501" t="str">
            <v/>
          </cell>
          <cell r="H8501">
            <v>38107</v>
          </cell>
        </row>
        <row r="8502">
          <cell r="G8502" t="str">
            <v/>
          </cell>
          <cell r="H8502">
            <v>38260</v>
          </cell>
        </row>
        <row r="8503">
          <cell r="G8503" t="str">
            <v/>
          </cell>
          <cell r="H8503">
            <v>38260</v>
          </cell>
        </row>
        <row r="8504">
          <cell r="G8504" t="str">
            <v/>
          </cell>
          <cell r="H8504">
            <v>38259</v>
          </cell>
        </row>
        <row r="8505">
          <cell r="G8505" t="str">
            <v/>
          </cell>
          <cell r="H8505">
            <v>38259</v>
          </cell>
        </row>
        <row r="8506">
          <cell r="G8506" t="str">
            <v/>
          </cell>
          <cell r="H8506">
            <v>38259</v>
          </cell>
        </row>
        <row r="8507">
          <cell r="G8507" t="str">
            <v/>
          </cell>
          <cell r="H8507">
            <v>38250</v>
          </cell>
        </row>
        <row r="8508">
          <cell r="G8508" t="str">
            <v/>
          </cell>
          <cell r="H8508">
            <v>38247</v>
          </cell>
        </row>
        <row r="8509">
          <cell r="G8509" t="str">
            <v/>
          </cell>
          <cell r="H8509">
            <v>38246</v>
          </cell>
        </row>
        <row r="8510">
          <cell r="G8510" t="str">
            <v/>
          </cell>
          <cell r="H8510">
            <v>38240</v>
          </cell>
        </row>
        <row r="8511">
          <cell r="G8511" t="str">
            <v/>
          </cell>
          <cell r="H8511">
            <v>38240</v>
          </cell>
        </row>
        <row r="8512">
          <cell r="G8512" t="str">
            <v/>
          </cell>
          <cell r="H8512">
            <v>38240</v>
          </cell>
        </row>
        <row r="8513">
          <cell r="G8513" t="str">
            <v/>
          </cell>
          <cell r="H8513">
            <v>38240</v>
          </cell>
        </row>
        <row r="8514">
          <cell r="G8514" t="str">
            <v/>
          </cell>
          <cell r="H8514">
            <v>38240</v>
          </cell>
        </row>
        <row r="8515">
          <cell r="G8515" t="str">
            <v/>
          </cell>
          <cell r="H8515">
            <v>38240</v>
          </cell>
        </row>
        <row r="8516">
          <cell r="G8516" t="str">
            <v/>
          </cell>
          <cell r="H8516">
            <v>38240</v>
          </cell>
        </row>
        <row r="8517">
          <cell r="G8517" t="str">
            <v/>
          </cell>
          <cell r="H8517">
            <v>38240</v>
          </cell>
        </row>
        <row r="8518">
          <cell r="G8518" t="str">
            <v/>
          </cell>
          <cell r="H8518">
            <v>38239</v>
          </cell>
        </row>
        <row r="8519">
          <cell r="G8519" t="str">
            <v/>
          </cell>
          <cell r="H8519">
            <v>38239</v>
          </cell>
        </row>
        <row r="8520">
          <cell r="G8520" t="str">
            <v/>
          </cell>
          <cell r="H8520">
            <v>38239</v>
          </cell>
        </row>
        <row r="8521">
          <cell r="G8521" t="str">
            <v/>
          </cell>
          <cell r="H8521">
            <v>38239</v>
          </cell>
        </row>
        <row r="8522">
          <cell r="G8522" t="str">
            <v/>
          </cell>
          <cell r="H8522">
            <v>38230</v>
          </cell>
        </row>
        <row r="8523">
          <cell r="G8523" t="str">
            <v/>
          </cell>
          <cell r="H8523">
            <v>38230</v>
          </cell>
        </row>
        <row r="8524">
          <cell r="G8524" t="str">
            <v/>
          </cell>
          <cell r="H8524">
            <v>38230</v>
          </cell>
        </row>
        <row r="8525">
          <cell r="G8525" t="str">
            <v/>
          </cell>
          <cell r="H8525">
            <v>38230</v>
          </cell>
        </row>
        <row r="8526">
          <cell r="G8526" t="str">
            <v/>
          </cell>
          <cell r="H8526">
            <v>38229</v>
          </cell>
        </row>
        <row r="8527">
          <cell r="G8527" t="str">
            <v/>
          </cell>
          <cell r="H8527">
            <v>38229</v>
          </cell>
        </row>
        <row r="8528">
          <cell r="G8528" t="str">
            <v/>
          </cell>
          <cell r="H8528">
            <v>38229</v>
          </cell>
        </row>
        <row r="8529">
          <cell r="G8529" t="str">
            <v/>
          </cell>
          <cell r="H8529">
            <v>38227</v>
          </cell>
        </row>
        <row r="8530">
          <cell r="G8530" t="str">
            <v/>
          </cell>
          <cell r="H8530">
            <v>38227</v>
          </cell>
        </row>
        <row r="8531">
          <cell r="G8531" t="str">
            <v/>
          </cell>
          <cell r="H8531">
            <v>38227</v>
          </cell>
        </row>
        <row r="8532">
          <cell r="G8532" t="str">
            <v/>
          </cell>
          <cell r="H8532">
            <v>38226</v>
          </cell>
        </row>
        <row r="8533">
          <cell r="G8533" t="str">
            <v/>
          </cell>
          <cell r="H8533">
            <v>38226</v>
          </cell>
        </row>
        <row r="8534">
          <cell r="G8534" t="str">
            <v/>
          </cell>
          <cell r="H8534">
            <v>38226</v>
          </cell>
        </row>
        <row r="8535">
          <cell r="G8535" t="str">
            <v/>
          </cell>
          <cell r="H8535">
            <v>38225</v>
          </cell>
        </row>
        <row r="8536">
          <cell r="G8536" t="str">
            <v/>
          </cell>
          <cell r="H8536">
            <v>38224</v>
          </cell>
        </row>
        <row r="8537">
          <cell r="G8537" t="str">
            <v/>
          </cell>
          <cell r="H8537">
            <v>38222</v>
          </cell>
        </row>
        <row r="8538">
          <cell r="G8538" t="str">
            <v/>
          </cell>
          <cell r="H8538">
            <v>38222</v>
          </cell>
        </row>
        <row r="8539">
          <cell r="G8539" t="str">
            <v/>
          </cell>
          <cell r="H8539">
            <v>38222</v>
          </cell>
        </row>
        <row r="8540">
          <cell r="G8540" t="str">
            <v/>
          </cell>
          <cell r="H8540">
            <v>38222</v>
          </cell>
        </row>
        <row r="8541">
          <cell r="G8541" t="str">
            <v/>
          </cell>
          <cell r="H8541">
            <v>38222</v>
          </cell>
        </row>
        <row r="8542">
          <cell r="G8542" t="str">
            <v/>
          </cell>
          <cell r="H8542">
            <v>38222</v>
          </cell>
        </row>
        <row r="8543">
          <cell r="G8543" t="str">
            <v/>
          </cell>
          <cell r="H8543">
            <v>38220</v>
          </cell>
        </row>
        <row r="8544">
          <cell r="G8544" t="str">
            <v/>
          </cell>
          <cell r="H8544">
            <v>38220</v>
          </cell>
        </row>
        <row r="8545">
          <cell r="G8545" t="str">
            <v/>
          </cell>
          <cell r="H8545">
            <v>38219</v>
          </cell>
        </row>
        <row r="8546">
          <cell r="G8546" t="str">
            <v/>
          </cell>
          <cell r="H8546">
            <v>38219</v>
          </cell>
        </row>
        <row r="8547">
          <cell r="G8547" t="str">
            <v/>
          </cell>
          <cell r="H8547">
            <v>38219</v>
          </cell>
        </row>
        <row r="8548">
          <cell r="G8548" t="str">
            <v/>
          </cell>
          <cell r="H8548">
            <v>38219</v>
          </cell>
        </row>
        <row r="8549">
          <cell r="G8549" t="str">
            <v/>
          </cell>
          <cell r="H8549">
            <v>38219</v>
          </cell>
        </row>
        <row r="8550">
          <cell r="G8550" t="str">
            <v/>
          </cell>
          <cell r="H8550">
            <v>38219</v>
          </cell>
        </row>
        <row r="8551">
          <cell r="G8551" t="str">
            <v/>
          </cell>
          <cell r="H8551">
            <v>38218</v>
          </cell>
        </row>
        <row r="8552">
          <cell r="G8552" t="str">
            <v/>
          </cell>
          <cell r="H8552">
            <v>38218</v>
          </cell>
        </row>
        <row r="8553">
          <cell r="G8553" t="str">
            <v/>
          </cell>
          <cell r="H8553">
            <v>38218</v>
          </cell>
        </row>
        <row r="8554">
          <cell r="G8554" t="str">
            <v/>
          </cell>
          <cell r="H8554">
            <v>38217</v>
          </cell>
        </row>
        <row r="8555">
          <cell r="G8555" t="str">
            <v/>
          </cell>
          <cell r="H8555">
            <v>38217</v>
          </cell>
        </row>
        <row r="8556">
          <cell r="G8556" t="str">
            <v/>
          </cell>
          <cell r="H8556">
            <v>38217</v>
          </cell>
        </row>
        <row r="8557">
          <cell r="G8557" t="str">
            <v/>
          </cell>
          <cell r="H8557">
            <v>38216</v>
          </cell>
        </row>
        <row r="8558">
          <cell r="G8558" t="str">
            <v/>
          </cell>
          <cell r="H8558">
            <v>38216</v>
          </cell>
        </row>
        <row r="8559">
          <cell r="G8559" t="str">
            <v/>
          </cell>
          <cell r="H8559">
            <v>38215</v>
          </cell>
        </row>
        <row r="8560">
          <cell r="G8560" t="str">
            <v/>
          </cell>
          <cell r="H8560">
            <v>38212</v>
          </cell>
        </row>
        <row r="8561">
          <cell r="G8561" t="str">
            <v/>
          </cell>
          <cell r="H8561">
            <v>38212</v>
          </cell>
        </row>
        <row r="8562">
          <cell r="G8562" t="str">
            <v/>
          </cell>
          <cell r="H8562">
            <v>38212</v>
          </cell>
        </row>
        <row r="8563">
          <cell r="G8563" t="str">
            <v/>
          </cell>
          <cell r="H8563">
            <v>38212</v>
          </cell>
        </row>
        <row r="8564">
          <cell r="G8564" t="str">
            <v/>
          </cell>
          <cell r="H8564">
            <v>38212</v>
          </cell>
        </row>
        <row r="8565">
          <cell r="G8565" t="str">
            <v/>
          </cell>
          <cell r="H8565">
            <v>38212</v>
          </cell>
        </row>
        <row r="8566">
          <cell r="G8566" t="str">
            <v/>
          </cell>
          <cell r="H8566">
            <v>38212</v>
          </cell>
        </row>
        <row r="8567">
          <cell r="G8567" t="str">
            <v/>
          </cell>
          <cell r="H8567">
            <v>38212</v>
          </cell>
        </row>
        <row r="8568">
          <cell r="G8568" t="str">
            <v/>
          </cell>
          <cell r="H8568">
            <v>38212</v>
          </cell>
        </row>
        <row r="8569">
          <cell r="G8569" t="str">
            <v/>
          </cell>
          <cell r="H8569">
            <v>38210</v>
          </cell>
        </row>
        <row r="8570">
          <cell r="G8570" t="str">
            <v/>
          </cell>
          <cell r="H8570">
            <v>38210</v>
          </cell>
        </row>
        <row r="8571">
          <cell r="G8571" t="str">
            <v/>
          </cell>
          <cell r="H8571">
            <v>38210</v>
          </cell>
        </row>
        <row r="8572">
          <cell r="G8572" t="str">
            <v/>
          </cell>
          <cell r="H8572">
            <v>38210</v>
          </cell>
        </row>
        <row r="8573">
          <cell r="G8573" t="str">
            <v/>
          </cell>
          <cell r="H8573">
            <v>38210</v>
          </cell>
        </row>
        <row r="8574">
          <cell r="G8574" t="str">
            <v/>
          </cell>
          <cell r="H8574">
            <v>38210</v>
          </cell>
        </row>
        <row r="8575">
          <cell r="G8575" t="str">
            <v/>
          </cell>
          <cell r="H8575">
            <v>38210</v>
          </cell>
        </row>
        <row r="8576">
          <cell r="G8576" t="str">
            <v/>
          </cell>
          <cell r="H8576">
            <v>38209</v>
          </cell>
        </row>
        <row r="8577">
          <cell r="G8577" t="str">
            <v/>
          </cell>
          <cell r="H8577">
            <v>38209</v>
          </cell>
        </row>
        <row r="8578">
          <cell r="G8578" t="str">
            <v/>
          </cell>
          <cell r="H8578">
            <v>38209</v>
          </cell>
        </row>
        <row r="8579">
          <cell r="G8579" t="str">
            <v/>
          </cell>
          <cell r="H8579">
            <v>38208</v>
          </cell>
        </row>
        <row r="8580">
          <cell r="G8580" t="str">
            <v/>
          </cell>
          <cell r="H8580">
            <v>38208</v>
          </cell>
        </row>
        <row r="8581">
          <cell r="G8581" t="str">
            <v/>
          </cell>
          <cell r="H8581">
            <v>38208</v>
          </cell>
        </row>
        <row r="8582">
          <cell r="G8582" t="str">
            <v/>
          </cell>
          <cell r="H8582">
            <v>38208</v>
          </cell>
        </row>
        <row r="8583">
          <cell r="G8583" t="str">
            <v/>
          </cell>
          <cell r="H8583">
            <v>38208</v>
          </cell>
        </row>
        <row r="8584">
          <cell r="G8584" t="str">
            <v/>
          </cell>
          <cell r="H8584">
            <v>38208</v>
          </cell>
        </row>
        <row r="8585">
          <cell r="G8585" t="str">
            <v/>
          </cell>
          <cell r="H8585">
            <v>38208</v>
          </cell>
        </row>
        <row r="8586">
          <cell r="G8586" t="str">
            <v/>
          </cell>
          <cell r="H8586">
            <v>38206</v>
          </cell>
        </row>
        <row r="8587">
          <cell r="G8587" t="str">
            <v/>
          </cell>
          <cell r="H8587">
            <v>38204</v>
          </cell>
        </row>
        <row r="8588">
          <cell r="G8588" t="str">
            <v/>
          </cell>
          <cell r="H8588">
            <v>38204</v>
          </cell>
        </row>
        <row r="8589">
          <cell r="G8589" t="str">
            <v/>
          </cell>
          <cell r="H8589">
            <v>38204</v>
          </cell>
        </row>
        <row r="8590">
          <cell r="G8590" t="str">
            <v/>
          </cell>
          <cell r="H8590">
            <v>38204</v>
          </cell>
        </row>
        <row r="8591">
          <cell r="G8591" t="str">
            <v/>
          </cell>
          <cell r="H8591">
            <v>38204</v>
          </cell>
        </row>
        <row r="8592">
          <cell r="G8592" t="str">
            <v/>
          </cell>
          <cell r="H8592">
            <v>38203</v>
          </cell>
        </row>
        <row r="8593">
          <cell r="G8593" t="str">
            <v/>
          </cell>
          <cell r="H8593">
            <v>38203</v>
          </cell>
        </row>
        <row r="8594">
          <cell r="G8594" t="str">
            <v/>
          </cell>
          <cell r="H8594">
            <v>38203</v>
          </cell>
        </row>
        <row r="8595">
          <cell r="G8595" t="str">
            <v/>
          </cell>
          <cell r="H8595">
            <v>38203</v>
          </cell>
        </row>
        <row r="8596">
          <cell r="G8596" t="str">
            <v/>
          </cell>
          <cell r="H8596">
            <v>38203</v>
          </cell>
        </row>
        <row r="8597">
          <cell r="G8597" t="str">
            <v/>
          </cell>
          <cell r="H8597">
            <v>38202</v>
          </cell>
        </row>
        <row r="8598">
          <cell r="G8598" t="str">
            <v/>
          </cell>
          <cell r="H8598">
            <v>38198</v>
          </cell>
        </row>
        <row r="8599">
          <cell r="G8599" t="str">
            <v/>
          </cell>
          <cell r="H8599">
            <v>38198</v>
          </cell>
        </row>
        <row r="8600">
          <cell r="G8600" t="str">
            <v/>
          </cell>
          <cell r="H8600">
            <v>38197</v>
          </cell>
        </row>
        <row r="8601">
          <cell r="G8601" t="str">
            <v/>
          </cell>
          <cell r="H8601">
            <v>38197</v>
          </cell>
        </row>
        <row r="8602">
          <cell r="G8602" t="str">
            <v/>
          </cell>
          <cell r="H8602">
            <v>38197</v>
          </cell>
        </row>
        <row r="8603">
          <cell r="G8603" t="str">
            <v/>
          </cell>
          <cell r="H8603">
            <v>38196</v>
          </cell>
        </row>
        <row r="8604">
          <cell r="G8604" t="str">
            <v/>
          </cell>
          <cell r="H8604">
            <v>38196</v>
          </cell>
        </row>
        <row r="8605">
          <cell r="G8605" t="str">
            <v/>
          </cell>
          <cell r="H8605">
            <v>38196</v>
          </cell>
        </row>
        <row r="8606">
          <cell r="G8606" t="str">
            <v/>
          </cell>
          <cell r="H8606">
            <v>38196</v>
          </cell>
        </row>
        <row r="8607">
          <cell r="G8607" t="str">
            <v/>
          </cell>
          <cell r="H8607">
            <v>38196</v>
          </cell>
        </row>
        <row r="8608">
          <cell r="G8608" t="str">
            <v/>
          </cell>
          <cell r="H8608">
            <v>38196</v>
          </cell>
        </row>
        <row r="8609">
          <cell r="G8609" t="str">
            <v/>
          </cell>
          <cell r="H8609">
            <v>38196</v>
          </cell>
        </row>
        <row r="8610">
          <cell r="G8610" t="str">
            <v/>
          </cell>
          <cell r="H8610">
            <v>38196</v>
          </cell>
        </row>
        <row r="8611">
          <cell r="G8611" t="str">
            <v/>
          </cell>
          <cell r="H8611">
            <v>38195</v>
          </cell>
        </row>
        <row r="8612">
          <cell r="G8612" t="str">
            <v/>
          </cell>
          <cell r="H8612">
            <v>38195</v>
          </cell>
        </row>
        <row r="8613">
          <cell r="G8613" t="str">
            <v/>
          </cell>
          <cell r="H8613">
            <v>38195</v>
          </cell>
        </row>
        <row r="8614">
          <cell r="G8614" t="str">
            <v/>
          </cell>
          <cell r="H8614">
            <v>38195</v>
          </cell>
        </row>
        <row r="8615">
          <cell r="G8615" t="str">
            <v/>
          </cell>
          <cell r="H8615">
            <v>38195</v>
          </cell>
        </row>
        <row r="8616">
          <cell r="G8616" t="str">
            <v/>
          </cell>
          <cell r="H8616">
            <v>38195</v>
          </cell>
        </row>
        <row r="8617">
          <cell r="G8617" t="str">
            <v/>
          </cell>
          <cell r="H8617">
            <v>38195</v>
          </cell>
        </row>
        <row r="8618">
          <cell r="G8618" t="str">
            <v/>
          </cell>
          <cell r="H8618">
            <v>38195</v>
          </cell>
        </row>
        <row r="8619">
          <cell r="G8619" t="str">
            <v/>
          </cell>
          <cell r="H8619">
            <v>38194</v>
          </cell>
        </row>
        <row r="8620">
          <cell r="G8620" t="str">
            <v/>
          </cell>
          <cell r="H8620">
            <v>38194</v>
          </cell>
        </row>
        <row r="8621">
          <cell r="G8621" t="str">
            <v/>
          </cell>
          <cell r="H8621">
            <v>38194</v>
          </cell>
        </row>
        <row r="8622">
          <cell r="G8622" t="str">
            <v/>
          </cell>
          <cell r="H8622">
            <v>38194</v>
          </cell>
        </row>
        <row r="8623">
          <cell r="G8623" t="str">
            <v/>
          </cell>
          <cell r="H8623">
            <v>38194</v>
          </cell>
        </row>
        <row r="8624">
          <cell r="G8624" t="str">
            <v/>
          </cell>
          <cell r="H8624">
            <v>38194</v>
          </cell>
        </row>
        <row r="8625">
          <cell r="G8625" t="str">
            <v/>
          </cell>
          <cell r="H8625">
            <v>38194</v>
          </cell>
        </row>
        <row r="8626">
          <cell r="G8626" t="str">
            <v/>
          </cell>
          <cell r="H8626">
            <v>38194</v>
          </cell>
        </row>
        <row r="8627">
          <cell r="G8627" t="str">
            <v/>
          </cell>
          <cell r="H8627">
            <v>38191</v>
          </cell>
        </row>
        <row r="8628">
          <cell r="G8628" t="str">
            <v/>
          </cell>
          <cell r="H8628">
            <v>38189</v>
          </cell>
        </row>
        <row r="8629">
          <cell r="G8629" t="str">
            <v/>
          </cell>
          <cell r="H8629">
            <v>38189</v>
          </cell>
        </row>
        <row r="8630">
          <cell r="G8630" t="str">
            <v/>
          </cell>
          <cell r="H8630">
            <v>38189</v>
          </cell>
        </row>
        <row r="8631">
          <cell r="G8631" t="str">
            <v/>
          </cell>
          <cell r="H8631">
            <v>38189</v>
          </cell>
        </row>
        <row r="8632">
          <cell r="G8632" t="str">
            <v/>
          </cell>
          <cell r="H8632">
            <v>38189</v>
          </cell>
        </row>
        <row r="8633">
          <cell r="G8633" t="str">
            <v/>
          </cell>
          <cell r="H8633">
            <v>38185</v>
          </cell>
        </row>
        <row r="8634">
          <cell r="G8634" t="str">
            <v/>
          </cell>
          <cell r="H8634">
            <v>38185</v>
          </cell>
        </row>
        <row r="8635">
          <cell r="G8635" t="str">
            <v/>
          </cell>
          <cell r="H8635">
            <v>38185</v>
          </cell>
        </row>
        <row r="8636">
          <cell r="G8636" t="str">
            <v/>
          </cell>
          <cell r="H8636">
            <v>38183</v>
          </cell>
        </row>
        <row r="8637">
          <cell r="G8637" t="str">
            <v/>
          </cell>
          <cell r="H8637">
            <v>38183</v>
          </cell>
        </row>
        <row r="8638">
          <cell r="G8638" t="str">
            <v/>
          </cell>
          <cell r="H8638">
            <v>38182</v>
          </cell>
        </row>
        <row r="8639">
          <cell r="G8639" t="str">
            <v/>
          </cell>
          <cell r="H8639">
            <v>38180</v>
          </cell>
        </row>
        <row r="8640">
          <cell r="G8640" t="str">
            <v/>
          </cell>
          <cell r="H8640">
            <v>38180</v>
          </cell>
        </row>
        <row r="8641">
          <cell r="G8641" t="str">
            <v/>
          </cell>
          <cell r="H8641">
            <v>38180</v>
          </cell>
        </row>
        <row r="8642">
          <cell r="G8642" t="str">
            <v/>
          </cell>
          <cell r="H8642">
            <v>38180</v>
          </cell>
        </row>
        <row r="8643">
          <cell r="G8643" t="str">
            <v/>
          </cell>
          <cell r="H8643">
            <v>38180</v>
          </cell>
        </row>
        <row r="8644">
          <cell r="G8644" t="str">
            <v/>
          </cell>
          <cell r="H8644">
            <v>38180</v>
          </cell>
        </row>
        <row r="8645">
          <cell r="G8645" t="str">
            <v/>
          </cell>
          <cell r="H8645">
            <v>38180</v>
          </cell>
        </row>
        <row r="8646">
          <cell r="G8646" t="str">
            <v/>
          </cell>
          <cell r="H8646">
            <v>38180</v>
          </cell>
        </row>
        <row r="8647">
          <cell r="G8647" t="str">
            <v/>
          </cell>
          <cell r="H8647">
            <v>38180</v>
          </cell>
        </row>
        <row r="8648">
          <cell r="G8648" t="str">
            <v/>
          </cell>
          <cell r="H8648">
            <v>38180</v>
          </cell>
        </row>
        <row r="8649">
          <cell r="G8649" t="str">
            <v/>
          </cell>
          <cell r="H8649">
            <v>38180</v>
          </cell>
        </row>
        <row r="8650">
          <cell r="G8650" t="str">
            <v/>
          </cell>
          <cell r="H8650">
            <v>38180</v>
          </cell>
        </row>
        <row r="8651">
          <cell r="G8651" t="str">
            <v/>
          </cell>
          <cell r="H8651">
            <v>38180</v>
          </cell>
        </row>
        <row r="8652">
          <cell r="G8652" t="str">
            <v/>
          </cell>
          <cell r="H8652">
            <v>38175</v>
          </cell>
        </row>
        <row r="8653">
          <cell r="G8653" t="str">
            <v/>
          </cell>
          <cell r="H8653">
            <v>38168</v>
          </cell>
        </row>
        <row r="8654">
          <cell r="G8654" t="str">
            <v/>
          </cell>
          <cell r="H8654">
            <v>38159</v>
          </cell>
        </row>
        <row r="8655">
          <cell r="G8655" t="str">
            <v/>
          </cell>
          <cell r="H8655">
            <v>38156</v>
          </cell>
        </row>
        <row r="8656">
          <cell r="G8656" t="str">
            <v/>
          </cell>
          <cell r="H8656">
            <v>38155</v>
          </cell>
        </row>
        <row r="8657">
          <cell r="G8657" t="str">
            <v/>
          </cell>
          <cell r="H8657">
            <v>38153</v>
          </cell>
        </row>
        <row r="8658">
          <cell r="G8658" t="str">
            <v/>
          </cell>
          <cell r="H8658">
            <v>38152</v>
          </cell>
        </row>
        <row r="8659">
          <cell r="G8659" t="str">
            <v/>
          </cell>
          <cell r="H8659">
            <v>38149</v>
          </cell>
        </row>
        <row r="8660">
          <cell r="G8660" t="str">
            <v/>
          </cell>
          <cell r="H8660">
            <v>38149</v>
          </cell>
        </row>
        <row r="8661">
          <cell r="G8661" t="str">
            <v/>
          </cell>
          <cell r="H8661">
            <v>38147</v>
          </cell>
        </row>
        <row r="8662">
          <cell r="G8662" t="str">
            <v/>
          </cell>
          <cell r="H8662">
            <v>38143</v>
          </cell>
        </row>
        <row r="8663">
          <cell r="G8663" t="str">
            <v/>
          </cell>
          <cell r="H8663">
            <v>38142</v>
          </cell>
        </row>
        <row r="8664">
          <cell r="G8664" t="str">
            <v/>
          </cell>
          <cell r="H8664">
            <v>38142</v>
          </cell>
        </row>
        <row r="8665">
          <cell r="G8665" t="str">
            <v/>
          </cell>
          <cell r="H8665">
            <v>38142</v>
          </cell>
        </row>
        <row r="8666">
          <cell r="G8666" t="str">
            <v/>
          </cell>
          <cell r="H8666">
            <v>38142</v>
          </cell>
        </row>
        <row r="8667">
          <cell r="G8667" t="str">
            <v/>
          </cell>
          <cell r="H8667">
            <v>38138</v>
          </cell>
        </row>
        <row r="8668">
          <cell r="G8668" t="str">
            <v/>
          </cell>
          <cell r="H8668">
            <v>38136</v>
          </cell>
        </row>
        <row r="8669">
          <cell r="G8669" t="str">
            <v/>
          </cell>
          <cell r="H8669">
            <v>38136</v>
          </cell>
        </row>
        <row r="8670">
          <cell r="G8670" t="str">
            <v/>
          </cell>
          <cell r="H8670">
            <v>38135</v>
          </cell>
        </row>
        <row r="8671">
          <cell r="G8671" t="str">
            <v/>
          </cell>
          <cell r="H8671">
            <v>38134</v>
          </cell>
        </row>
        <row r="8672">
          <cell r="G8672" t="str">
            <v/>
          </cell>
          <cell r="H8672">
            <v>38133</v>
          </cell>
        </row>
        <row r="8673">
          <cell r="G8673" t="str">
            <v/>
          </cell>
          <cell r="H8673">
            <v>38133</v>
          </cell>
        </row>
        <row r="8674">
          <cell r="G8674" t="str">
            <v/>
          </cell>
          <cell r="H8674">
            <v>38133</v>
          </cell>
        </row>
        <row r="8675">
          <cell r="G8675" t="str">
            <v/>
          </cell>
          <cell r="H8675">
            <v>38125</v>
          </cell>
        </row>
        <row r="8676">
          <cell r="G8676" t="str">
            <v/>
          </cell>
          <cell r="H8676">
            <v>38125</v>
          </cell>
        </row>
        <row r="8677">
          <cell r="G8677" t="str">
            <v/>
          </cell>
          <cell r="H8677">
            <v>38125</v>
          </cell>
        </row>
        <row r="8678">
          <cell r="G8678" t="str">
            <v/>
          </cell>
          <cell r="H8678">
            <v>38125</v>
          </cell>
        </row>
        <row r="8679">
          <cell r="G8679" t="str">
            <v/>
          </cell>
          <cell r="H8679">
            <v>38125</v>
          </cell>
        </row>
        <row r="8680">
          <cell r="G8680" t="str">
            <v/>
          </cell>
          <cell r="H8680">
            <v>38257</v>
          </cell>
        </row>
        <row r="8681">
          <cell r="G8681" t="str">
            <v/>
          </cell>
          <cell r="H8681">
            <v>38254</v>
          </cell>
        </row>
        <row r="8682">
          <cell r="G8682" t="str">
            <v/>
          </cell>
          <cell r="H8682">
            <v>38254</v>
          </cell>
        </row>
        <row r="8683">
          <cell r="G8683" t="str">
            <v/>
          </cell>
          <cell r="H8683">
            <v>38231</v>
          </cell>
        </row>
        <row r="8684">
          <cell r="G8684" t="str">
            <v/>
          </cell>
          <cell r="H8684">
            <v>38231</v>
          </cell>
        </row>
        <row r="8685">
          <cell r="G8685" t="str">
            <v/>
          </cell>
          <cell r="H8685">
            <v>38231</v>
          </cell>
        </row>
        <row r="8686">
          <cell r="G8686" t="str">
            <v/>
          </cell>
          <cell r="H8686">
            <v>38231</v>
          </cell>
        </row>
        <row r="8687">
          <cell r="G8687" t="str">
            <v/>
          </cell>
          <cell r="H8687">
            <v>38231</v>
          </cell>
        </row>
        <row r="8688">
          <cell r="G8688" t="str">
            <v/>
          </cell>
          <cell r="H8688">
            <v>38231</v>
          </cell>
        </row>
        <row r="8689">
          <cell r="G8689" t="str">
            <v/>
          </cell>
          <cell r="H8689">
            <v>38231</v>
          </cell>
        </row>
        <row r="8690">
          <cell r="G8690" t="str">
            <v/>
          </cell>
          <cell r="H8690">
            <v>38231</v>
          </cell>
        </row>
        <row r="8691">
          <cell r="G8691" t="str">
            <v/>
          </cell>
          <cell r="H8691">
            <v>38231</v>
          </cell>
        </row>
        <row r="8692">
          <cell r="G8692" t="str">
            <v/>
          </cell>
          <cell r="H8692">
            <v>38231</v>
          </cell>
        </row>
        <row r="8693">
          <cell r="G8693" t="str">
            <v/>
          </cell>
          <cell r="H8693">
            <v>38231</v>
          </cell>
        </row>
        <row r="8694">
          <cell r="G8694" t="str">
            <v/>
          </cell>
          <cell r="H8694">
            <v>38231</v>
          </cell>
        </row>
        <row r="8695">
          <cell r="G8695" t="str">
            <v/>
          </cell>
          <cell r="H8695">
            <v>38231</v>
          </cell>
        </row>
        <row r="8696">
          <cell r="G8696" t="str">
            <v/>
          </cell>
          <cell r="H8696">
            <v>38231</v>
          </cell>
        </row>
        <row r="8697">
          <cell r="G8697" t="str">
            <v/>
          </cell>
          <cell r="H8697">
            <v>38231</v>
          </cell>
        </row>
        <row r="8698">
          <cell r="G8698" t="str">
            <v/>
          </cell>
          <cell r="H8698">
            <v>38231</v>
          </cell>
        </row>
        <row r="8699">
          <cell r="G8699" t="str">
            <v/>
          </cell>
          <cell r="H8699">
            <v>38231</v>
          </cell>
        </row>
        <row r="8700">
          <cell r="G8700" t="str">
            <v/>
          </cell>
          <cell r="H8700">
            <v>38231</v>
          </cell>
        </row>
        <row r="8701">
          <cell r="G8701" t="str">
            <v/>
          </cell>
          <cell r="H8701">
            <v>38231</v>
          </cell>
        </row>
        <row r="8702">
          <cell r="G8702" t="str">
            <v/>
          </cell>
          <cell r="H8702">
            <v>38231</v>
          </cell>
        </row>
        <row r="8703">
          <cell r="G8703" t="str">
            <v/>
          </cell>
          <cell r="H8703">
            <v>38210</v>
          </cell>
        </row>
        <row r="8704">
          <cell r="G8704" t="str">
            <v/>
          </cell>
          <cell r="H8704">
            <v>38210</v>
          </cell>
        </row>
        <row r="8705">
          <cell r="G8705" t="str">
            <v/>
          </cell>
          <cell r="H8705">
            <v>38210</v>
          </cell>
        </row>
        <row r="8706">
          <cell r="G8706" t="str">
            <v/>
          </cell>
          <cell r="H8706">
            <v>38210</v>
          </cell>
        </row>
        <row r="8707">
          <cell r="G8707" t="str">
            <v/>
          </cell>
          <cell r="H8707">
            <v>38210</v>
          </cell>
        </row>
        <row r="8708">
          <cell r="G8708" t="str">
            <v/>
          </cell>
          <cell r="H8708">
            <v>38210</v>
          </cell>
        </row>
        <row r="8709">
          <cell r="G8709" t="str">
            <v/>
          </cell>
          <cell r="H8709">
            <v>38210</v>
          </cell>
        </row>
        <row r="8710">
          <cell r="G8710" t="str">
            <v/>
          </cell>
          <cell r="H8710">
            <v>38210</v>
          </cell>
        </row>
        <row r="8711">
          <cell r="G8711" t="str">
            <v/>
          </cell>
          <cell r="H8711">
            <v>38210</v>
          </cell>
        </row>
        <row r="8712">
          <cell r="G8712" t="str">
            <v/>
          </cell>
          <cell r="H8712">
            <v>38210</v>
          </cell>
        </row>
        <row r="8713">
          <cell r="G8713" t="str">
            <v/>
          </cell>
          <cell r="H8713">
            <v>38210</v>
          </cell>
        </row>
        <row r="8714">
          <cell r="G8714" t="str">
            <v/>
          </cell>
          <cell r="H8714">
            <v>38210</v>
          </cell>
        </row>
        <row r="8715">
          <cell r="G8715" t="str">
            <v/>
          </cell>
          <cell r="H8715">
            <v>38210</v>
          </cell>
        </row>
        <row r="8716">
          <cell r="G8716" t="str">
            <v/>
          </cell>
          <cell r="H8716">
            <v>38210</v>
          </cell>
        </row>
        <row r="8717">
          <cell r="G8717" t="str">
            <v/>
          </cell>
          <cell r="H8717">
            <v>38191</v>
          </cell>
        </row>
        <row r="8718">
          <cell r="G8718" t="str">
            <v/>
          </cell>
          <cell r="H8718">
            <v>38191</v>
          </cell>
        </row>
        <row r="8719">
          <cell r="G8719" t="str">
            <v/>
          </cell>
          <cell r="H8719">
            <v>38191</v>
          </cell>
        </row>
        <row r="8720">
          <cell r="G8720" t="str">
            <v/>
          </cell>
          <cell r="H8720">
            <v>38191</v>
          </cell>
        </row>
        <row r="8721">
          <cell r="G8721" t="str">
            <v/>
          </cell>
          <cell r="H8721">
            <v>38191</v>
          </cell>
        </row>
        <row r="8722">
          <cell r="G8722" t="str">
            <v/>
          </cell>
          <cell r="H8722">
            <v>38191</v>
          </cell>
        </row>
        <row r="8723">
          <cell r="G8723" t="str">
            <v/>
          </cell>
          <cell r="H8723">
            <v>38191</v>
          </cell>
        </row>
        <row r="8724">
          <cell r="G8724" t="str">
            <v/>
          </cell>
          <cell r="H8724">
            <v>38191</v>
          </cell>
        </row>
        <row r="8725">
          <cell r="G8725" t="str">
            <v/>
          </cell>
          <cell r="H8725">
            <v>38191</v>
          </cell>
        </row>
        <row r="8726">
          <cell r="G8726" t="str">
            <v/>
          </cell>
          <cell r="H8726">
            <v>38191</v>
          </cell>
        </row>
        <row r="8727">
          <cell r="G8727" t="str">
            <v/>
          </cell>
          <cell r="H8727">
            <v>38191</v>
          </cell>
        </row>
        <row r="8728">
          <cell r="G8728" t="str">
            <v/>
          </cell>
          <cell r="H8728">
            <v>38191</v>
          </cell>
        </row>
        <row r="8729">
          <cell r="G8729" t="str">
            <v/>
          </cell>
          <cell r="H8729">
            <v>38251</v>
          </cell>
        </row>
        <row r="8730">
          <cell r="G8730" t="str">
            <v/>
          </cell>
          <cell r="H8730">
            <v>38251</v>
          </cell>
        </row>
        <row r="8731">
          <cell r="G8731" t="str">
            <v/>
          </cell>
          <cell r="H8731">
            <v>38250</v>
          </cell>
        </row>
        <row r="8732">
          <cell r="G8732" t="str">
            <v/>
          </cell>
          <cell r="H8732">
            <v>38250</v>
          </cell>
        </row>
        <row r="8733">
          <cell r="G8733" t="str">
            <v/>
          </cell>
          <cell r="H8733">
            <v>38250</v>
          </cell>
        </row>
        <row r="8734">
          <cell r="G8734" t="str">
            <v/>
          </cell>
          <cell r="H8734">
            <v>38250</v>
          </cell>
        </row>
        <row r="8735">
          <cell r="G8735" t="str">
            <v/>
          </cell>
          <cell r="H8735">
            <v>38216</v>
          </cell>
        </row>
        <row r="8736">
          <cell r="G8736" t="str">
            <v/>
          </cell>
          <cell r="H8736">
            <v>38216</v>
          </cell>
        </row>
        <row r="8737">
          <cell r="G8737" t="str">
            <v/>
          </cell>
          <cell r="H8737">
            <v>38216</v>
          </cell>
        </row>
        <row r="8738">
          <cell r="G8738" t="str">
            <v/>
          </cell>
          <cell r="H8738">
            <v>38216</v>
          </cell>
        </row>
        <row r="8739">
          <cell r="G8739" t="str">
            <v/>
          </cell>
          <cell r="H8739">
            <v>38216</v>
          </cell>
        </row>
        <row r="8740">
          <cell r="G8740" t="str">
            <v/>
          </cell>
          <cell r="H8740">
            <v>38216</v>
          </cell>
        </row>
        <row r="8741">
          <cell r="G8741" t="str">
            <v/>
          </cell>
          <cell r="H8741">
            <v>38216</v>
          </cell>
        </row>
        <row r="8742">
          <cell r="G8742" t="str">
            <v/>
          </cell>
          <cell r="H8742">
            <v>38216</v>
          </cell>
        </row>
        <row r="8743">
          <cell r="G8743" t="str">
            <v/>
          </cell>
          <cell r="H8743">
            <v>38216</v>
          </cell>
        </row>
        <row r="8744">
          <cell r="G8744" t="str">
            <v/>
          </cell>
          <cell r="H8744">
            <v>38216</v>
          </cell>
        </row>
        <row r="8745">
          <cell r="G8745" t="str">
            <v/>
          </cell>
          <cell r="H8745">
            <v>38192</v>
          </cell>
        </row>
        <row r="8746">
          <cell r="G8746" t="str">
            <v/>
          </cell>
          <cell r="H8746">
            <v>38192</v>
          </cell>
        </row>
        <row r="8747">
          <cell r="G8747" t="str">
            <v/>
          </cell>
          <cell r="H8747">
            <v>38192</v>
          </cell>
        </row>
        <row r="8748">
          <cell r="G8748" t="str">
            <v/>
          </cell>
          <cell r="H8748">
            <v>38192</v>
          </cell>
        </row>
        <row r="8749">
          <cell r="G8749" t="str">
            <v/>
          </cell>
          <cell r="H8749">
            <v>38188</v>
          </cell>
        </row>
        <row r="8750">
          <cell r="G8750" t="str">
            <v/>
          </cell>
          <cell r="H8750">
            <v>38188</v>
          </cell>
        </row>
        <row r="8751">
          <cell r="G8751" t="str">
            <v/>
          </cell>
          <cell r="H8751">
            <v>38107</v>
          </cell>
        </row>
        <row r="8752">
          <cell r="G8752" t="str">
            <v/>
          </cell>
          <cell r="H8752">
            <v>38107</v>
          </cell>
        </row>
        <row r="8753">
          <cell r="G8753" t="str">
            <v/>
          </cell>
          <cell r="H8753">
            <v>38107</v>
          </cell>
        </row>
        <row r="8754">
          <cell r="G8754" t="str">
            <v/>
          </cell>
          <cell r="H8754">
            <v>38107</v>
          </cell>
        </row>
        <row r="8755">
          <cell r="G8755" t="str">
            <v/>
          </cell>
          <cell r="H8755">
            <v>38190</v>
          </cell>
        </row>
        <row r="8756">
          <cell r="G8756" t="str">
            <v/>
          </cell>
          <cell r="H8756">
            <v>38190</v>
          </cell>
        </row>
        <row r="8757">
          <cell r="G8757" t="str">
            <v/>
          </cell>
          <cell r="H8757">
            <v>38168</v>
          </cell>
        </row>
        <row r="8758">
          <cell r="G8758" t="str">
            <v/>
          </cell>
          <cell r="H8758">
            <v>38168</v>
          </cell>
        </row>
        <row r="8759">
          <cell r="G8759" t="str">
            <v/>
          </cell>
          <cell r="H8759">
            <v>38210</v>
          </cell>
        </row>
        <row r="8760">
          <cell r="G8760" t="str">
            <v/>
          </cell>
          <cell r="H8760">
            <v>38210</v>
          </cell>
        </row>
        <row r="8761">
          <cell r="G8761" t="str">
            <v/>
          </cell>
          <cell r="H8761">
            <v>38210</v>
          </cell>
        </row>
        <row r="8762">
          <cell r="G8762" t="str">
            <v/>
          </cell>
          <cell r="H8762">
            <v>38210</v>
          </cell>
        </row>
        <row r="8763">
          <cell r="G8763" t="str">
            <v/>
          </cell>
          <cell r="H8763">
            <v>38255</v>
          </cell>
        </row>
        <row r="8764">
          <cell r="G8764" t="str">
            <v/>
          </cell>
          <cell r="H8764">
            <v>38255</v>
          </cell>
        </row>
        <row r="8765">
          <cell r="G8765" t="str">
            <v/>
          </cell>
          <cell r="H8765">
            <v>38255</v>
          </cell>
        </row>
        <row r="8766">
          <cell r="G8766" t="str">
            <v/>
          </cell>
          <cell r="H8766">
            <v>38255</v>
          </cell>
        </row>
        <row r="8767">
          <cell r="G8767" t="str">
            <v/>
          </cell>
          <cell r="H8767">
            <v>38255</v>
          </cell>
        </row>
        <row r="8768">
          <cell r="G8768" t="str">
            <v/>
          </cell>
          <cell r="H8768">
            <v>38255</v>
          </cell>
        </row>
        <row r="8769">
          <cell r="G8769" t="str">
            <v/>
          </cell>
          <cell r="H8769">
            <v>38202</v>
          </cell>
        </row>
        <row r="8770">
          <cell r="G8770" t="str">
            <v/>
          </cell>
          <cell r="H8770">
            <v>38202</v>
          </cell>
        </row>
        <row r="8771">
          <cell r="G8771" t="str">
            <v/>
          </cell>
          <cell r="H8771">
            <v>38259</v>
          </cell>
        </row>
        <row r="8772">
          <cell r="G8772" t="str">
            <v/>
          </cell>
          <cell r="H8772">
            <v>38259</v>
          </cell>
        </row>
        <row r="8773">
          <cell r="G8773" t="str">
            <v/>
          </cell>
          <cell r="H8773">
            <v>38247</v>
          </cell>
        </row>
        <row r="8774">
          <cell r="G8774" t="str">
            <v/>
          </cell>
          <cell r="H8774">
            <v>38247</v>
          </cell>
        </row>
        <row r="8775">
          <cell r="G8775" t="str">
            <v/>
          </cell>
          <cell r="H8775">
            <v>38247</v>
          </cell>
        </row>
        <row r="8776">
          <cell r="G8776" t="str">
            <v/>
          </cell>
          <cell r="H8776">
            <v>38247</v>
          </cell>
        </row>
        <row r="8777">
          <cell r="G8777" t="str">
            <v/>
          </cell>
          <cell r="H8777">
            <v>38247</v>
          </cell>
        </row>
        <row r="8778">
          <cell r="G8778" t="str">
            <v/>
          </cell>
          <cell r="H8778">
            <v>38247</v>
          </cell>
        </row>
        <row r="8779">
          <cell r="G8779" t="str">
            <v/>
          </cell>
          <cell r="H8779">
            <v>38247</v>
          </cell>
        </row>
        <row r="8780">
          <cell r="G8780" t="str">
            <v/>
          </cell>
          <cell r="H8780">
            <v>38247</v>
          </cell>
        </row>
        <row r="8781">
          <cell r="G8781" t="str">
            <v/>
          </cell>
          <cell r="H8781">
            <v>38247</v>
          </cell>
        </row>
        <row r="8782">
          <cell r="G8782" t="str">
            <v/>
          </cell>
          <cell r="H8782">
            <v>38247</v>
          </cell>
        </row>
        <row r="8783">
          <cell r="G8783" t="str">
            <v/>
          </cell>
          <cell r="H8783">
            <v>38247</v>
          </cell>
        </row>
        <row r="8784">
          <cell r="G8784" t="str">
            <v/>
          </cell>
          <cell r="H8784">
            <v>38247</v>
          </cell>
        </row>
        <row r="8785">
          <cell r="G8785" t="str">
            <v/>
          </cell>
          <cell r="H8785">
            <v>38238</v>
          </cell>
        </row>
        <row r="8786">
          <cell r="G8786" t="str">
            <v/>
          </cell>
          <cell r="H8786">
            <v>38238</v>
          </cell>
        </row>
        <row r="8787">
          <cell r="G8787" t="str">
            <v/>
          </cell>
          <cell r="H8787">
            <v>38238</v>
          </cell>
        </row>
        <row r="8788">
          <cell r="G8788" t="str">
            <v/>
          </cell>
          <cell r="H8788">
            <v>38238</v>
          </cell>
        </row>
        <row r="8789">
          <cell r="G8789" t="str">
            <v/>
          </cell>
          <cell r="H8789">
            <v>38238</v>
          </cell>
        </row>
        <row r="8790">
          <cell r="G8790" t="str">
            <v/>
          </cell>
          <cell r="H8790">
            <v>38238</v>
          </cell>
        </row>
        <row r="8791">
          <cell r="G8791" t="str">
            <v/>
          </cell>
          <cell r="H8791">
            <v>38238</v>
          </cell>
        </row>
        <row r="8792">
          <cell r="G8792" t="str">
            <v/>
          </cell>
          <cell r="H8792">
            <v>38238</v>
          </cell>
        </row>
        <row r="8793">
          <cell r="G8793" t="str">
            <v/>
          </cell>
          <cell r="H8793">
            <v>38230</v>
          </cell>
        </row>
        <row r="8794">
          <cell r="G8794" t="str">
            <v/>
          </cell>
          <cell r="H8794">
            <v>38230</v>
          </cell>
        </row>
        <row r="8795">
          <cell r="G8795" t="str">
            <v/>
          </cell>
          <cell r="H8795">
            <v>38230</v>
          </cell>
        </row>
        <row r="8796">
          <cell r="G8796" t="str">
            <v/>
          </cell>
          <cell r="H8796">
            <v>38230</v>
          </cell>
        </row>
        <row r="8797">
          <cell r="G8797" t="str">
            <v/>
          </cell>
          <cell r="H8797">
            <v>38230</v>
          </cell>
        </row>
        <row r="8798">
          <cell r="G8798" t="str">
            <v/>
          </cell>
          <cell r="H8798">
            <v>38230</v>
          </cell>
        </row>
        <row r="8799">
          <cell r="G8799" t="str">
            <v/>
          </cell>
          <cell r="H8799">
            <v>38199</v>
          </cell>
        </row>
        <row r="8800">
          <cell r="G8800" t="str">
            <v/>
          </cell>
          <cell r="H8800">
            <v>38199</v>
          </cell>
        </row>
        <row r="8801">
          <cell r="G8801" t="str">
            <v/>
          </cell>
          <cell r="H8801">
            <v>38187</v>
          </cell>
        </row>
        <row r="8802">
          <cell r="G8802" t="str">
            <v/>
          </cell>
          <cell r="H8802">
            <v>38187</v>
          </cell>
        </row>
        <row r="8803">
          <cell r="G8803" t="str">
            <v/>
          </cell>
          <cell r="H8803">
            <v>38187</v>
          </cell>
        </row>
        <row r="8804">
          <cell r="G8804" t="str">
            <v/>
          </cell>
          <cell r="H8804">
            <v>38187</v>
          </cell>
        </row>
        <row r="8805">
          <cell r="G8805" t="str">
            <v/>
          </cell>
          <cell r="H8805">
            <v>38187</v>
          </cell>
        </row>
        <row r="8806">
          <cell r="G8806" t="str">
            <v/>
          </cell>
          <cell r="H8806">
            <v>38187</v>
          </cell>
        </row>
        <row r="8807">
          <cell r="G8807" t="str">
            <v/>
          </cell>
          <cell r="H8807">
            <v>38187</v>
          </cell>
        </row>
        <row r="8808">
          <cell r="G8808" t="str">
            <v/>
          </cell>
          <cell r="H8808">
            <v>38187</v>
          </cell>
        </row>
        <row r="8809">
          <cell r="G8809" t="str">
            <v/>
          </cell>
          <cell r="H8809">
            <v>38259</v>
          </cell>
        </row>
        <row r="8810">
          <cell r="G8810" t="str">
            <v/>
          </cell>
          <cell r="H8810">
            <v>38259</v>
          </cell>
        </row>
        <row r="8811">
          <cell r="G8811" t="str">
            <v/>
          </cell>
          <cell r="H8811">
            <v>38232</v>
          </cell>
        </row>
        <row r="8812">
          <cell r="G8812" t="str">
            <v/>
          </cell>
          <cell r="H8812">
            <v>38232</v>
          </cell>
        </row>
        <row r="8813">
          <cell r="G8813" t="str">
            <v/>
          </cell>
          <cell r="H8813">
            <v>38166</v>
          </cell>
        </row>
        <row r="8814">
          <cell r="G8814" t="str">
            <v/>
          </cell>
          <cell r="H8814">
            <v>38166</v>
          </cell>
        </row>
        <row r="8815">
          <cell r="G8815" t="str">
            <v/>
          </cell>
          <cell r="H8815">
            <v>38212</v>
          </cell>
        </row>
        <row r="8816">
          <cell r="G8816" t="str">
            <v/>
          </cell>
          <cell r="H8816">
            <v>38212</v>
          </cell>
        </row>
        <row r="8817">
          <cell r="G8817" t="str">
            <v/>
          </cell>
          <cell r="H8817">
            <v>38212</v>
          </cell>
        </row>
        <row r="8818">
          <cell r="G8818" t="str">
            <v/>
          </cell>
          <cell r="H8818">
            <v>38212</v>
          </cell>
        </row>
        <row r="8819">
          <cell r="G8819" t="str">
            <v/>
          </cell>
          <cell r="H8819">
            <v>38260</v>
          </cell>
        </row>
        <row r="8820">
          <cell r="G8820" t="str">
            <v/>
          </cell>
          <cell r="H8820">
            <v>38260</v>
          </cell>
        </row>
        <row r="8821">
          <cell r="G8821" t="str">
            <v/>
          </cell>
          <cell r="H8821">
            <v>38260</v>
          </cell>
        </row>
        <row r="8822">
          <cell r="G8822" t="str">
            <v/>
          </cell>
          <cell r="H8822">
            <v>38260</v>
          </cell>
        </row>
        <row r="8823">
          <cell r="G8823" t="str">
            <v/>
          </cell>
          <cell r="H8823">
            <v>38260</v>
          </cell>
        </row>
        <row r="8824">
          <cell r="G8824" t="str">
            <v/>
          </cell>
          <cell r="H8824">
            <v>38260</v>
          </cell>
        </row>
        <row r="8825">
          <cell r="G8825" t="str">
            <v/>
          </cell>
          <cell r="H8825">
            <v>38260</v>
          </cell>
        </row>
        <row r="8826">
          <cell r="G8826" t="str">
            <v/>
          </cell>
          <cell r="H8826">
            <v>38260</v>
          </cell>
        </row>
        <row r="8827">
          <cell r="G8827" t="str">
            <v/>
          </cell>
          <cell r="H8827">
            <v>38251</v>
          </cell>
        </row>
        <row r="8828">
          <cell r="G8828" t="str">
            <v/>
          </cell>
          <cell r="H8828">
            <v>38251</v>
          </cell>
        </row>
        <row r="8829">
          <cell r="G8829" t="str">
            <v/>
          </cell>
          <cell r="H8829">
            <v>38251</v>
          </cell>
        </row>
        <row r="8830">
          <cell r="G8830" t="str">
            <v/>
          </cell>
          <cell r="H8830">
            <v>38251</v>
          </cell>
        </row>
        <row r="8831">
          <cell r="G8831" t="str">
            <v/>
          </cell>
          <cell r="H8831">
            <v>38251</v>
          </cell>
        </row>
        <row r="8832">
          <cell r="G8832" t="str">
            <v/>
          </cell>
          <cell r="H8832">
            <v>38251</v>
          </cell>
        </row>
        <row r="8833">
          <cell r="G8833" t="str">
            <v/>
          </cell>
          <cell r="H8833">
            <v>38251</v>
          </cell>
        </row>
        <row r="8834">
          <cell r="G8834" t="str">
            <v/>
          </cell>
          <cell r="H8834">
            <v>38251</v>
          </cell>
        </row>
        <row r="8835">
          <cell r="G8835" t="str">
            <v/>
          </cell>
          <cell r="H8835">
            <v>38251</v>
          </cell>
        </row>
        <row r="8836">
          <cell r="G8836" t="str">
            <v/>
          </cell>
          <cell r="H8836">
            <v>38251</v>
          </cell>
        </row>
        <row r="8837">
          <cell r="G8837" t="str">
            <v/>
          </cell>
          <cell r="H8837">
            <v>38251</v>
          </cell>
        </row>
        <row r="8838">
          <cell r="G8838" t="str">
            <v/>
          </cell>
          <cell r="H8838">
            <v>38251</v>
          </cell>
        </row>
        <row r="8839">
          <cell r="G8839" t="str">
            <v/>
          </cell>
          <cell r="H8839">
            <v>38251</v>
          </cell>
        </row>
        <row r="8840">
          <cell r="G8840" t="str">
            <v/>
          </cell>
          <cell r="H8840">
            <v>38251</v>
          </cell>
        </row>
        <row r="8841">
          <cell r="G8841" t="str">
            <v/>
          </cell>
          <cell r="H8841">
            <v>38251</v>
          </cell>
        </row>
        <row r="8842">
          <cell r="G8842" t="str">
            <v/>
          </cell>
          <cell r="H8842">
            <v>38251</v>
          </cell>
        </row>
        <row r="8843">
          <cell r="G8843" t="str">
            <v/>
          </cell>
          <cell r="H8843">
            <v>38090</v>
          </cell>
        </row>
        <row r="8844">
          <cell r="G8844" t="str">
            <v/>
          </cell>
          <cell r="H8844">
            <v>38090</v>
          </cell>
        </row>
        <row r="8845">
          <cell r="G8845" t="str">
            <v/>
          </cell>
          <cell r="H8845">
            <v>38260</v>
          </cell>
        </row>
        <row r="8846">
          <cell r="G8846" t="str">
            <v/>
          </cell>
          <cell r="H8846">
            <v>38257</v>
          </cell>
        </row>
        <row r="8847">
          <cell r="G8847" t="str">
            <v/>
          </cell>
          <cell r="H8847">
            <v>38257</v>
          </cell>
        </row>
        <row r="8848">
          <cell r="G8848" t="str">
            <v/>
          </cell>
          <cell r="H8848">
            <v>38257</v>
          </cell>
        </row>
        <row r="8849">
          <cell r="G8849" t="str">
            <v/>
          </cell>
          <cell r="H8849">
            <v>38257</v>
          </cell>
        </row>
        <row r="8850">
          <cell r="G8850" t="str">
            <v/>
          </cell>
          <cell r="H8850">
            <v>38257</v>
          </cell>
        </row>
        <row r="8851">
          <cell r="G8851" t="str">
            <v/>
          </cell>
          <cell r="H8851">
            <v>38257</v>
          </cell>
        </row>
        <row r="8852">
          <cell r="G8852" t="str">
            <v/>
          </cell>
          <cell r="H8852">
            <v>38257</v>
          </cell>
        </row>
        <row r="8853">
          <cell r="G8853" t="str">
            <v/>
          </cell>
          <cell r="H8853">
            <v>38251</v>
          </cell>
        </row>
        <row r="8854">
          <cell r="G8854" t="str">
            <v/>
          </cell>
          <cell r="H8854">
            <v>38250</v>
          </cell>
        </row>
        <row r="8855">
          <cell r="G8855" t="str">
            <v/>
          </cell>
          <cell r="H8855">
            <v>38247</v>
          </cell>
        </row>
        <row r="8856">
          <cell r="G8856" t="str">
            <v/>
          </cell>
          <cell r="H8856">
            <v>38247</v>
          </cell>
        </row>
        <row r="8857">
          <cell r="G8857" t="str">
            <v/>
          </cell>
          <cell r="H8857">
            <v>38247</v>
          </cell>
        </row>
        <row r="8858">
          <cell r="G8858" t="str">
            <v/>
          </cell>
          <cell r="H8858">
            <v>38247</v>
          </cell>
        </row>
        <row r="8859">
          <cell r="G8859" t="str">
            <v/>
          </cell>
          <cell r="H8859">
            <v>38247</v>
          </cell>
        </row>
        <row r="8860">
          <cell r="G8860" t="str">
            <v/>
          </cell>
          <cell r="H8860">
            <v>38247</v>
          </cell>
        </row>
        <row r="8861">
          <cell r="G8861" t="str">
            <v/>
          </cell>
          <cell r="H8861">
            <v>38188</v>
          </cell>
        </row>
        <row r="8862">
          <cell r="G8862" t="str">
            <v/>
          </cell>
          <cell r="H8862">
            <v>38107</v>
          </cell>
        </row>
        <row r="8863">
          <cell r="G8863" t="str">
            <v/>
          </cell>
          <cell r="H8863">
            <v>38247</v>
          </cell>
        </row>
        <row r="8864">
          <cell r="G8864" t="str">
            <v/>
          </cell>
          <cell r="H8864">
            <v>38247</v>
          </cell>
        </row>
        <row r="8865">
          <cell r="G8865" t="str">
            <v/>
          </cell>
          <cell r="H8865">
            <v>38247</v>
          </cell>
        </row>
        <row r="8866">
          <cell r="G8866" t="str">
            <v/>
          </cell>
          <cell r="H8866">
            <v>38259</v>
          </cell>
        </row>
        <row r="8867">
          <cell r="G8867" t="str">
            <v/>
          </cell>
          <cell r="H8867">
            <v>38259</v>
          </cell>
        </row>
        <row r="8868">
          <cell r="G8868" t="str">
            <v/>
          </cell>
          <cell r="H8868">
            <v>38259</v>
          </cell>
        </row>
        <row r="8869">
          <cell r="G8869" t="str">
            <v/>
          </cell>
          <cell r="H8869">
            <v>38232</v>
          </cell>
        </row>
        <row r="8870">
          <cell r="G8870" t="str">
            <v/>
          </cell>
          <cell r="H8870">
            <v>38232</v>
          </cell>
        </row>
        <row r="8871">
          <cell r="G8871" t="str">
            <v/>
          </cell>
          <cell r="H8871">
            <v>38232</v>
          </cell>
        </row>
        <row r="8872">
          <cell r="G8872" t="str">
            <v/>
          </cell>
          <cell r="H8872">
            <v>38232</v>
          </cell>
        </row>
        <row r="8873">
          <cell r="G8873" t="str">
            <v/>
          </cell>
          <cell r="H8873">
            <v>38232</v>
          </cell>
        </row>
        <row r="8874">
          <cell r="G8874" t="str">
            <v/>
          </cell>
          <cell r="H8874">
            <v>38212</v>
          </cell>
        </row>
        <row r="8875">
          <cell r="G8875" t="str">
            <v/>
          </cell>
          <cell r="H8875">
            <v>38212</v>
          </cell>
        </row>
        <row r="8876">
          <cell r="G8876" t="str">
            <v/>
          </cell>
          <cell r="H8876">
            <v>38212</v>
          </cell>
        </row>
        <row r="8877">
          <cell r="G8877" t="str">
            <v/>
          </cell>
          <cell r="H8877">
            <v>38259</v>
          </cell>
        </row>
        <row r="8878">
          <cell r="G8878" t="str">
            <v/>
          </cell>
          <cell r="H8878">
            <v>38259</v>
          </cell>
        </row>
        <row r="8879">
          <cell r="G8879" t="str">
            <v/>
          </cell>
          <cell r="H8879">
            <v>38254</v>
          </cell>
        </row>
        <row r="8880">
          <cell r="G8880" t="str">
            <v/>
          </cell>
          <cell r="H8880">
            <v>38254</v>
          </cell>
        </row>
        <row r="8881">
          <cell r="G8881" t="str">
            <v/>
          </cell>
          <cell r="H8881">
            <v>38250</v>
          </cell>
        </row>
        <row r="8882">
          <cell r="G8882" t="str">
            <v/>
          </cell>
          <cell r="H8882">
            <v>38154</v>
          </cell>
        </row>
        <row r="8883">
          <cell r="G8883" t="str">
            <v/>
          </cell>
          <cell r="H8883">
            <v>38150</v>
          </cell>
        </row>
        <row r="8884">
          <cell r="G8884" t="str">
            <v/>
          </cell>
          <cell r="H8884">
            <v>38150</v>
          </cell>
        </row>
        <row r="8885">
          <cell r="G8885" t="str">
            <v/>
          </cell>
          <cell r="H8885">
            <v>38138</v>
          </cell>
        </row>
        <row r="8886">
          <cell r="G8886" t="str">
            <v/>
          </cell>
          <cell r="H8886">
            <v>38138</v>
          </cell>
        </row>
        <row r="8887">
          <cell r="G8887" t="str">
            <v/>
          </cell>
          <cell r="H8887">
            <v>38138</v>
          </cell>
        </row>
        <row r="8888">
          <cell r="G8888" t="str">
            <v/>
          </cell>
          <cell r="H8888">
            <v>38138</v>
          </cell>
        </row>
        <row r="8889">
          <cell r="G8889" t="str">
            <v/>
          </cell>
          <cell r="H8889">
            <v>38138</v>
          </cell>
        </row>
        <row r="8890">
          <cell r="G8890" t="str">
            <v/>
          </cell>
          <cell r="H8890">
            <v>38138</v>
          </cell>
        </row>
        <row r="8891">
          <cell r="G8891" t="str">
            <v/>
          </cell>
          <cell r="H8891">
            <v>38138</v>
          </cell>
        </row>
        <row r="8892">
          <cell r="G8892" t="str">
            <v/>
          </cell>
          <cell r="H8892">
            <v>38138</v>
          </cell>
        </row>
        <row r="8893">
          <cell r="G8893" t="str">
            <v/>
          </cell>
          <cell r="H8893">
            <v>38136</v>
          </cell>
        </row>
        <row r="8894">
          <cell r="G8894" t="str">
            <v/>
          </cell>
          <cell r="H8894">
            <v>38127</v>
          </cell>
        </row>
        <row r="8895">
          <cell r="G8895" t="str">
            <v/>
          </cell>
          <cell r="H8895">
            <v>38111</v>
          </cell>
        </row>
        <row r="8896">
          <cell r="G8896" t="str">
            <v/>
          </cell>
          <cell r="H8896">
            <v>38106</v>
          </cell>
        </row>
        <row r="8897">
          <cell r="G8897" t="str">
            <v/>
          </cell>
          <cell r="H8897">
            <v>38106</v>
          </cell>
        </row>
        <row r="8898">
          <cell r="G8898" t="str">
            <v/>
          </cell>
          <cell r="H8898">
            <v>38101</v>
          </cell>
        </row>
        <row r="8899">
          <cell r="G8899" t="str">
            <v/>
          </cell>
          <cell r="H8899">
            <v>38101</v>
          </cell>
        </row>
        <row r="8900">
          <cell r="G8900" t="str">
            <v/>
          </cell>
          <cell r="H8900">
            <v>38099</v>
          </cell>
        </row>
        <row r="8901">
          <cell r="G8901" t="str">
            <v/>
          </cell>
          <cell r="H8901">
            <v>38099</v>
          </cell>
        </row>
        <row r="8902">
          <cell r="G8902" t="str">
            <v/>
          </cell>
          <cell r="H8902">
            <v>38099</v>
          </cell>
        </row>
        <row r="8903">
          <cell r="G8903" t="str">
            <v/>
          </cell>
          <cell r="H8903">
            <v>38096</v>
          </cell>
        </row>
        <row r="8904">
          <cell r="G8904" t="str">
            <v/>
          </cell>
          <cell r="H8904">
            <v>38096</v>
          </cell>
        </row>
        <row r="8905">
          <cell r="G8905" t="str">
            <v/>
          </cell>
          <cell r="H8905">
            <v>38156</v>
          </cell>
        </row>
        <row r="8906">
          <cell r="G8906" t="str">
            <v/>
          </cell>
          <cell r="H8906">
            <v>38141</v>
          </cell>
        </row>
        <row r="8907">
          <cell r="G8907" t="str">
            <v/>
          </cell>
          <cell r="H8907">
            <v>38138</v>
          </cell>
        </row>
        <row r="8908">
          <cell r="G8908" t="str">
            <v/>
          </cell>
          <cell r="H8908">
            <v>38138</v>
          </cell>
        </row>
        <row r="8909">
          <cell r="G8909" t="str">
            <v/>
          </cell>
          <cell r="H8909">
            <v>38153</v>
          </cell>
        </row>
        <row r="8910">
          <cell r="G8910" t="str">
            <v/>
          </cell>
          <cell r="H8910">
            <v>38147</v>
          </cell>
        </row>
        <row r="8911">
          <cell r="G8911" t="str">
            <v/>
          </cell>
          <cell r="H8911">
            <v>38126</v>
          </cell>
        </row>
        <row r="8912">
          <cell r="G8912" t="str">
            <v/>
          </cell>
          <cell r="H8912">
            <v>38126</v>
          </cell>
        </row>
        <row r="8913">
          <cell r="G8913" t="str">
            <v/>
          </cell>
          <cell r="H8913">
            <v>38126</v>
          </cell>
        </row>
        <row r="8914">
          <cell r="G8914" t="str">
            <v/>
          </cell>
          <cell r="H8914">
            <v>38114</v>
          </cell>
        </row>
        <row r="8915">
          <cell r="G8915" t="str">
            <v/>
          </cell>
          <cell r="H8915">
            <v>38114</v>
          </cell>
        </row>
        <row r="8916">
          <cell r="G8916" t="str">
            <v/>
          </cell>
          <cell r="H8916">
            <v>38113</v>
          </cell>
        </row>
        <row r="8917">
          <cell r="G8917" t="str">
            <v/>
          </cell>
          <cell r="H8917">
            <v>38107</v>
          </cell>
        </row>
        <row r="8918">
          <cell r="G8918" t="str">
            <v/>
          </cell>
          <cell r="H8918">
            <v>38097</v>
          </cell>
        </row>
        <row r="8919">
          <cell r="G8919" t="str">
            <v/>
          </cell>
          <cell r="H8919">
            <v>38097</v>
          </cell>
        </row>
        <row r="8920">
          <cell r="G8920" t="str">
            <v/>
          </cell>
          <cell r="H8920">
            <v>38097</v>
          </cell>
        </row>
        <row r="8921">
          <cell r="G8921" t="str">
            <v/>
          </cell>
          <cell r="H8921">
            <v>38097</v>
          </cell>
        </row>
        <row r="8922">
          <cell r="G8922" t="str">
            <v/>
          </cell>
          <cell r="H8922">
            <v>38149</v>
          </cell>
        </row>
        <row r="8923">
          <cell r="G8923" t="str">
            <v/>
          </cell>
          <cell r="H8923">
            <v>38107</v>
          </cell>
        </row>
        <row r="8924">
          <cell r="G8924" t="str">
            <v/>
          </cell>
          <cell r="H8924">
            <v>38107</v>
          </cell>
        </row>
        <row r="8925">
          <cell r="G8925" t="str">
            <v/>
          </cell>
          <cell r="H8925">
            <v>38251</v>
          </cell>
        </row>
        <row r="8926">
          <cell r="G8926" t="str">
            <v/>
          </cell>
          <cell r="H8926">
            <v>38251</v>
          </cell>
        </row>
        <row r="8927">
          <cell r="G8927" t="str">
            <v/>
          </cell>
          <cell r="H8927">
            <v>38250</v>
          </cell>
        </row>
        <row r="8928">
          <cell r="G8928" t="str">
            <v/>
          </cell>
          <cell r="H8928">
            <v>38250</v>
          </cell>
        </row>
        <row r="8929">
          <cell r="G8929" t="str">
            <v/>
          </cell>
          <cell r="H8929">
            <v>38247</v>
          </cell>
        </row>
        <row r="8930">
          <cell r="G8930" t="str">
            <v/>
          </cell>
          <cell r="H8930">
            <v>38247</v>
          </cell>
        </row>
        <row r="8931">
          <cell r="G8931" t="str">
            <v/>
          </cell>
          <cell r="H8931">
            <v>38247</v>
          </cell>
        </row>
        <row r="8932">
          <cell r="G8932" t="str">
            <v/>
          </cell>
          <cell r="H8932">
            <v>38247</v>
          </cell>
        </row>
        <row r="8933">
          <cell r="G8933" t="str">
            <v/>
          </cell>
          <cell r="H8933">
            <v>38247</v>
          </cell>
        </row>
        <row r="8934">
          <cell r="G8934" t="str">
            <v/>
          </cell>
          <cell r="H8934">
            <v>38247</v>
          </cell>
        </row>
        <row r="8935">
          <cell r="G8935" t="str">
            <v/>
          </cell>
          <cell r="H8935">
            <v>38188</v>
          </cell>
        </row>
        <row r="8936">
          <cell r="G8936" t="str">
            <v/>
          </cell>
          <cell r="H8936">
            <v>38188</v>
          </cell>
        </row>
        <row r="8937">
          <cell r="G8937" t="str">
            <v/>
          </cell>
          <cell r="H8937">
            <v>38107</v>
          </cell>
        </row>
        <row r="8938">
          <cell r="G8938" t="str">
            <v/>
          </cell>
          <cell r="H8938">
            <v>38107</v>
          </cell>
        </row>
        <row r="8939">
          <cell r="G8939" t="str">
            <v/>
          </cell>
          <cell r="H8939">
            <v>38247</v>
          </cell>
        </row>
        <row r="8940">
          <cell r="G8940" t="str">
            <v/>
          </cell>
          <cell r="H8940">
            <v>38247</v>
          </cell>
        </row>
        <row r="8941">
          <cell r="G8941" t="str">
            <v/>
          </cell>
          <cell r="H8941">
            <v>38247</v>
          </cell>
        </row>
        <row r="8942">
          <cell r="G8942" t="str">
            <v/>
          </cell>
          <cell r="H8942">
            <v>38247</v>
          </cell>
        </row>
        <row r="8943">
          <cell r="G8943" t="str">
            <v/>
          </cell>
          <cell r="H8943">
            <v>38259</v>
          </cell>
        </row>
        <row r="8944">
          <cell r="G8944" t="str">
            <v/>
          </cell>
          <cell r="H8944">
            <v>38259</v>
          </cell>
        </row>
        <row r="8945">
          <cell r="G8945" t="str">
            <v/>
          </cell>
          <cell r="H8945">
            <v>38259</v>
          </cell>
        </row>
        <row r="8946">
          <cell r="G8946" t="str">
            <v/>
          </cell>
          <cell r="H8946">
            <v>38259</v>
          </cell>
        </row>
        <row r="8947">
          <cell r="G8947" t="str">
            <v/>
          </cell>
          <cell r="H8947">
            <v>38232</v>
          </cell>
        </row>
        <row r="8948">
          <cell r="G8948" t="str">
            <v/>
          </cell>
          <cell r="H8948">
            <v>38232</v>
          </cell>
        </row>
        <row r="8949">
          <cell r="G8949" t="str">
            <v/>
          </cell>
          <cell r="H8949">
            <v>38212</v>
          </cell>
        </row>
        <row r="8950">
          <cell r="G8950" t="str">
            <v/>
          </cell>
          <cell r="H8950">
            <v>38212</v>
          </cell>
        </row>
        <row r="8951">
          <cell r="G8951" t="str">
            <v/>
          </cell>
          <cell r="H8951">
            <v>38212</v>
          </cell>
        </row>
        <row r="8952">
          <cell r="G8952" t="str">
            <v/>
          </cell>
          <cell r="H8952">
            <v>38212</v>
          </cell>
        </row>
        <row r="8953">
          <cell r="G8953" t="str">
            <v/>
          </cell>
          <cell r="H8953">
            <v>38257</v>
          </cell>
        </row>
        <row r="8954">
          <cell r="G8954" t="str">
            <v/>
          </cell>
          <cell r="H8954">
            <v>38251</v>
          </cell>
        </row>
        <row r="8955">
          <cell r="G8955" t="str">
            <v/>
          </cell>
          <cell r="H8955">
            <v>38250</v>
          </cell>
        </row>
        <row r="8956">
          <cell r="G8956" t="str">
            <v/>
          </cell>
          <cell r="H8956">
            <v>38250</v>
          </cell>
        </row>
        <row r="8957">
          <cell r="G8957" t="str">
            <v/>
          </cell>
          <cell r="H8957">
            <v>38250</v>
          </cell>
        </row>
        <row r="8958">
          <cell r="G8958" t="str">
            <v/>
          </cell>
          <cell r="H8958">
            <v>38250</v>
          </cell>
        </row>
        <row r="8959">
          <cell r="G8959" t="str">
            <v/>
          </cell>
          <cell r="H8959">
            <v>38250</v>
          </cell>
        </row>
        <row r="8960">
          <cell r="G8960" t="str">
            <v/>
          </cell>
          <cell r="H8960">
            <v>38250</v>
          </cell>
        </row>
        <row r="8961">
          <cell r="G8961" t="str">
            <v/>
          </cell>
          <cell r="H8961">
            <v>38257</v>
          </cell>
        </row>
        <row r="8962">
          <cell r="G8962" t="str">
            <v/>
          </cell>
          <cell r="H8962">
            <v>38256</v>
          </cell>
        </row>
        <row r="8963">
          <cell r="G8963" t="str">
            <v/>
          </cell>
          <cell r="H8963">
            <v>38256</v>
          </cell>
        </row>
        <row r="8964">
          <cell r="G8964" t="str">
            <v/>
          </cell>
          <cell r="H8964">
            <v>38256</v>
          </cell>
        </row>
        <row r="8965">
          <cell r="G8965" t="str">
            <v/>
          </cell>
          <cell r="H8965">
            <v>38256</v>
          </cell>
        </row>
        <row r="8966">
          <cell r="G8966" t="str">
            <v/>
          </cell>
          <cell r="H8966">
            <v>38260</v>
          </cell>
        </row>
        <row r="8967">
          <cell r="G8967" t="str">
            <v/>
          </cell>
          <cell r="H8967">
            <v>38260</v>
          </cell>
        </row>
        <row r="8968">
          <cell r="G8968" t="str">
            <v/>
          </cell>
          <cell r="H8968">
            <v>38259</v>
          </cell>
        </row>
        <row r="8969">
          <cell r="G8969" t="str">
            <v/>
          </cell>
          <cell r="H8969">
            <v>38258</v>
          </cell>
        </row>
        <row r="8970">
          <cell r="G8970" t="str">
            <v/>
          </cell>
          <cell r="H8970">
            <v>38258</v>
          </cell>
        </row>
        <row r="8971">
          <cell r="G8971" t="str">
            <v/>
          </cell>
          <cell r="H8971">
            <v>38257</v>
          </cell>
        </row>
        <row r="8972">
          <cell r="G8972" t="str">
            <v/>
          </cell>
          <cell r="H8972">
            <v>38257</v>
          </cell>
        </row>
        <row r="8973">
          <cell r="G8973" t="str">
            <v/>
          </cell>
          <cell r="H8973">
            <v>38257</v>
          </cell>
        </row>
        <row r="8974">
          <cell r="G8974" t="str">
            <v/>
          </cell>
          <cell r="H8974">
            <v>38255</v>
          </cell>
        </row>
        <row r="8975">
          <cell r="G8975" t="str">
            <v/>
          </cell>
          <cell r="H8975">
            <v>38255</v>
          </cell>
        </row>
        <row r="8976">
          <cell r="G8976" t="str">
            <v/>
          </cell>
          <cell r="H8976">
            <v>38255</v>
          </cell>
        </row>
        <row r="8977">
          <cell r="G8977" t="str">
            <v/>
          </cell>
          <cell r="H8977">
            <v>38254</v>
          </cell>
        </row>
        <row r="8978">
          <cell r="G8978" t="str">
            <v/>
          </cell>
          <cell r="H8978">
            <v>38254</v>
          </cell>
        </row>
        <row r="8979">
          <cell r="G8979" t="str">
            <v/>
          </cell>
          <cell r="H8979">
            <v>38253</v>
          </cell>
        </row>
        <row r="8980">
          <cell r="G8980" t="str">
            <v/>
          </cell>
          <cell r="H8980">
            <v>38251</v>
          </cell>
        </row>
        <row r="8981">
          <cell r="G8981" t="str">
            <v/>
          </cell>
          <cell r="H8981">
            <v>38251</v>
          </cell>
        </row>
        <row r="8982">
          <cell r="G8982" t="str">
            <v/>
          </cell>
          <cell r="H8982">
            <v>38251</v>
          </cell>
        </row>
        <row r="8983">
          <cell r="G8983" t="str">
            <v/>
          </cell>
          <cell r="H8983">
            <v>38250</v>
          </cell>
        </row>
        <row r="8984">
          <cell r="G8984" t="str">
            <v/>
          </cell>
          <cell r="H8984">
            <v>38248</v>
          </cell>
        </row>
        <row r="8985">
          <cell r="G8985" t="str">
            <v/>
          </cell>
          <cell r="H8985">
            <v>38248</v>
          </cell>
        </row>
        <row r="8986">
          <cell r="G8986" t="str">
            <v/>
          </cell>
          <cell r="H8986">
            <v>38248</v>
          </cell>
        </row>
        <row r="8987">
          <cell r="G8987" t="str">
            <v/>
          </cell>
          <cell r="H8987">
            <v>38248</v>
          </cell>
        </row>
        <row r="8988">
          <cell r="G8988" t="str">
            <v/>
          </cell>
          <cell r="H8988">
            <v>38248</v>
          </cell>
        </row>
        <row r="8989">
          <cell r="G8989" t="str">
            <v/>
          </cell>
          <cell r="H8989">
            <v>38248</v>
          </cell>
        </row>
        <row r="8990">
          <cell r="G8990" t="str">
            <v/>
          </cell>
          <cell r="H8990">
            <v>38246</v>
          </cell>
        </row>
        <row r="8991">
          <cell r="G8991" t="str">
            <v/>
          </cell>
          <cell r="H8991">
            <v>38246</v>
          </cell>
        </row>
        <row r="8992">
          <cell r="G8992" t="str">
            <v/>
          </cell>
          <cell r="H8992">
            <v>38244</v>
          </cell>
        </row>
        <row r="8993">
          <cell r="G8993" t="str">
            <v/>
          </cell>
          <cell r="H8993">
            <v>38244</v>
          </cell>
        </row>
        <row r="8994">
          <cell r="G8994" t="str">
            <v/>
          </cell>
          <cell r="H8994">
            <v>38244</v>
          </cell>
        </row>
        <row r="8995">
          <cell r="G8995" t="str">
            <v/>
          </cell>
          <cell r="H8995">
            <v>38244</v>
          </cell>
        </row>
        <row r="8996">
          <cell r="G8996" t="str">
            <v/>
          </cell>
          <cell r="H8996">
            <v>38244</v>
          </cell>
        </row>
        <row r="8997">
          <cell r="G8997" t="str">
            <v/>
          </cell>
          <cell r="H8997">
            <v>38243</v>
          </cell>
        </row>
        <row r="8998">
          <cell r="G8998" t="str">
            <v/>
          </cell>
          <cell r="H8998">
            <v>38236</v>
          </cell>
        </row>
        <row r="8999">
          <cell r="G8999" t="str">
            <v/>
          </cell>
          <cell r="H8999">
            <v>38236</v>
          </cell>
        </row>
        <row r="9000">
          <cell r="G9000" t="str">
            <v/>
          </cell>
          <cell r="H9000">
            <v>38236</v>
          </cell>
        </row>
        <row r="9001">
          <cell r="G9001" t="str">
            <v/>
          </cell>
          <cell r="H9001">
            <v>38236</v>
          </cell>
        </row>
        <row r="9002">
          <cell r="G9002" t="str">
            <v/>
          </cell>
          <cell r="H9002">
            <v>38236</v>
          </cell>
        </row>
        <row r="9003">
          <cell r="G9003" t="str">
            <v/>
          </cell>
          <cell r="H9003">
            <v>38236</v>
          </cell>
        </row>
        <row r="9004">
          <cell r="G9004" t="str">
            <v/>
          </cell>
          <cell r="H9004">
            <v>38258</v>
          </cell>
        </row>
        <row r="9005">
          <cell r="G9005" t="str">
            <v/>
          </cell>
          <cell r="H9005">
            <v>38258</v>
          </cell>
        </row>
        <row r="9006">
          <cell r="G9006" t="str">
            <v/>
          </cell>
          <cell r="H9006">
            <v>38257</v>
          </cell>
        </row>
        <row r="9007">
          <cell r="G9007" t="str">
            <v/>
          </cell>
          <cell r="H9007">
            <v>38254</v>
          </cell>
        </row>
        <row r="9008">
          <cell r="G9008" t="str">
            <v/>
          </cell>
          <cell r="H9008">
            <v>38253</v>
          </cell>
        </row>
        <row r="9009">
          <cell r="G9009" t="str">
            <v/>
          </cell>
          <cell r="H9009">
            <v>38248</v>
          </cell>
        </row>
        <row r="9010">
          <cell r="G9010" t="str">
            <v/>
          </cell>
          <cell r="H9010">
            <v>38247</v>
          </cell>
        </row>
        <row r="9011">
          <cell r="G9011" t="str">
            <v/>
          </cell>
          <cell r="H9011">
            <v>38244</v>
          </cell>
        </row>
        <row r="9012">
          <cell r="G9012" t="str">
            <v/>
          </cell>
          <cell r="H9012">
            <v>38243</v>
          </cell>
        </row>
        <row r="9013">
          <cell r="G9013" t="str">
            <v/>
          </cell>
          <cell r="H9013">
            <v>38243</v>
          </cell>
        </row>
        <row r="9014">
          <cell r="G9014" t="str">
            <v/>
          </cell>
          <cell r="H9014">
            <v>38241</v>
          </cell>
        </row>
        <row r="9015">
          <cell r="G9015" t="str">
            <v/>
          </cell>
          <cell r="H9015">
            <v>38241</v>
          </cell>
        </row>
        <row r="9016">
          <cell r="G9016" t="str">
            <v/>
          </cell>
          <cell r="H9016">
            <v>38241</v>
          </cell>
        </row>
        <row r="9017">
          <cell r="G9017" t="str">
            <v/>
          </cell>
          <cell r="H9017">
            <v>38241</v>
          </cell>
        </row>
        <row r="9018">
          <cell r="G9018" t="str">
            <v/>
          </cell>
          <cell r="H9018">
            <v>38241</v>
          </cell>
        </row>
        <row r="9019">
          <cell r="G9019" t="str">
            <v/>
          </cell>
          <cell r="H9019">
            <v>38241</v>
          </cell>
        </row>
        <row r="9020">
          <cell r="G9020" t="str">
            <v/>
          </cell>
          <cell r="H9020">
            <v>38260</v>
          </cell>
        </row>
        <row r="9021">
          <cell r="G9021" t="str">
            <v/>
          </cell>
          <cell r="H9021">
            <v>38257</v>
          </cell>
        </row>
        <row r="9022">
          <cell r="G9022" t="str">
            <v/>
          </cell>
          <cell r="H9022">
            <v>38244</v>
          </cell>
        </row>
        <row r="9023">
          <cell r="G9023" t="str">
            <v/>
          </cell>
          <cell r="H9023">
            <v>38244</v>
          </cell>
        </row>
        <row r="9024">
          <cell r="G9024" t="str">
            <v/>
          </cell>
          <cell r="H9024">
            <v>38244</v>
          </cell>
        </row>
        <row r="9025">
          <cell r="G9025" t="str">
            <v/>
          </cell>
          <cell r="H9025">
            <v>38244</v>
          </cell>
        </row>
        <row r="9026">
          <cell r="G9026" t="str">
            <v/>
          </cell>
          <cell r="H9026">
            <v>38238</v>
          </cell>
        </row>
        <row r="9027">
          <cell r="G9027" t="str">
            <v/>
          </cell>
          <cell r="H9027">
            <v>38238</v>
          </cell>
        </row>
        <row r="9028">
          <cell r="G9028" t="str">
            <v/>
          </cell>
          <cell r="H9028">
            <v>38238</v>
          </cell>
        </row>
        <row r="9029">
          <cell r="G9029" t="str">
            <v/>
          </cell>
          <cell r="H9029">
            <v>38238</v>
          </cell>
        </row>
        <row r="9030">
          <cell r="G9030" t="str">
            <v/>
          </cell>
          <cell r="H9030">
            <v>38238</v>
          </cell>
        </row>
        <row r="9031">
          <cell r="G9031" t="str">
            <v/>
          </cell>
          <cell r="H9031">
            <v>38238</v>
          </cell>
        </row>
        <row r="9032">
          <cell r="G9032" t="str">
            <v/>
          </cell>
          <cell r="H9032">
            <v>38238</v>
          </cell>
        </row>
        <row r="9033">
          <cell r="G9033" t="str">
            <v/>
          </cell>
          <cell r="H9033">
            <v>38238</v>
          </cell>
        </row>
        <row r="9034">
          <cell r="G9034" t="str">
            <v/>
          </cell>
          <cell r="H9034">
            <v>38247</v>
          </cell>
        </row>
        <row r="9035">
          <cell r="G9035" t="str">
            <v/>
          </cell>
          <cell r="H9035">
            <v>38230</v>
          </cell>
        </row>
        <row r="9036">
          <cell r="G9036" t="str">
            <v/>
          </cell>
          <cell r="H9036">
            <v>38230</v>
          </cell>
        </row>
        <row r="9037">
          <cell r="G9037" t="str">
            <v/>
          </cell>
          <cell r="H9037">
            <v>38230</v>
          </cell>
        </row>
        <row r="9038">
          <cell r="G9038" t="str">
            <v/>
          </cell>
          <cell r="H9038">
            <v>38230</v>
          </cell>
        </row>
        <row r="9039">
          <cell r="G9039" t="str">
            <v/>
          </cell>
          <cell r="H9039">
            <v>38230</v>
          </cell>
        </row>
        <row r="9040">
          <cell r="G9040" t="str">
            <v/>
          </cell>
          <cell r="H9040">
            <v>38230</v>
          </cell>
        </row>
        <row r="9041">
          <cell r="G9041" t="str">
            <v/>
          </cell>
          <cell r="H9041">
            <v>38230</v>
          </cell>
        </row>
        <row r="9042">
          <cell r="G9042" t="str">
            <v/>
          </cell>
          <cell r="H9042">
            <v>38230</v>
          </cell>
        </row>
        <row r="9043">
          <cell r="G9043" t="str">
            <v/>
          </cell>
          <cell r="H9043">
            <v>38230</v>
          </cell>
        </row>
        <row r="9044">
          <cell r="G9044" t="str">
            <v/>
          </cell>
          <cell r="H9044">
            <v>38230</v>
          </cell>
        </row>
        <row r="9045">
          <cell r="G9045" t="str">
            <v/>
          </cell>
          <cell r="H9045">
            <v>38230</v>
          </cell>
        </row>
        <row r="9046">
          <cell r="G9046" t="str">
            <v/>
          </cell>
          <cell r="H9046">
            <v>38230</v>
          </cell>
        </row>
        <row r="9047">
          <cell r="G9047" t="str">
            <v/>
          </cell>
          <cell r="H9047">
            <v>38230</v>
          </cell>
        </row>
        <row r="9048">
          <cell r="G9048" t="str">
            <v/>
          </cell>
          <cell r="H9048">
            <v>38230</v>
          </cell>
        </row>
        <row r="9049">
          <cell r="G9049" t="str">
            <v/>
          </cell>
          <cell r="H9049">
            <v>38260</v>
          </cell>
        </row>
        <row r="9050">
          <cell r="G9050" t="str">
            <v/>
          </cell>
          <cell r="H9050">
            <v>38260</v>
          </cell>
        </row>
        <row r="9051">
          <cell r="G9051" t="str">
            <v/>
          </cell>
          <cell r="H9051">
            <v>38259</v>
          </cell>
        </row>
        <row r="9052">
          <cell r="G9052" t="str">
            <v/>
          </cell>
          <cell r="H9052">
            <v>38258</v>
          </cell>
        </row>
        <row r="9053">
          <cell r="G9053" t="str">
            <v/>
          </cell>
          <cell r="H9053">
            <v>38257</v>
          </cell>
        </row>
        <row r="9054">
          <cell r="G9054" t="str">
            <v/>
          </cell>
          <cell r="H9054">
            <v>38257</v>
          </cell>
        </row>
        <row r="9055">
          <cell r="G9055" t="str">
            <v/>
          </cell>
          <cell r="H9055">
            <v>38257</v>
          </cell>
        </row>
        <row r="9056">
          <cell r="G9056" t="str">
            <v/>
          </cell>
          <cell r="H9056">
            <v>38257</v>
          </cell>
        </row>
        <row r="9057">
          <cell r="G9057" t="str">
            <v/>
          </cell>
          <cell r="H9057">
            <v>38254</v>
          </cell>
        </row>
        <row r="9058">
          <cell r="G9058" t="str">
            <v/>
          </cell>
          <cell r="H9058">
            <v>38254</v>
          </cell>
        </row>
        <row r="9059">
          <cell r="G9059" t="str">
            <v/>
          </cell>
          <cell r="H9059">
            <v>38254</v>
          </cell>
        </row>
        <row r="9060">
          <cell r="G9060" t="str">
            <v/>
          </cell>
          <cell r="H9060">
            <v>38254</v>
          </cell>
        </row>
        <row r="9061">
          <cell r="G9061" t="str">
            <v/>
          </cell>
          <cell r="H9061">
            <v>38254</v>
          </cell>
        </row>
        <row r="9062">
          <cell r="G9062" t="str">
            <v/>
          </cell>
          <cell r="H9062">
            <v>38254</v>
          </cell>
        </row>
        <row r="9063">
          <cell r="G9063" t="str">
            <v/>
          </cell>
          <cell r="H9063">
            <v>38254</v>
          </cell>
        </row>
        <row r="9064">
          <cell r="G9064" t="str">
            <v/>
          </cell>
          <cell r="H9064">
            <v>38254</v>
          </cell>
        </row>
        <row r="9065">
          <cell r="G9065" t="str">
            <v/>
          </cell>
          <cell r="H9065">
            <v>38254</v>
          </cell>
        </row>
        <row r="9066">
          <cell r="G9066" t="str">
            <v/>
          </cell>
          <cell r="H9066">
            <v>38254</v>
          </cell>
        </row>
        <row r="9067">
          <cell r="G9067" t="str">
            <v/>
          </cell>
          <cell r="H9067">
            <v>38252</v>
          </cell>
        </row>
        <row r="9068">
          <cell r="G9068" t="str">
            <v/>
          </cell>
          <cell r="H9068">
            <v>38252</v>
          </cell>
        </row>
        <row r="9069">
          <cell r="G9069" t="str">
            <v/>
          </cell>
          <cell r="H9069">
            <v>38248</v>
          </cell>
        </row>
        <row r="9070">
          <cell r="G9070" t="str">
            <v/>
          </cell>
          <cell r="H9070">
            <v>38247</v>
          </cell>
        </row>
        <row r="9071">
          <cell r="G9071" t="str">
            <v/>
          </cell>
          <cell r="H9071">
            <v>38247</v>
          </cell>
        </row>
        <row r="9072">
          <cell r="G9072" t="str">
            <v/>
          </cell>
          <cell r="H9072">
            <v>38247</v>
          </cell>
        </row>
        <row r="9073">
          <cell r="G9073" t="str">
            <v/>
          </cell>
          <cell r="H9073">
            <v>38246</v>
          </cell>
        </row>
        <row r="9074">
          <cell r="G9074" t="str">
            <v/>
          </cell>
          <cell r="H9074">
            <v>38247</v>
          </cell>
        </row>
        <row r="9075">
          <cell r="G9075" t="str">
            <v/>
          </cell>
          <cell r="H9075">
            <v>38247</v>
          </cell>
        </row>
        <row r="9076">
          <cell r="G9076" t="str">
            <v/>
          </cell>
          <cell r="H9076">
            <v>38233</v>
          </cell>
        </row>
        <row r="9077">
          <cell r="G9077" t="str">
            <v/>
          </cell>
          <cell r="H9077">
            <v>38199</v>
          </cell>
        </row>
        <row r="9078">
          <cell r="G9078" t="str">
            <v/>
          </cell>
          <cell r="H9078">
            <v>38247</v>
          </cell>
        </row>
        <row r="9079">
          <cell r="G9079" t="str">
            <v/>
          </cell>
          <cell r="H9079">
            <v>38259</v>
          </cell>
        </row>
        <row r="9080">
          <cell r="G9080" t="str">
            <v/>
          </cell>
          <cell r="H9080">
            <v>38259</v>
          </cell>
        </row>
        <row r="9081">
          <cell r="G9081" t="str">
            <v/>
          </cell>
          <cell r="H9081">
            <v>38259</v>
          </cell>
        </row>
        <row r="9082">
          <cell r="G9082" t="str">
            <v/>
          </cell>
          <cell r="H9082">
            <v>38259</v>
          </cell>
        </row>
        <row r="9083">
          <cell r="G9083" t="str">
            <v/>
          </cell>
          <cell r="H9083">
            <v>38259</v>
          </cell>
        </row>
        <row r="9084">
          <cell r="G9084" t="str">
            <v/>
          </cell>
          <cell r="H9084">
            <v>38259</v>
          </cell>
        </row>
        <row r="9085">
          <cell r="G9085" t="str">
            <v/>
          </cell>
          <cell r="H9085">
            <v>38257</v>
          </cell>
        </row>
        <row r="9086">
          <cell r="G9086" t="str">
            <v/>
          </cell>
          <cell r="H9086">
            <v>38257</v>
          </cell>
        </row>
        <row r="9087">
          <cell r="G9087" t="str">
            <v/>
          </cell>
          <cell r="H9087">
            <v>38234</v>
          </cell>
        </row>
        <row r="9088">
          <cell r="G9088" t="str">
            <v/>
          </cell>
          <cell r="H9088">
            <v>38234</v>
          </cell>
        </row>
        <row r="9089">
          <cell r="G9089" t="str">
            <v/>
          </cell>
          <cell r="H9089">
            <v>38234</v>
          </cell>
        </row>
        <row r="9090">
          <cell r="G9090" t="str">
            <v/>
          </cell>
          <cell r="H9090">
            <v>38234</v>
          </cell>
        </row>
        <row r="9091">
          <cell r="G9091" t="str">
            <v/>
          </cell>
          <cell r="H9091">
            <v>38234</v>
          </cell>
        </row>
        <row r="9092">
          <cell r="G9092" t="str">
            <v/>
          </cell>
          <cell r="H9092">
            <v>38213</v>
          </cell>
        </row>
        <row r="9093">
          <cell r="G9093" t="str">
            <v/>
          </cell>
          <cell r="H9093">
            <v>38213</v>
          </cell>
        </row>
        <row r="9094">
          <cell r="G9094" t="str">
            <v/>
          </cell>
          <cell r="H9094">
            <v>38213</v>
          </cell>
        </row>
        <row r="9095">
          <cell r="G9095" t="str">
            <v/>
          </cell>
          <cell r="H9095">
            <v>38213</v>
          </cell>
        </row>
        <row r="9096">
          <cell r="G9096" t="str">
            <v/>
          </cell>
          <cell r="H9096">
            <v>38213</v>
          </cell>
        </row>
        <row r="9097">
          <cell r="G9097" t="str">
            <v/>
          </cell>
          <cell r="H9097">
            <v>38213</v>
          </cell>
        </row>
        <row r="9098">
          <cell r="G9098" t="str">
            <v/>
          </cell>
          <cell r="H9098">
            <v>38213</v>
          </cell>
        </row>
        <row r="9099">
          <cell r="G9099" t="str">
            <v/>
          </cell>
          <cell r="H9099">
            <v>38213</v>
          </cell>
        </row>
        <row r="9100">
          <cell r="G9100" t="str">
            <v/>
          </cell>
          <cell r="H9100">
            <v>38213</v>
          </cell>
        </row>
        <row r="9101">
          <cell r="G9101" t="str">
            <v/>
          </cell>
          <cell r="H9101">
            <v>38213</v>
          </cell>
        </row>
        <row r="9102">
          <cell r="G9102" t="str">
            <v/>
          </cell>
          <cell r="H9102">
            <v>38213</v>
          </cell>
        </row>
        <row r="9103">
          <cell r="G9103" t="str">
            <v/>
          </cell>
          <cell r="H9103">
            <v>38213</v>
          </cell>
        </row>
        <row r="9104">
          <cell r="G9104" t="str">
            <v/>
          </cell>
          <cell r="H9104">
            <v>38213</v>
          </cell>
        </row>
        <row r="9105">
          <cell r="G9105" t="str">
            <v/>
          </cell>
          <cell r="H9105">
            <v>38213</v>
          </cell>
        </row>
        <row r="9106">
          <cell r="G9106" t="str">
            <v/>
          </cell>
          <cell r="H9106">
            <v>38213</v>
          </cell>
        </row>
        <row r="9107">
          <cell r="G9107" t="str">
            <v/>
          </cell>
          <cell r="H9107">
            <v>38213</v>
          </cell>
        </row>
        <row r="9108">
          <cell r="G9108" t="str">
            <v/>
          </cell>
          <cell r="H9108">
            <v>38213</v>
          </cell>
        </row>
        <row r="9109">
          <cell r="G9109" t="str">
            <v/>
          </cell>
          <cell r="H9109">
            <v>38213</v>
          </cell>
        </row>
        <row r="9110">
          <cell r="G9110" t="str">
            <v/>
          </cell>
          <cell r="H9110">
            <v>38213</v>
          </cell>
        </row>
        <row r="9111">
          <cell r="G9111" t="str">
            <v/>
          </cell>
          <cell r="H9111">
            <v>38213</v>
          </cell>
        </row>
        <row r="9112">
          <cell r="G9112" t="str">
            <v/>
          </cell>
          <cell r="H9112">
            <v>38213</v>
          </cell>
        </row>
        <row r="9113">
          <cell r="G9113" t="str">
            <v/>
          </cell>
          <cell r="H9113">
            <v>38213</v>
          </cell>
        </row>
        <row r="9114">
          <cell r="G9114" t="str">
            <v/>
          </cell>
          <cell r="H9114">
            <v>38213</v>
          </cell>
        </row>
        <row r="9115">
          <cell r="G9115" t="str">
            <v/>
          </cell>
          <cell r="H9115">
            <v>38213</v>
          </cell>
        </row>
        <row r="9116">
          <cell r="G9116" t="str">
            <v/>
          </cell>
          <cell r="H9116">
            <v>38213</v>
          </cell>
        </row>
        <row r="9117">
          <cell r="G9117" t="str">
            <v/>
          </cell>
          <cell r="H9117">
            <v>38213</v>
          </cell>
        </row>
        <row r="9118">
          <cell r="G9118" t="str">
            <v/>
          </cell>
          <cell r="H9118">
            <v>38213</v>
          </cell>
        </row>
        <row r="9119">
          <cell r="G9119" t="str">
            <v/>
          </cell>
          <cell r="H9119">
            <v>38213</v>
          </cell>
        </row>
        <row r="9120">
          <cell r="G9120" t="str">
            <v/>
          </cell>
          <cell r="H9120">
            <v>38213</v>
          </cell>
        </row>
        <row r="9121">
          <cell r="G9121" t="str">
            <v/>
          </cell>
          <cell r="H9121">
            <v>38213</v>
          </cell>
        </row>
        <row r="9122">
          <cell r="G9122" t="str">
            <v/>
          </cell>
          <cell r="H9122">
            <v>38213</v>
          </cell>
        </row>
        <row r="9123">
          <cell r="G9123" t="str">
            <v/>
          </cell>
          <cell r="H9123">
            <v>38213</v>
          </cell>
        </row>
        <row r="9124">
          <cell r="G9124" t="str">
            <v/>
          </cell>
          <cell r="H9124">
            <v>38213</v>
          </cell>
        </row>
        <row r="9125">
          <cell r="G9125" t="str">
            <v/>
          </cell>
          <cell r="H9125">
            <v>38213</v>
          </cell>
        </row>
        <row r="9126">
          <cell r="G9126" t="str">
            <v/>
          </cell>
          <cell r="H9126">
            <v>38213</v>
          </cell>
        </row>
        <row r="9127">
          <cell r="G9127" t="str">
            <v/>
          </cell>
          <cell r="H9127">
            <v>38213</v>
          </cell>
        </row>
        <row r="9128">
          <cell r="G9128" t="str">
            <v/>
          </cell>
          <cell r="H9128">
            <v>38213</v>
          </cell>
        </row>
        <row r="9129">
          <cell r="G9129" t="str">
            <v/>
          </cell>
          <cell r="H9129">
            <v>38213</v>
          </cell>
        </row>
        <row r="9130">
          <cell r="G9130" t="str">
            <v/>
          </cell>
          <cell r="H9130">
            <v>38213</v>
          </cell>
        </row>
        <row r="9131">
          <cell r="G9131" t="str">
            <v/>
          </cell>
          <cell r="H9131">
            <v>38213</v>
          </cell>
        </row>
        <row r="9132">
          <cell r="G9132" t="str">
            <v/>
          </cell>
          <cell r="H9132">
            <v>38213</v>
          </cell>
        </row>
        <row r="9133">
          <cell r="G9133" t="str">
            <v/>
          </cell>
          <cell r="H9133">
            <v>38213</v>
          </cell>
        </row>
        <row r="9134">
          <cell r="G9134" t="str">
            <v/>
          </cell>
          <cell r="H9134">
            <v>38213</v>
          </cell>
        </row>
        <row r="9135">
          <cell r="G9135" t="str">
            <v/>
          </cell>
          <cell r="H9135">
            <v>38213</v>
          </cell>
        </row>
        <row r="9136">
          <cell r="G9136" t="str">
            <v/>
          </cell>
          <cell r="H9136">
            <v>38213</v>
          </cell>
        </row>
        <row r="9137">
          <cell r="G9137" t="str">
            <v/>
          </cell>
          <cell r="H9137">
            <v>38195</v>
          </cell>
        </row>
        <row r="9138">
          <cell r="G9138" t="str">
            <v/>
          </cell>
          <cell r="H9138">
            <v>38195</v>
          </cell>
        </row>
        <row r="9139">
          <cell r="G9139" t="str">
            <v/>
          </cell>
          <cell r="H9139">
            <v>38194</v>
          </cell>
        </row>
        <row r="9140">
          <cell r="G9140" t="str">
            <v/>
          </cell>
          <cell r="H9140">
            <v>38194</v>
          </cell>
        </row>
        <row r="9141">
          <cell r="G9141" t="str">
            <v/>
          </cell>
          <cell r="H9141">
            <v>38176</v>
          </cell>
        </row>
        <row r="9142">
          <cell r="G9142" t="str">
            <v/>
          </cell>
          <cell r="H9142">
            <v>38168</v>
          </cell>
        </row>
        <row r="9143">
          <cell r="G9143" t="str">
            <v/>
          </cell>
          <cell r="H9143">
            <v>38129</v>
          </cell>
        </row>
        <row r="9144">
          <cell r="G9144" t="str">
            <v/>
          </cell>
          <cell r="H9144">
            <v>38195</v>
          </cell>
        </row>
        <row r="9145">
          <cell r="G9145" t="str">
            <v/>
          </cell>
          <cell r="H9145">
            <v>38153</v>
          </cell>
        </row>
        <row r="9146">
          <cell r="G9146" t="str">
            <v/>
          </cell>
          <cell r="H9146">
            <v>38128</v>
          </cell>
        </row>
        <row r="9147">
          <cell r="G9147" t="str">
            <v/>
          </cell>
          <cell r="H9147">
            <v>38183</v>
          </cell>
        </row>
        <row r="9148">
          <cell r="G9148" t="str">
            <v/>
          </cell>
          <cell r="H9148">
            <v>38155</v>
          </cell>
        </row>
        <row r="9149">
          <cell r="G9149" t="str">
            <v/>
          </cell>
          <cell r="H9149">
            <v>38142</v>
          </cell>
        </row>
        <row r="9150">
          <cell r="G9150" t="str">
            <v/>
          </cell>
          <cell r="H9150">
            <v>38149</v>
          </cell>
        </row>
        <row r="9151">
          <cell r="G9151" t="str">
            <v/>
          </cell>
          <cell r="H9151">
            <v>38129</v>
          </cell>
        </row>
        <row r="9152">
          <cell r="G9152" t="str">
            <v/>
          </cell>
          <cell r="H9152">
            <v>38129</v>
          </cell>
        </row>
        <row r="9153">
          <cell r="G9153" t="str">
            <v/>
          </cell>
          <cell r="H9153">
            <v>38126</v>
          </cell>
        </row>
        <row r="9154">
          <cell r="G9154" t="str">
            <v/>
          </cell>
          <cell r="H9154">
            <v>38126</v>
          </cell>
        </row>
        <row r="9155">
          <cell r="G9155" t="str">
            <v/>
          </cell>
          <cell r="H9155">
            <v>38126</v>
          </cell>
        </row>
        <row r="9156">
          <cell r="G9156" t="str">
            <v/>
          </cell>
          <cell r="H9156">
            <v>38126</v>
          </cell>
        </row>
        <row r="9157">
          <cell r="G9157" t="str">
            <v/>
          </cell>
          <cell r="H9157">
            <v>38125</v>
          </cell>
        </row>
        <row r="9158">
          <cell r="G9158" t="str">
            <v/>
          </cell>
          <cell r="H9158">
            <v>38125</v>
          </cell>
        </row>
        <row r="9159">
          <cell r="G9159" t="str">
            <v/>
          </cell>
          <cell r="H9159">
            <v>38125</v>
          </cell>
        </row>
        <row r="9160">
          <cell r="G9160" t="str">
            <v/>
          </cell>
          <cell r="H9160">
            <v>38258</v>
          </cell>
        </row>
        <row r="9161">
          <cell r="G9161" t="str">
            <v/>
          </cell>
          <cell r="H9161">
            <v>38258</v>
          </cell>
        </row>
        <row r="9162">
          <cell r="G9162" t="str">
            <v/>
          </cell>
          <cell r="H9162">
            <v>38134</v>
          </cell>
        </row>
        <row r="9163">
          <cell r="G9163" t="str">
            <v/>
          </cell>
          <cell r="H9163">
            <v>38134</v>
          </cell>
        </row>
        <row r="9164">
          <cell r="G9164" t="str">
            <v/>
          </cell>
          <cell r="H9164">
            <v>38134</v>
          </cell>
        </row>
        <row r="9165">
          <cell r="G9165" t="str">
            <v/>
          </cell>
          <cell r="H9165">
            <v>38134</v>
          </cell>
        </row>
        <row r="9166">
          <cell r="G9166" t="str">
            <v/>
          </cell>
          <cell r="H9166">
            <v>38134</v>
          </cell>
        </row>
        <row r="9167">
          <cell r="G9167" t="str">
            <v/>
          </cell>
          <cell r="H9167">
            <v>38134</v>
          </cell>
        </row>
        <row r="9168">
          <cell r="G9168" t="str">
            <v/>
          </cell>
          <cell r="H9168">
            <v>38134</v>
          </cell>
        </row>
        <row r="9169">
          <cell r="G9169" t="str">
            <v/>
          </cell>
          <cell r="H9169">
            <v>38134</v>
          </cell>
        </row>
        <row r="9170">
          <cell r="G9170" t="str">
            <v/>
          </cell>
          <cell r="H9170">
            <v>38134</v>
          </cell>
        </row>
        <row r="9171">
          <cell r="G9171" t="str">
            <v/>
          </cell>
          <cell r="H9171">
            <v>38134</v>
          </cell>
        </row>
        <row r="9172">
          <cell r="G9172" t="str">
            <v/>
          </cell>
          <cell r="H9172">
            <v>38134</v>
          </cell>
        </row>
        <row r="9173">
          <cell r="G9173" t="str">
            <v/>
          </cell>
          <cell r="H9173">
            <v>38129</v>
          </cell>
        </row>
        <row r="9174">
          <cell r="G9174" t="str">
            <v/>
          </cell>
          <cell r="H9174">
            <v>38129</v>
          </cell>
        </row>
        <row r="9175">
          <cell r="G9175" t="str">
            <v/>
          </cell>
          <cell r="H9175">
            <v>38129</v>
          </cell>
        </row>
        <row r="9176">
          <cell r="G9176" t="str">
            <v/>
          </cell>
          <cell r="H9176">
            <v>38129</v>
          </cell>
        </row>
        <row r="9177">
          <cell r="G9177" t="str">
            <v/>
          </cell>
          <cell r="H9177">
            <v>38129</v>
          </cell>
        </row>
        <row r="9178">
          <cell r="G9178" t="str">
            <v/>
          </cell>
          <cell r="H9178">
            <v>38129</v>
          </cell>
        </row>
        <row r="9179">
          <cell r="G9179" t="str">
            <v/>
          </cell>
          <cell r="H9179">
            <v>38129</v>
          </cell>
        </row>
        <row r="9180">
          <cell r="G9180" t="str">
            <v/>
          </cell>
          <cell r="H9180">
            <v>38129</v>
          </cell>
        </row>
        <row r="9181">
          <cell r="G9181" t="str">
            <v/>
          </cell>
          <cell r="H9181">
            <v>38129</v>
          </cell>
        </row>
        <row r="9182">
          <cell r="G9182" t="str">
            <v/>
          </cell>
          <cell r="H9182">
            <v>38129</v>
          </cell>
        </row>
        <row r="9183">
          <cell r="G9183" t="str">
            <v/>
          </cell>
          <cell r="H9183">
            <v>38129</v>
          </cell>
        </row>
        <row r="9184">
          <cell r="G9184" t="str">
            <v/>
          </cell>
          <cell r="H9184">
            <v>38129</v>
          </cell>
        </row>
        <row r="9185">
          <cell r="G9185" t="str">
            <v/>
          </cell>
          <cell r="H9185">
            <v>38129</v>
          </cell>
        </row>
        <row r="9186">
          <cell r="G9186" t="str">
            <v/>
          </cell>
          <cell r="H9186">
            <v>38129</v>
          </cell>
        </row>
        <row r="9187">
          <cell r="G9187" t="str">
            <v/>
          </cell>
          <cell r="H9187">
            <v>38129</v>
          </cell>
        </row>
        <row r="9188">
          <cell r="G9188" t="str">
            <v/>
          </cell>
          <cell r="H9188">
            <v>38128</v>
          </cell>
        </row>
        <row r="9189">
          <cell r="G9189" t="str">
            <v/>
          </cell>
          <cell r="H9189">
            <v>38128</v>
          </cell>
        </row>
        <row r="9190">
          <cell r="G9190" t="str">
            <v/>
          </cell>
          <cell r="H9190">
            <v>38128</v>
          </cell>
        </row>
        <row r="9191">
          <cell r="G9191" t="str">
            <v/>
          </cell>
          <cell r="H9191">
            <v>38128</v>
          </cell>
        </row>
        <row r="9192">
          <cell r="G9192" t="str">
            <v/>
          </cell>
          <cell r="H9192">
            <v>38128</v>
          </cell>
        </row>
        <row r="9193">
          <cell r="G9193" t="str">
            <v/>
          </cell>
          <cell r="H9193">
            <v>38128</v>
          </cell>
        </row>
        <row r="9194">
          <cell r="G9194" t="str">
            <v/>
          </cell>
          <cell r="H9194">
            <v>38128</v>
          </cell>
        </row>
        <row r="9195">
          <cell r="G9195" t="str">
            <v/>
          </cell>
          <cell r="H9195">
            <v>38128</v>
          </cell>
        </row>
        <row r="9196">
          <cell r="G9196" t="str">
            <v/>
          </cell>
          <cell r="H9196">
            <v>38128</v>
          </cell>
        </row>
        <row r="9197">
          <cell r="G9197" t="str">
            <v/>
          </cell>
          <cell r="H9197">
            <v>38128</v>
          </cell>
        </row>
        <row r="9198">
          <cell r="G9198" t="str">
            <v/>
          </cell>
          <cell r="H9198">
            <v>38128</v>
          </cell>
        </row>
        <row r="9199">
          <cell r="G9199" t="str">
            <v/>
          </cell>
          <cell r="H9199">
            <v>38127</v>
          </cell>
        </row>
        <row r="9200">
          <cell r="G9200" t="str">
            <v/>
          </cell>
          <cell r="H9200">
            <v>38127</v>
          </cell>
        </row>
        <row r="9201">
          <cell r="G9201" t="str">
            <v/>
          </cell>
          <cell r="H9201">
            <v>38127</v>
          </cell>
        </row>
        <row r="9202">
          <cell r="G9202" t="str">
            <v/>
          </cell>
          <cell r="H9202">
            <v>38127</v>
          </cell>
        </row>
        <row r="9203">
          <cell r="G9203" t="str">
            <v/>
          </cell>
          <cell r="H9203">
            <v>38127</v>
          </cell>
        </row>
        <row r="9204">
          <cell r="G9204" t="str">
            <v/>
          </cell>
          <cell r="H9204">
            <v>38142</v>
          </cell>
        </row>
        <row r="9205">
          <cell r="G9205" t="str">
            <v/>
          </cell>
          <cell r="H9205">
            <v>38135</v>
          </cell>
        </row>
        <row r="9206">
          <cell r="G9206" t="str">
            <v/>
          </cell>
          <cell r="H9206">
            <v>38135</v>
          </cell>
        </row>
        <row r="9207">
          <cell r="G9207" t="str">
            <v/>
          </cell>
          <cell r="H9207">
            <v>38135</v>
          </cell>
        </row>
        <row r="9208">
          <cell r="G9208" t="str">
            <v/>
          </cell>
          <cell r="H9208">
            <v>38135</v>
          </cell>
        </row>
        <row r="9209">
          <cell r="G9209" t="str">
            <v/>
          </cell>
          <cell r="H9209">
            <v>38135</v>
          </cell>
        </row>
        <row r="9210">
          <cell r="G9210" t="str">
            <v/>
          </cell>
          <cell r="H9210">
            <v>38135</v>
          </cell>
        </row>
        <row r="9211">
          <cell r="G9211" t="str">
            <v/>
          </cell>
          <cell r="H9211">
            <v>38135</v>
          </cell>
        </row>
        <row r="9212">
          <cell r="G9212" t="str">
            <v/>
          </cell>
          <cell r="H9212">
            <v>38135</v>
          </cell>
        </row>
        <row r="9213">
          <cell r="G9213" t="str">
            <v/>
          </cell>
          <cell r="H9213">
            <v>38134</v>
          </cell>
        </row>
        <row r="9214">
          <cell r="G9214" t="str">
            <v/>
          </cell>
          <cell r="H9214">
            <v>38134</v>
          </cell>
        </row>
        <row r="9215">
          <cell r="G9215" t="str">
            <v/>
          </cell>
          <cell r="H9215">
            <v>38122</v>
          </cell>
        </row>
        <row r="9216">
          <cell r="G9216" t="str">
            <v/>
          </cell>
          <cell r="H9216">
            <v>38122</v>
          </cell>
        </row>
        <row r="9217">
          <cell r="G9217" t="str">
            <v/>
          </cell>
          <cell r="H9217">
            <v>38122</v>
          </cell>
        </row>
        <row r="9218">
          <cell r="G9218" t="str">
            <v/>
          </cell>
          <cell r="H9218">
            <v>38122</v>
          </cell>
        </row>
        <row r="9219">
          <cell r="G9219" t="str">
            <v/>
          </cell>
          <cell r="H9219">
            <v>38127</v>
          </cell>
        </row>
        <row r="9220">
          <cell r="G9220" t="str">
            <v/>
          </cell>
          <cell r="H9220">
            <v>38123</v>
          </cell>
        </row>
        <row r="9221">
          <cell r="G9221" t="str">
            <v/>
          </cell>
          <cell r="H9221">
            <v>38123</v>
          </cell>
        </row>
        <row r="9222">
          <cell r="G9222" t="str">
            <v/>
          </cell>
          <cell r="H9222">
            <v>38123</v>
          </cell>
        </row>
        <row r="9223">
          <cell r="G9223" t="str">
            <v/>
          </cell>
          <cell r="H9223">
            <v>38123</v>
          </cell>
        </row>
        <row r="9224">
          <cell r="G9224" t="str">
            <v/>
          </cell>
          <cell r="H9224">
            <v>38123</v>
          </cell>
        </row>
        <row r="9225">
          <cell r="G9225" t="str">
            <v/>
          </cell>
          <cell r="H9225">
            <v>38123</v>
          </cell>
        </row>
        <row r="9226">
          <cell r="G9226" t="str">
            <v/>
          </cell>
          <cell r="H9226">
            <v>38122</v>
          </cell>
        </row>
        <row r="9227">
          <cell r="G9227" t="str">
            <v/>
          </cell>
          <cell r="H9227">
            <v>38122</v>
          </cell>
        </row>
        <row r="9228">
          <cell r="G9228" t="str">
            <v/>
          </cell>
          <cell r="H9228">
            <v>38122</v>
          </cell>
        </row>
        <row r="9229">
          <cell r="G9229" t="str">
            <v/>
          </cell>
          <cell r="H9229">
            <v>38122</v>
          </cell>
        </row>
        <row r="9230">
          <cell r="G9230" t="str">
            <v/>
          </cell>
          <cell r="H9230">
            <v>38122</v>
          </cell>
        </row>
        <row r="9231">
          <cell r="G9231" t="str">
            <v/>
          </cell>
          <cell r="H9231">
            <v>38122</v>
          </cell>
        </row>
        <row r="9232">
          <cell r="G9232" t="str">
            <v/>
          </cell>
          <cell r="H9232">
            <v>38122</v>
          </cell>
        </row>
        <row r="9233">
          <cell r="G9233" t="str">
            <v/>
          </cell>
          <cell r="H9233">
            <v>38122</v>
          </cell>
        </row>
        <row r="9234">
          <cell r="G9234" t="str">
            <v/>
          </cell>
          <cell r="H9234">
            <v>38120</v>
          </cell>
        </row>
        <row r="9235">
          <cell r="G9235" t="str">
            <v/>
          </cell>
          <cell r="H9235">
            <v>38118</v>
          </cell>
        </row>
        <row r="9236">
          <cell r="G9236" t="str">
            <v/>
          </cell>
          <cell r="H9236">
            <v>38118</v>
          </cell>
        </row>
        <row r="9237">
          <cell r="G9237" t="str">
            <v/>
          </cell>
          <cell r="H9237">
            <v>38118</v>
          </cell>
        </row>
        <row r="9238">
          <cell r="G9238" t="str">
            <v/>
          </cell>
          <cell r="H9238">
            <v>38118</v>
          </cell>
        </row>
        <row r="9239">
          <cell r="G9239" t="str">
            <v/>
          </cell>
          <cell r="H9239">
            <v>38118</v>
          </cell>
        </row>
        <row r="9240">
          <cell r="G9240" t="str">
            <v/>
          </cell>
          <cell r="H9240">
            <v>38118</v>
          </cell>
        </row>
        <row r="9241">
          <cell r="G9241" t="str">
            <v/>
          </cell>
          <cell r="H9241">
            <v>38118</v>
          </cell>
        </row>
        <row r="9242">
          <cell r="G9242" t="str">
            <v/>
          </cell>
          <cell r="H9242">
            <v>38118</v>
          </cell>
        </row>
        <row r="9243">
          <cell r="G9243" t="str">
            <v/>
          </cell>
          <cell r="H9243">
            <v>38118</v>
          </cell>
        </row>
        <row r="9244">
          <cell r="G9244" t="str">
            <v/>
          </cell>
          <cell r="H9244">
            <v>38118</v>
          </cell>
        </row>
        <row r="9245">
          <cell r="G9245" t="str">
            <v/>
          </cell>
          <cell r="H9245">
            <v>38118</v>
          </cell>
        </row>
        <row r="9246">
          <cell r="G9246" t="str">
            <v/>
          </cell>
          <cell r="H9246">
            <v>38118</v>
          </cell>
        </row>
        <row r="9247">
          <cell r="G9247" t="str">
            <v/>
          </cell>
          <cell r="H9247">
            <v>38116</v>
          </cell>
        </row>
        <row r="9248">
          <cell r="G9248" t="str">
            <v/>
          </cell>
          <cell r="H9248">
            <v>38116</v>
          </cell>
        </row>
        <row r="9249">
          <cell r="G9249" t="str">
            <v/>
          </cell>
          <cell r="H9249">
            <v>38116</v>
          </cell>
        </row>
        <row r="9250">
          <cell r="G9250" t="str">
            <v/>
          </cell>
          <cell r="H9250">
            <v>38116</v>
          </cell>
        </row>
        <row r="9251">
          <cell r="G9251" t="str">
            <v/>
          </cell>
          <cell r="H9251">
            <v>38116</v>
          </cell>
        </row>
        <row r="9252">
          <cell r="G9252" t="str">
            <v/>
          </cell>
          <cell r="H9252">
            <v>38116</v>
          </cell>
        </row>
        <row r="9253">
          <cell r="G9253" t="str">
            <v/>
          </cell>
          <cell r="H9253">
            <v>38116</v>
          </cell>
        </row>
        <row r="9254">
          <cell r="G9254" t="str">
            <v/>
          </cell>
          <cell r="H9254">
            <v>38114</v>
          </cell>
        </row>
        <row r="9255">
          <cell r="G9255" t="str">
            <v/>
          </cell>
          <cell r="H9255">
            <v>38114</v>
          </cell>
        </row>
        <row r="9256">
          <cell r="G9256" t="str">
            <v/>
          </cell>
          <cell r="H9256">
            <v>38114</v>
          </cell>
        </row>
        <row r="9257">
          <cell r="G9257" t="str">
            <v/>
          </cell>
          <cell r="H9257">
            <v>38247</v>
          </cell>
        </row>
        <row r="9258">
          <cell r="G9258" t="str">
            <v/>
          </cell>
          <cell r="H9258">
            <v>38247</v>
          </cell>
        </row>
        <row r="9259">
          <cell r="G9259" t="str">
            <v/>
          </cell>
          <cell r="H9259">
            <v>38247</v>
          </cell>
        </row>
        <row r="9260">
          <cell r="G9260" t="str">
            <v/>
          </cell>
          <cell r="H9260">
            <v>38247</v>
          </cell>
        </row>
        <row r="9261">
          <cell r="G9261" t="str">
            <v/>
          </cell>
          <cell r="H9261">
            <v>38247</v>
          </cell>
        </row>
        <row r="9262">
          <cell r="G9262" t="str">
            <v/>
          </cell>
          <cell r="H9262">
            <v>38247</v>
          </cell>
        </row>
        <row r="9263">
          <cell r="G9263" t="str">
            <v/>
          </cell>
          <cell r="H9263">
            <v>38199</v>
          </cell>
        </row>
        <row r="9264">
          <cell r="G9264" t="str">
            <v/>
          </cell>
          <cell r="H9264">
            <v>38199</v>
          </cell>
        </row>
        <row r="9265">
          <cell r="G9265" t="str">
            <v/>
          </cell>
          <cell r="H9265">
            <v>38259</v>
          </cell>
        </row>
        <row r="9266">
          <cell r="G9266" t="str">
            <v/>
          </cell>
          <cell r="H9266">
            <v>38259</v>
          </cell>
        </row>
        <row r="9267">
          <cell r="G9267" t="str">
            <v/>
          </cell>
          <cell r="H9267">
            <v>38259</v>
          </cell>
        </row>
        <row r="9268">
          <cell r="G9268" t="str">
            <v/>
          </cell>
          <cell r="H9268">
            <v>38259</v>
          </cell>
        </row>
        <row r="9269">
          <cell r="G9269" t="str">
            <v/>
          </cell>
          <cell r="H9269">
            <v>38259</v>
          </cell>
        </row>
        <row r="9270">
          <cell r="G9270" t="str">
            <v/>
          </cell>
          <cell r="H9270">
            <v>38259</v>
          </cell>
        </row>
        <row r="9271">
          <cell r="G9271" t="str">
            <v/>
          </cell>
          <cell r="H9271">
            <v>38259</v>
          </cell>
        </row>
        <row r="9272">
          <cell r="G9272" t="str">
            <v/>
          </cell>
          <cell r="H9272">
            <v>38259</v>
          </cell>
        </row>
        <row r="9273">
          <cell r="G9273" t="str">
            <v/>
          </cell>
          <cell r="H9273">
            <v>38259</v>
          </cell>
        </row>
        <row r="9274">
          <cell r="G9274" t="str">
            <v/>
          </cell>
          <cell r="H9274">
            <v>38259</v>
          </cell>
        </row>
        <row r="9275">
          <cell r="G9275" t="str">
            <v/>
          </cell>
          <cell r="H9275">
            <v>38260</v>
          </cell>
        </row>
        <row r="9276">
          <cell r="G9276" t="str">
            <v/>
          </cell>
          <cell r="H9276">
            <v>38260</v>
          </cell>
        </row>
        <row r="9277">
          <cell r="G9277" t="str">
            <v/>
          </cell>
          <cell r="H9277">
            <v>38257</v>
          </cell>
        </row>
        <row r="9278">
          <cell r="G9278" t="str">
            <v/>
          </cell>
          <cell r="H9278">
            <v>38257</v>
          </cell>
        </row>
        <row r="9279">
          <cell r="G9279" t="str">
            <v/>
          </cell>
          <cell r="H9279">
            <v>38257</v>
          </cell>
        </row>
        <row r="9280">
          <cell r="G9280" t="str">
            <v/>
          </cell>
          <cell r="H9280">
            <v>38257</v>
          </cell>
        </row>
        <row r="9281">
          <cell r="G9281" t="str">
            <v/>
          </cell>
          <cell r="H9281">
            <v>38236</v>
          </cell>
        </row>
        <row r="9282">
          <cell r="G9282" t="str">
            <v/>
          </cell>
          <cell r="H9282">
            <v>38236</v>
          </cell>
        </row>
        <row r="9283">
          <cell r="G9283" t="str">
            <v/>
          </cell>
          <cell r="H9283">
            <v>38236</v>
          </cell>
        </row>
        <row r="9284">
          <cell r="G9284" t="str">
            <v/>
          </cell>
          <cell r="H9284">
            <v>38236</v>
          </cell>
        </row>
        <row r="9285">
          <cell r="G9285" t="str">
            <v/>
          </cell>
          <cell r="H9285">
            <v>38236</v>
          </cell>
        </row>
        <row r="9286">
          <cell r="G9286" t="str">
            <v/>
          </cell>
          <cell r="H9286">
            <v>38236</v>
          </cell>
        </row>
        <row r="9287">
          <cell r="G9287" t="str">
            <v/>
          </cell>
          <cell r="H9287">
            <v>38236</v>
          </cell>
        </row>
        <row r="9288">
          <cell r="G9288" t="str">
            <v/>
          </cell>
          <cell r="H9288">
            <v>38236</v>
          </cell>
        </row>
        <row r="9289">
          <cell r="G9289" t="str">
            <v/>
          </cell>
          <cell r="H9289">
            <v>38236</v>
          </cell>
        </row>
        <row r="9290">
          <cell r="G9290" t="str">
            <v/>
          </cell>
          <cell r="H9290">
            <v>38236</v>
          </cell>
        </row>
        <row r="9291">
          <cell r="G9291" t="str">
            <v/>
          </cell>
          <cell r="H9291">
            <v>38218</v>
          </cell>
        </row>
        <row r="9292">
          <cell r="G9292" t="str">
            <v/>
          </cell>
          <cell r="H9292">
            <v>38218</v>
          </cell>
        </row>
        <row r="9293">
          <cell r="G9293" t="str">
            <v/>
          </cell>
          <cell r="H9293">
            <v>38218</v>
          </cell>
        </row>
        <row r="9294">
          <cell r="G9294" t="str">
            <v/>
          </cell>
          <cell r="H9294">
            <v>38218</v>
          </cell>
        </row>
        <row r="9295">
          <cell r="G9295" t="str">
            <v/>
          </cell>
          <cell r="H9295">
            <v>38218</v>
          </cell>
        </row>
        <row r="9296">
          <cell r="G9296" t="str">
            <v/>
          </cell>
          <cell r="H9296">
            <v>38218</v>
          </cell>
        </row>
        <row r="9297">
          <cell r="G9297" t="str">
            <v/>
          </cell>
          <cell r="H9297">
            <v>38218</v>
          </cell>
        </row>
        <row r="9298">
          <cell r="G9298" t="str">
            <v/>
          </cell>
          <cell r="H9298">
            <v>38218</v>
          </cell>
        </row>
        <row r="9299">
          <cell r="G9299" t="str">
            <v/>
          </cell>
          <cell r="H9299">
            <v>38218</v>
          </cell>
        </row>
        <row r="9300">
          <cell r="G9300" t="str">
            <v/>
          </cell>
          <cell r="H9300">
            <v>38218</v>
          </cell>
        </row>
        <row r="9301">
          <cell r="G9301" t="str">
            <v/>
          </cell>
          <cell r="H9301">
            <v>38218</v>
          </cell>
        </row>
        <row r="9302">
          <cell r="G9302" t="str">
            <v/>
          </cell>
          <cell r="H9302">
            <v>38218</v>
          </cell>
        </row>
        <row r="9303">
          <cell r="G9303" t="str">
            <v/>
          </cell>
          <cell r="H9303">
            <v>38218</v>
          </cell>
        </row>
        <row r="9304">
          <cell r="G9304" t="str">
            <v/>
          </cell>
          <cell r="H9304">
            <v>38218</v>
          </cell>
        </row>
        <row r="9305">
          <cell r="G9305" t="str">
            <v/>
          </cell>
          <cell r="H9305">
            <v>38218</v>
          </cell>
        </row>
        <row r="9306">
          <cell r="G9306" t="str">
            <v/>
          </cell>
          <cell r="H9306">
            <v>38218</v>
          </cell>
        </row>
        <row r="9307">
          <cell r="G9307" t="str">
            <v/>
          </cell>
          <cell r="H9307">
            <v>38218</v>
          </cell>
        </row>
        <row r="9308">
          <cell r="G9308" t="str">
            <v/>
          </cell>
          <cell r="H9308">
            <v>38218</v>
          </cell>
        </row>
        <row r="9309">
          <cell r="G9309" t="str">
            <v/>
          </cell>
          <cell r="H9309">
            <v>38218</v>
          </cell>
        </row>
        <row r="9310">
          <cell r="G9310" t="str">
            <v/>
          </cell>
          <cell r="H9310">
            <v>38218</v>
          </cell>
        </row>
        <row r="9311">
          <cell r="G9311" t="str">
            <v/>
          </cell>
          <cell r="H9311">
            <v>38218</v>
          </cell>
        </row>
        <row r="9312">
          <cell r="G9312" t="str">
            <v/>
          </cell>
          <cell r="H9312">
            <v>38218</v>
          </cell>
        </row>
        <row r="9313">
          <cell r="G9313" t="str">
            <v/>
          </cell>
          <cell r="H9313">
            <v>38215</v>
          </cell>
        </row>
        <row r="9314">
          <cell r="G9314" t="str">
            <v/>
          </cell>
          <cell r="H9314">
            <v>38215</v>
          </cell>
        </row>
        <row r="9315">
          <cell r="G9315" t="str">
            <v/>
          </cell>
          <cell r="H9315">
            <v>38215</v>
          </cell>
        </row>
        <row r="9316">
          <cell r="G9316" t="str">
            <v/>
          </cell>
          <cell r="H9316">
            <v>38215</v>
          </cell>
        </row>
        <row r="9317">
          <cell r="G9317" t="str">
            <v/>
          </cell>
          <cell r="H9317">
            <v>38215</v>
          </cell>
        </row>
        <row r="9318">
          <cell r="G9318" t="str">
            <v/>
          </cell>
          <cell r="H9318">
            <v>38215</v>
          </cell>
        </row>
        <row r="9319">
          <cell r="G9319" t="str">
            <v/>
          </cell>
          <cell r="H9319">
            <v>38215</v>
          </cell>
        </row>
        <row r="9320">
          <cell r="G9320" t="str">
            <v/>
          </cell>
          <cell r="H9320">
            <v>38215</v>
          </cell>
        </row>
        <row r="9321">
          <cell r="G9321" t="str">
            <v/>
          </cell>
          <cell r="H9321">
            <v>38215</v>
          </cell>
        </row>
        <row r="9322">
          <cell r="G9322" t="str">
            <v/>
          </cell>
          <cell r="H9322">
            <v>38215</v>
          </cell>
        </row>
        <row r="9323">
          <cell r="G9323" t="str">
            <v/>
          </cell>
          <cell r="H9323">
            <v>38215</v>
          </cell>
        </row>
        <row r="9324">
          <cell r="G9324" t="str">
            <v/>
          </cell>
          <cell r="H9324">
            <v>38215</v>
          </cell>
        </row>
        <row r="9325">
          <cell r="G9325" t="str">
            <v/>
          </cell>
          <cell r="H9325">
            <v>38215</v>
          </cell>
        </row>
        <row r="9326">
          <cell r="G9326" t="str">
            <v/>
          </cell>
          <cell r="H9326">
            <v>38215</v>
          </cell>
        </row>
        <row r="9327">
          <cell r="G9327" t="str">
            <v/>
          </cell>
          <cell r="H9327">
            <v>38215</v>
          </cell>
        </row>
        <row r="9328">
          <cell r="G9328" t="str">
            <v/>
          </cell>
          <cell r="H9328">
            <v>38215</v>
          </cell>
        </row>
        <row r="9329">
          <cell r="G9329" t="str">
            <v/>
          </cell>
          <cell r="H9329">
            <v>38215</v>
          </cell>
        </row>
        <row r="9330">
          <cell r="G9330" t="str">
            <v/>
          </cell>
          <cell r="H9330">
            <v>38215</v>
          </cell>
        </row>
        <row r="9331">
          <cell r="G9331" t="str">
            <v/>
          </cell>
          <cell r="H9331">
            <v>38215</v>
          </cell>
        </row>
        <row r="9332">
          <cell r="G9332" t="str">
            <v/>
          </cell>
          <cell r="H9332">
            <v>38215</v>
          </cell>
        </row>
        <row r="9333">
          <cell r="G9333" t="str">
            <v/>
          </cell>
          <cell r="H9333">
            <v>38215</v>
          </cell>
        </row>
        <row r="9334">
          <cell r="G9334" t="str">
            <v/>
          </cell>
          <cell r="H9334">
            <v>38215</v>
          </cell>
        </row>
        <row r="9335">
          <cell r="G9335" t="str">
            <v/>
          </cell>
          <cell r="H9335">
            <v>38213</v>
          </cell>
        </row>
        <row r="9336">
          <cell r="G9336" t="str">
            <v/>
          </cell>
          <cell r="H9336">
            <v>38213</v>
          </cell>
        </row>
        <row r="9337">
          <cell r="G9337" t="str">
            <v/>
          </cell>
          <cell r="H9337">
            <v>38213</v>
          </cell>
        </row>
        <row r="9338">
          <cell r="G9338" t="str">
            <v/>
          </cell>
          <cell r="H9338">
            <v>38213</v>
          </cell>
        </row>
        <row r="9339">
          <cell r="G9339" t="str">
            <v/>
          </cell>
          <cell r="H9339">
            <v>38213</v>
          </cell>
        </row>
        <row r="9340">
          <cell r="G9340" t="str">
            <v/>
          </cell>
          <cell r="H9340">
            <v>38213</v>
          </cell>
        </row>
        <row r="9341">
          <cell r="G9341" t="str">
            <v/>
          </cell>
          <cell r="H9341">
            <v>38213</v>
          </cell>
        </row>
        <row r="9342">
          <cell r="G9342" t="str">
            <v/>
          </cell>
          <cell r="H9342">
            <v>38213</v>
          </cell>
        </row>
        <row r="9343">
          <cell r="G9343" t="str">
            <v/>
          </cell>
          <cell r="H9343">
            <v>38213</v>
          </cell>
        </row>
        <row r="9344">
          <cell r="G9344" t="str">
            <v/>
          </cell>
          <cell r="H9344">
            <v>38213</v>
          </cell>
        </row>
        <row r="9345">
          <cell r="G9345" t="str">
            <v/>
          </cell>
          <cell r="H9345">
            <v>38213</v>
          </cell>
        </row>
        <row r="9346">
          <cell r="G9346" t="str">
            <v/>
          </cell>
          <cell r="H9346">
            <v>38213</v>
          </cell>
        </row>
        <row r="9347">
          <cell r="G9347" t="str">
            <v/>
          </cell>
          <cell r="H9347">
            <v>38213</v>
          </cell>
        </row>
        <row r="9348">
          <cell r="G9348" t="str">
            <v/>
          </cell>
          <cell r="H9348">
            <v>38213</v>
          </cell>
        </row>
        <row r="9349">
          <cell r="G9349" t="str">
            <v/>
          </cell>
          <cell r="H9349">
            <v>38213</v>
          </cell>
        </row>
        <row r="9350">
          <cell r="G9350" t="str">
            <v/>
          </cell>
          <cell r="H9350">
            <v>38213</v>
          </cell>
        </row>
        <row r="9351">
          <cell r="G9351" t="str">
            <v/>
          </cell>
          <cell r="H9351">
            <v>38213</v>
          </cell>
        </row>
        <row r="9352">
          <cell r="G9352" t="str">
            <v/>
          </cell>
          <cell r="H9352">
            <v>38213</v>
          </cell>
        </row>
        <row r="9353">
          <cell r="G9353" t="str">
            <v/>
          </cell>
          <cell r="H9353">
            <v>38213</v>
          </cell>
        </row>
        <row r="9354">
          <cell r="G9354" t="str">
            <v/>
          </cell>
          <cell r="H9354">
            <v>38213</v>
          </cell>
        </row>
        <row r="9355">
          <cell r="G9355" t="str">
            <v/>
          </cell>
          <cell r="H9355">
            <v>38213</v>
          </cell>
        </row>
        <row r="9356">
          <cell r="G9356" t="str">
            <v/>
          </cell>
          <cell r="H9356">
            <v>38213</v>
          </cell>
        </row>
        <row r="9357">
          <cell r="G9357" t="str">
            <v/>
          </cell>
          <cell r="H9357">
            <v>38213</v>
          </cell>
        </row>
        <row r="9358">
          <cell r="G9358" t="str">
            <v/>
          </cell>
          <cell r="H9358">
            <v>38213</v>
          </cell>
        </row>
        <row r="9359">
          <cell r="G9359" t="str">
            <v/>
          </cell>
          <cell r="H9359">
            <v>38213</v>
          </cell>
        </row>
        <row r="9360">
          <cell r="G9360" t="str">
            <v/>
          </cell>
          <cell r="H9360">
            <v>38213</v>
          </cell>
        </row>
        <row r="9361">
          <cell r="G9361" t="str">
            <v/>
          </cell>
          <cell r="H9361">
            <v>38213</v>
          </cell>
        </row>
        <row r="9362">
          <cell r="G9362" t="str">
            <v/>
          </cell>
          <cell r="H9362">
            <v>38213</v>
          </cell>
        </row>
        <row r="9363">
          <cell r="G9363" t="str">
            <v/>
          </cell>
          <cell r="H9363">
            <v>38213</v>
          </cell>
        </row>
        <row r="9364">
          <cell r="G9364" t="str">
            <v/>
          </cell>
          <cell r="H9364">
            <v>38213</v>
          </cell>
        </row>
        <row r="9365">
          <cell r="G9365" t="str">
            <v/>
          </cell>
          <cell r="H9365">
            <v>38213</v>
          </cell>
        </row>
        <row r="9366">
          <cell r="G9366" t="str">
            <v/>
          </cell>
          <cell r="H9366">
            <v>38213</v>
          </cell>
        </row>
        <row r="9367">
          <cell r="G9367" t="str">
            <v/>
          </cell>
          <cell r="H9367">
            <v>38213</v>
          </cell>
        </row>
        <row r="9368">
          <cell r="G9368" t="str">
            <v/>
          </cell>
          <cell r="H9368">
            <v>38213</v>
          </cell>
        </row>
        <row r="9369">
          <cell r="G9369" t="str">
            <v/>
          </cell>
          <cell r="H9369">
            <v>38213</v>
          </cell>
        </row>
        <row r="9370">
          <cell r="G9370" t="str">
            <v/>
          </cell>
          <cell r="H9370">
            <v>38213</v>
          </cell>
        </row>
        <row r="9371">
          <cell r="G9371" t="str">
            <v/>
          </cell>
          <cell r="H9371">
            <v>38213</v>
          </cell>
        </row>
        <row r="9372">
          <cell r="G9372" t="str">
            <v/>
          </cell>
          <cell r="H9372">
            <v>38213</v>
          </cell>
        </row>
        <row r="9373">
          <cell r="G9373" t="str">
            <v/>
          </cell>
          <cell r="H9373">
            <v>38213</v>
          </cell>
        </row>
        <row r="9374">
          <cell r="G9374" t="str">
            <v/>
          </cell>
          <cell r="H9374">
            <v>38213</v>
          </cell>
        </row>
        <row r="9375">
          <cell r="G9375" t="str">
            <v/>
          </cell>
          <cell r="H9375">
            <v>38213</v>
          </cell>
        </row>
        <row r="9376">
          <cell r="G9376" t="str">
            <v/>
          </cell>
          <cell r="H9376">
            <v>38213</v>
          </cell>
        </row>
        <row r="9377">
          <cell r="G9377" t="str">
            <v/>
          </cell>
          <cell r="H9377">
            <v>38213</v>
          </cell>
        </row>
        <row r="9378">
          <cell r="G9378" t="str">
            <v/>
          </cell>
          <cell r="H9378">
            <v>38213</v>
          </cell>
        </row>
        <row r="9379">
          <cell r="G9379" t="str">
            <v/>
          </cell>
          <cell r="H9379">
            <v>38213</v>
          </cell>
        </row>
        <row r="9380">
          <cell r="G9380" t="str">
            <v/>
          </cell>
          <cell r="H9380">
            <v>38213</v>
          </cell>
        </row>
        <row r="9381">
          <cell r="G9381" t="str">
            <v/>
          </cell>
          <cell r="H9381">
            <v>38195</v>
          </cell>
        </row>
        <row r="9382">
          <cell r="G9382" t="str">
            <v/>
          </cell>
          <cell r="H9382">
            <v>38195</v>
          </cell>
        </row>
        <row r="9383">
          <cell r="G9383" t="str">
            <v/>
          </cell>
          <cell r="H9383">
            <v>38195</v>
          </cell>
        </row>
        <row r="9384">
          <cell r="G9384" t="str">
            <v/>
          </cell>
          <cell r="H9384">
            <v>38195</v>
          </cell>
        </row>
        <row r="9385">
          <cell r="G9385" t="str">
            <v/>
          </cell>
          <cell r="H9385">
            <v>38194</v>
          </cell>
        </row>
        <row r="9386">
          <cell r="G9386" t="str">
            <v/>
          </cell>
          <cell r="H9386">
            <v>38194</v>
          </cell>
        </row>
        <row r="9387">
          <cell r="G9387" t="str">
            <v/>
          </cell>
          <cell r="H9387">
            <v>38194</v>
          </cell>
        </row>
        <row r="9388">
          <cell r="G9388" t="str">
            <v/>
          </cell>
          <cell r="H9388">
            <v>38194</v>
          </cell>
        </row>
        <row r="9389">
          <cell r="G9389" t="str">
            <v/>
          </cell>
          <cell r="H9389">
            <v>38176</v>
          </cell>
        </row>
        <row r="9390">
          <cell r="G9390" t="str">
            <v/>
          </cell>
          <cell r="H9390">
            <v>38176</v>
          </cell>
        </row>
        <row r="9391">
          <cell r="G9391" t="str">
            <v/>
          </cell>
          <cell r="H9391">
            <v>38168</v>
          </cell>
        </row>
        <row r="9392">
          <cell r="G9392" t="str">
            <v/>
          </cell>
          <cell r="H9392">
            <v>38168</v>
          </cell>
        </row>
        <row r="9393">
          <cell r="G9393" t="str">
            <v/>
          </cell>
          <cell r="H9393">
            <v>38257</v>
          </cell>
        </row>
        <row r="9394">
          <cell r="G9394" t="str">
            <v/>
          </cell>
          <cell r="H9394">
            <v>38257</v>
          </cell>
        </row>
        <row r="9395">
          <cell r="G9395" t="str">
            <v/>
          </cell>
          <cell r="H9395">
            <v>38257</v>
          </cell>
        </row>
        <row r="9396">
          <cell r="G9396" t="str">
            <v/>
          </cell>
          <cell r="H9396">
            <v>38257</v>
          </cell>
        </row>
        <row r="9397">
          <cell r="G9397" t="str">
            <v/>
          </cell>
          <cell r="H9397">
            <v>38257</v>
          </cell>
        </row>
        <row r="9398">
          <cell r="G9398" t="str">
            <v/>
          </cell>
          <cell r="H9398">
            <v>38257</v>
          </cell>
        </row>
        <row r="9399">
          <cell r="G9399" t="str">
            <v/>
          </cell>
          <cell r="H9399">
            <v>38257</v>
          </cell>
        </row>
        <row r="9400">
          <cell r="G9400" t="str">
            <v/>
          </cell>
          <cell r="H9400">
            <v>38257</v>
          </cell>
        </row>
        <row r="9401">
          <cell r="G9401" t="str">
            <v/>
          </cell>
          <cell r="H9401">
            <v>38257</v>
          </cell>
        </row>
        <row r="9402">
          <cell r="G9402" t="str">
            <v/>
          </cell>
          <cell r="H9402">
            <v>38257</v>
          </cell>
        </row>
        <row r="9403">
          <cell r="G9403" t="str">
            <v/>
          </cell>
          <cell r="H9403">
            <v>38257</v>
          </cell>
        </row>
        <row r="9404">
          <cell r="G9404" t="str">
            <v/>
          </cell>
          <cell r="H9404">
            <v>38257</v>
          </cell>
        </row>
        <row r="9405">
          <cell r="G9405" t="str">
            <v/>
          </cell>
          <cell r="H9405">
            <v>38257</v>
          </cell>
        </row>
        <row r="9406">
          <cell r="G9406" t="str">
            <v/>
          </cell>
          <cell r="H9406">
            <v>38257</v>
          </cell>
        </row>
        <row r="9407">
          <cell r="G9407" t="str">
            <v/>
          </cell>
          <cell r="H9407">
            <v>38257</v>
          </cell>
        </row>
        <row r="9408">
          <cell r="G9408" t="str">
            <v/>
          </cell>
          <cell r="H9408">
            <v>38257</v>
          </cell>
        </row>
        <row r="9409">
          <cell r="G9409" t="str">
            <v/>
          </cell>
          <cell r="H9409">
            <v>38257</v>
          </cell>
        </row>
        <row r="9410">
          <cell r="G9410" t="str">
            <v/>
          </cell>
          <cell r="H9410">
            <v>38257</v>
          </cell>
        </row>
        <row r="9411">
          <cell r="G9411" t="str">
            <v/>
          </cell>
          <cell r="H9411">
            <v>38257</v>
          </cell>
        </row>
        <row r="9412">
          <cell r="G9412" t="str">
            <v/>
          </cell>
          <cell r="H9412">
            <v>38257</v>
          </cell>
        </row>
        <row r="9413">
          <cell r="G9413" t="str">
            <v/>
          </cell>
          <cell r="H9413">
            <v>38257</v>
          </cell>
        </row>
        <row r="9414">
          <cell r="G9414" t="str">
            <v/>
          </cell>
          <cell r="H9414">
            <v>38257</v>
          </cell>
        </row>
        <row r="9415">
          <cell r="G9415" t="str">
            <v/>
          </cell>
          <cell r="H9415">
            <v>38257</v>
          </cell>
        </row>
        <row r="9416">
          <cell r="G9416" t="str">
            <v/>
          </cell>
          <cell r="H9416">
            <v>38257</v>
          </cell>
        </row>
        <row r="9417">
          <cell r="G9417" t="str">
            <v/>
          </cell>
          <cell r="H9417">
            <v>38257</v>
          </cell>
        </row>
        <row r="9418">
          <cell r="G9418" t="str">
            <v/>
          </cell>
          <cell r="H9418">
            <v>38257</v>
          </cell>
        </row>
        <row r="9419">
          <cell r="G9419" t="str">
            <v/>
          </cell>
          <cell r="H9419">
            <v>38257</v>
          </cell>
        </row>
        <row r="9420">
          <cell r="G9420" t="str">
            <v/>
          </cell>
          <cell r="H9420">
            <v>38257</v>
          </cell>
        </row>
        <row r="9421">
          <cell r="G9421" t="str">
            <v/>
          </cell>
          <cell r="H9421">
            <v>38244</v>
          </cell>
        </row>
        <row r="9422">
          <cell r="G9422" t="str">
            <v/>
          </cell>
          <cell r="H9422">
            <v>38244</v>
          </cell>
        </row>
        <row r="9423">
          <cell r="G9423" t="str">
            <v/>
          </cell>
          <cell r="H9423">
            <v>38244</v>
          </cell>
        </row>
        <row r="9424">
          <cell r="G9424" t="str">
            <v/>
          </cell>
          <cell r="H9424">
            <v>38244</v>
          </cell>
        </row>
        <row r="9425">
          <cell r="G9425" t="str">
            <v/>
          </cell>
          <cell r="H9425">
            <v>38199</v>
          </cell>
        </row>
        <row r="9426">
          <cell r="G9426" t="str">
            <v/>
          </cell>
          <cell r="H9426">
            <v>38199</v>
          </cell>
        </row>
        <row r="9427">
          <cell r="G9427" t="str">
            <v/>
          </cell>
          <cell r="H9427">
            <v>38199</v>
          </cell>
        </row>
        <row r="9428">
          <cell r="G9428" t="str">
            <v/>
          </cell>
          <cell r="H9428">
            <v>38199</v>
          </cell>
        </row>
        <row r="9429">
          <cell r="G9429" t="str">
            <v/>
          </cell>
          <cell r="H9429">
            <v>38199</v>
          </cell>
        </row>
        <row r="9430">
          <cell r="G9430" t="str">
            <v/>
          </cell>
          <cell r="H9430">
            <v>38199</v>
          </cell>
        </row>
        <row r="9431">
          <cell r="G9431" t="str">
            <v/>
          </cell>
          <cell r="H9431">
            <v>38199</v>
          </cell>
        </row>
        <row r="9432">
          <cell r="G9432" t="str">
            <v/>
          </cell>
          <cell r="H9432">
            <v>38162</v>
          </cell>
        </row>
        <row r="9433">
          <cell r="G9433" t="str">
            <v/>
          </cell>
          <cell r="H9433">
            <v>38154</v>
          </cell>
        </row>
        <row r="9434">
          <cell r="G9434" t="str">
            <v/>
          </cell>
          <cell r="H9434">
            <v>38136</v>
          </cell>
        </row>
        <row r="9435">
          <cell r="G9435" t="str">
            <v/>
          </cell>
          <cell r="H9435">
            <v>38128</v>
          </cell>
        </row>
        <row r="9436">
          <cell r="G9436" t="str">
            <v/>
          </cell>
          <cell r="H9436">
            <v>38128</v>
          </cell>
        </row>
        <row r="9437">
          <cell r="G9437" t="str">
            <v/>
          </cell>
          <cell r="H9437">
            <v>38128</v>
          </cell>
        </row>
        <row r="9438">
          <cell r="G9438" t="str">
            <v/>
          </cell>
          <cell r="H9438">
            <v>38128</v>
          </cell>
        </row>
        <row r="9439">
          <cell r="G9439" t="str">
            <v/>
          </cell>
          <cell r="H9439">
            <v>38128</v>
          </cell>
        </row>
        <row r="9440">
          <cell r="G9440" t="str">
            <v/>
          </cell>
          <cell r="H9440">
            <v>38128</v>
          </cell>
        </row>
        <row r="9441">
          <cell r="G9441" t="str">
            <v/>
          </cell>
          <cell r="H9441">
            <v>38128</v>
          </cell>
        </row>
        <row r="9442">
          <cell r="G9442" t="str">
            <v/>
          </cell>
          <cell r="H9442">
            <v>38136</v>
          </cell>
        </row>
        <row r="9443">
          <cell r="G9443" t="str">
            <v/>
          </cell>
          <cell r="H9443">
            <v>38131</v>
          </cell>
        </row>
        <row r="9444">
          <cell r="G9444" t="str">
            <v/>
          </cell>
          <cell r="H9444">
            <v>38131</v>
          </cell>
        </row>
        <row r="9445">
          <cell r="G9445" t="str">
            <v/>
          </cell>
          <cell r="H9445">
            <v>38127</v>
          </cell>
        </row>
        <row r="9446">
          <cell r="G9446" t="str">
            <v/>
          </cell>
          <cell r="H9446">
            <v>38259</v>
          </cell>
        </row>
        <row r="9447">
          <cell r="G9447" t="str">
            <v/>
          </cell>
          <cell r="H9447">
            <v>38259</v>
          </cell>
        </row>
        <row r="9448">
          <cell r="G9448" t="str">
            <v/>
          </cell>
          <cell r="H9448">
            <v>38259</v>
          </cell>
        </row>
        <row r="9449">
          <cell r="G9449" t="str">
            <v/>
          </cell>
          <cell r="H9449">
            <v>38259</v>
          </cell>
        </row>
        <row r="9450">
          <cell r="G9450" t="str">
            <v/>
          </cell>
          <cell r="H9450">
            <v>38260</v>
          </cell>
        </row>
        <row r="9451">
          <cell r="G9451" t="str">
            <v/>
          </cell>
          <cell r="H9451">
            <v>38260</v>
          </cell>
        </row>
        <row r="9452">
          <cell r="G9452" t="str">
            <v/>
          </cell>
          <cell r="H9452">
            <v>38260</v>
          </cell>
        </row>
        <row r="9453">
          <cell r="G9453" t="str">
            <v/>
          </cell>
          <cell r="H9453">
            <v>38260</v>
          </cell>
        </row>
        <row r="9454">
          <cell r="G9454" t="str">
            <v/>
          </cell>
          <cell r="H9454">
            <v>38251</v>
          </cell>
        </row>
        <row r="9455">
          <cell r="G9455" t="str">
            <v/>
          </cell>
          <cell r="H9455">
            <v>38251</v>
          </cell>
        </row>
        <row r="9456">
          <cell r="G9456" t="str">
            <v/>
          </cell>
          <cell r="H9456">
            <v>38230</v>
          </cell>
        </row>
        <row r="9457">
          <cell r="G9457" t="str">
            <v/>
          </cell>
          <cell r="H9457">
            <v>38230</v>
          </cell>
        </row>
        <row r="9458">
          <cell r="G9458" t="str">
            <v/>
          </cell>
          <cell r="H9458">
            <v>38199</v>
          </cell>
        </row>
        <row r="9459">
          <cell r="G9459" t="str">
            <v/>
          </cell>
          <cell r="H9459">
            <v>38159</v>
          </cell>
        </row>
        <row r="9460">
          <cell r="G9460" t="str">
            <v/>
          </cell>
          <cell r="H9460">
            <v>38238</v>
          </cell>
        </row>
        <row r="9461">
          <cell r="G9461" t="str">
            <v/>
          </cell>
          <cell r="H9461">
            <v>38149</v>
          </cell>
        </row>
        <row r="9462">
          <cell r="G9462" t="str">
            <v/>
          </cell>
          <cell r="H9462">
            <v>38149</v>
          </cell>
        </row>
        <row r="9463">
          <cell r="G9463" t="str">
            <v/>
          </cell>
          <cell r="H9463">
            <v>38149</v>
          </cell>
        </row>
        <row r="9464">
          <cell r="G9464" t="str">
            <v/>
          </cell>
          <cell r="H9464">
            <v>38149</v>
          </cell>
        </row>
        <row r="9465">
          <cell r="G9465" t="str">
            <v/>
          </cell>
          <cell r="H9465">
            <v>38149</v>
          </cell>
        </row>
        <row r="9466">
          <cell r="G9466" t="str">
            <v/>
          </cell>
          <cell r="H9466">
            <v>38149</v>
          </cell>
        </row>
        <row r="9467">
          <cell r="G9467" t="str">
            <v/>
          </cell>
          <cell r="H9467">
            <v>38138</v>
          </cell>
        </row>
        <row r="9468">
          <cell r="G9468" t="str">
            <v/>
          </cell>
          <cell r="H9468">
            <v>38138</v>
          </cell>
        </row>
        <row r="9469">
          <cell r="G9469" t="str">
            <v/>
          </cell>
          <cell r="H9469">
            <v>38138</v>
          </cell>
        </row>
        <row r="9470">
          <cell r="G9470" t="str">
            <v/>
          </cell>
          <cell r="H9470">
            <v>38138</v>
          </cell>
        </row>
        <row r="9471">
          <cell r="G9471" t="str">
            <v/>
          </cell>
          <cell r="H9471">
            <v>38138</v>
          </cell>
        </row>
        <row r="9472">
          <cell r="G9472" t="str">
            <v/>
          </cell>
          <cell r="H9472">
            <v>38138</v>
          </cell>
        </row>
        <row r="9473">
          <cell r="G9473" t="str">
            <v/>
          </cell>
          <cell r="H9473">
            <v>38138</v>
          </cell>
        </row>
        <row r="9474">
          <cell r="G9474" t="str">
            <v/>
          </cell>
          <cell r="H9474">
            <v>38138</v>
          </cell>
        </row>
        <row r="9475">
          <cell r="G9475" t="str">
            <v/>
          </cell>
          <cell r="H9475">
            <v>38138</v>
          </cell>
        </row>
        <row r="9476">
          <cell r="G9476" t="str">
            <v/>
          </cell>
          <cell r="H9476">
            <v>38138</v>
          </cell>
        </row>
        <row r="9477">
          <cell r="G9477" t="str">
            <v/>
          </cell>
          <cell r="H9477">
            <v>38138</v>
          </cell>
        </row>
        <row r="9478">
          <cell r="G9478" t="str">
            <v/>
          </cell>
          <cell r="H9478">
            <v>38138</v>
          </cell>
        </row>
        <row r="9479">
          <cell r="G9479" t="str">
            <v/>
          </cell>
          <cell r="H9479">
            <v>38138</v>
          </cell>
        </row>
        <row r="9480">
          <cell r="G9480" t="str">
            <v/>
          </cell>
          <cell r="H9480">
            <v>38138</v>
          </cell>
        </row>
        <row r="9481">
          <cell r="G9481" t="str">
            <v/>
          </cell>
          <cell r="H9481">
            <v>38138</v>
          </cell>
        </row>
        <row r="9482">
          <cell r="G9482" t="str">
            <v/>
          </cell>
          <cell r="H9482">
            <v>38138</v>
          </cell>
        </row>
        <row r="9483">
          <cell r="G9483" t="str">
            <v/>
          </cell>
          <cell r="H9483">
            <v>38138</v>
          </cell>
        </row>
        <row r="9484">
          <cell r="G9484" t="str">
            <v/>
          </cell>
          <cell r="H9484">
            <v>38138</v>
          </cell>
        </row>
        <row r="9485">
          <cell r="G9485" t="str">
            <v/>
          </cell>
          <cell r="H9485">
            <v>38138</v>
          </cell>
        </row>
        <row r="9486">
          <cell r="G9486" t="str">
            <v/>
          </cell>
          <cell r="H9486">
            <v>38136</v>
          </cell>
        </row>
        <row r="9487">
          <cell r="G9487" t="str">
            <v/>
          </cell>
          <cell r="H9487">
            <v>38136</v>
          </cell>
        </row>
        <row r="9488">
          <cell r="G9488" t="str">
            <v/>
          </cell>
          <cell r="H9488">
            <v>38136</v>
          </cell>
        </row>
        <row r="9489">
          <cell r="G9489" t="str">
            <v/>
          </cell>
          <cell r="H9489">
            <v>38136</v>
          </cell>
        </row>
        <row r="9490">
          <cell r="G9490" t="str">
            <v/>
          </cell>
          <cell r="H9490">
            <v>38136</v>
          </cell>
        </row>
        <row r="9491">
          <cell r="G9491" t="str">
            <v/>
          </cell>
          <cell r="H9491">
            <v>38136</v>
          </cell>
        </row>
        <row r="9492">
          <cell r="G9492" t="str">
            <v/>
          </cell>
          <cell r="H9492">
            <v>38136</v>
          </cell>
        </row>
        <row r="9493">
          <cell r="G9493" t="str">
            <v/>
          </cell>
          <cell r="H9493">
            <v>38134</v>
          </cell>
        </row>
        <row r="9494">
          <cell r="G9494" t="str">
            <v/>
          </cell>
          <cell r="H9494">
            <v>38134</v>
          </cell>
        </row>
        <row r="9495">
          <cell r="G9495" t="str">
            <v/>
          </cell>
          <cell r="H9495">
            <v>38134</v>
          </cell>
        </row>
        <row r="9496">
          <cell r="G9496" t="str">
            <v/>
          </cell>
          <cell r="H9496">
            <v>38134</v>
          </cell>
        </row>
        <row r="9497">
          <cell r="G9497" t="str">
            <v/>
          </cell>
          <cell r="H9497">
            <v>38134</v>
          </cell>
        </row>
        <row r="9498">
          <cell r="G9498" t="str">
            <v/>
          </cell>
          <cell r="H9498">
            <v>38134</v>
          </cell>
        </row>
        <row r="9499">
          <cell r="G9499" t="str">
            <v/>
          </cell>
          <cell r="H9499">
            <v>38119</v>
          </cell>
        </row>
        <row r="9500">
          <cell r="G9500" t="str">
            <v/>
          </cell>
          <cell r="H9500">
            <v>38119</v>
          </cell>
        </row>
        <row r="9501">
          <cell r="G9501" t="str">
            <v/>
          </cell>
          <cell r="H9501">
            <v>38119</v>
          </cell>
        </row>
        <row r="9502">
          <cell r="G9502" t="str">
            <v/>
          </cell>
          <cell r="H9502">
            <v>38119</v>
          </cell>
        </row>
        <row r="9503">
          <cell r="G9503" t="str">
            <v/>
          </cell>
          <cell r="H9503">
            <v>38119</v>
          </cell>
        </row>
        <row r="9504">
          <cell r="G9504" t="str">
            <v/>
          </cell>
          <cell r="H9504">
            <v>38104</v>
          </cell>
        </row>
        <row r="9505">
          <cell r="G9505" t="str">
            <v/>
          </cell>
          <cell r="H9505">
            <v>38104</v>
          </cell>
        </row>
        <row r="9506">
          <cell r="G9506" t="str">
            <v/>
          </cell>
          <cell r="H9506">
            <v>38104</v>
          </cell>
        </row>
        <row r="9507">
          <cell r="G9507" t="str">
            <v/>
          </cell>
          <cell r="H9507">
            <v>38104</v>
          </cell>
        </row>
        <row r="9508">
          <cell r="G9508" t="str">
            <v/>
          </cell>
          <cell r="H9508">
            <v>38104</v>
          </cell>
        </row>
        <row r="9509">
          <cell r="G9509" t="str">
            <v/>
          </cell>
          <cell r="H9509">
            <v>38104</v>
          </cell>
        </row>
        <row r="9510">
          <cell r="G9510" t="str">
            <v/>
          </cell>
          <cell r="H9510">
            <v>38104</v>
          </cell>
        </row>
        <row r="9511">
          <cell r="G9511" t="str">
            <v/>
          </cell>
          <cell r="H9511">
            <v>38104</v>
          </cell>
        </row>
        <row r="9512">
          <cell r="G9512" t="str">
            <v/>
          </cell>
          <cell r="H9512">
            <v>38101</v>
          </cell>
        </row>
        <row r="9513">
          <cell r="G9513" t="str">
            <v/>
          </cell>
          <cell r="H9513">
            <v>38101</v>
          </cell>
        </row>
        <row r="9514">
          <cell r="G9514" t="str">
            <v/>
          </cell>
          <cell r="H9514">
            <v>38101</v>
          </cell>
        </row>
        <row r="9515">
          <cell r="G9515" t="str">
            <v/>
          </cell>
          <cell r="H9515">
            <v>38101</v>
          </cell>
        </row>
        <row r="9516">
          <cell r="G9516" t="str">
            <v/>
          </cell>
          <cell r="H9516">
            <v>38101</v>
          </cell>
        </row>
        <row r="9517">
          <cell r="G9517" t="str">
            <v/>
          </cell>
          <cell r="H9517">
            <v>38101</v>
          </cell>
        </row>
        <row r="9518">
          <cell r="G9518" t="str">
            <v/>
          </cell>
          <cell r="H9518">
            <v>38101</v>
          </cell>
        </row>
        <row r="9519">
          <cell r="G9519" t="str">
            <v/>
          </cell>
          <cell r="H9519">
            <v>38101</v>
          </cell>
        </row>
        <row r="9520">
          <cell r="G9520" t="str">
            <v/>
          </cell>
          <cell r="H9520">
            <v>38101</v>
          </cell>
        </row>
        <row r="9521">
          <cell r="G9521" t="str">
            <v/>
          </cell>
          <cell r="H9521">
            <v>38101</v>
          </cell>
        </row>
        <row r="9522">
          <cell r="G9522" t="str">
            <v/>
          </cell>
          <cell r="H9522">
            <v>38101</v>
          </cell>
        </row>
        <row r="9523">
          <cell r="G9523" t="str">
            <v/>
          </cell>
          <cell r="H9523">
            <v>38101</v>
          </cell>
        </row>
        <row r="9524">
          <cell r="G9524" t="str">
            <v/>
          </cell>
          <cell r="H9524">
            <v>38101</v>
          </cell>
        </row>
        <row r="9525">
          <cell r="G9525" t="str">
            <v/>
          </cell>
          <cell r="H9525">
            <v>38101</v>
          </cell>
        </row>
        <row r="9526">
          <cell r="G9526" t="str">
            <v/>
          </cell>
          <cell r="H9526">
            <v>38101</v>
          </cell>
        </row>
        <row r="9527">
          <cell r="G9527" t="str">
            <v/>
          </cell>
          <cell r="H9527">
            <v>38099</v>
          </cell>
        </row>
        <row r="9528">
          <cell r="G9528" t="str">
            <v/>
          </cell>
          <cell r="H9528">
            <v>38099</v>
          </cell>
        </row>
        <row r="9529">
          <cell r="G9529" t="str">
            <v/>
          </cell>
          <cell r="H9529">
            <v>38099</v>
          </cell>
        </row>
        <row r="9530">
          <cell r="G9530" t="str">
            <v/>
          </cell>
          <cell r="H9530">
            <v>38099</v>
          </cell>
        </row>
        <row r="9531">
          <cell r="G9531" t="str">
            <v/>
          </cell>
          <cell r="H9531">
            <v>38099</v>
          </cell>
        </row>
        <row r="9532">
          <cell r="G9532" t="str">
            <v/>
          </cell>
          <cell r="H9532">
            <v>38099</v>
          </cell>
        </row>
        <row r="9533">
          <cell r="G9533" t="str">
            <v/>
          </cell>
          <cell r="H9533">
            <v>38099</v>
          </cell>
        </row>
        <row r="9534">
          <cell r="G9534" t="str">
            <v/>
          </cell>
          <cell r="H9534">
            <v>38097</v>
          </cell>
        </row>
        <row r="9535">
          <cell r="G9535" t="str">
            <v/>
          </cell>
          <cell r="H9535">
            <v>38097</v>
          </cell>
        </row>
        <row r="9536">
          <cell r="G9536" t="str">
            <v/>
          </cell>
          <cell r="H9536">
            <v>38097</v>
          </cell>
        </row>
        <row r="9537">
          <cell r="G9537" t="str">
            <v/>
          </cell>
          <cell r="H9537">
            <v>38097</v>
          </cell>
        </row>
        <row r="9538">
          <cell r="G9538" t="str">
            <v/>
          </cell>
          <cell r="H9538">
            <v>38097</v>
          </cell>
        </row>
        <row r="9539">
          <cell r="G9539" t="str">
            <v/>
          </cell>
          <cell r="H9539">
            <v>38097</v>
          </cell>
        </row>
        <row r="9540">
          <cell r="G9540" t="str">
            <v/>
          </cell>
          <cell r="H9540">
            <v>38097</v>
          </cell>
        </row>
        <row r="9541">
          <cell r="G9541" t="str">
            <v/>
          </cell>
          <cell r="H9541">
            <v>38097</v>
          </cell>
        </row>
        <row r="9542">
          <cell r="G9542" t="str">
            <v/>
          </cell>
          <cell r="H9542">
            <v>38097</v>
          </cell>
        </row>
        <row r="9543">
          <cell r="G9543" t="str">
            <v/>
          </cell>
          <cell r="H9543">
            <v>38097</v>
          </cell>
        </row>
        <row r="9544">
          <cell r="G9544" t="str">
            <v/>
          </cell>
          <cell r="H9544">
            <v>38097</v>
          </cell>
        </row>
        <row r="9545">
          <cell r="G9545" t="str">
            <v/>
          </cell>
          <cell r="H9545">
            <v>38097</v>
          </cell>
        </row>
        <row r="9546">
          <cell r="G9546" t="str">
            <v/>
          </cell>
          <cell r="H9546">
            <v>38097</v>
          </cell>
        </row>
        <row r="9547">
          <cell r="G9547" t="str">
            <v/>
          </cell>
          <cell r="H9547">
            <v>38097</v>
          </cell>
        </row>
        <row r="9548">
          <cell r="G9548" t="str">
            <v/>
          </cell>
          <cell r="H9548">
            <v>38097</v>
          </cell>
        </row>
        <row r="9549">
          <cell r="G9549" t="str">
            <v/>
          </cell>
          <cell r="H9549">
            <v>38097</v>
          </cell>
        </row>
        <row r="9550">
          <cell r="G9550" t="str">
            <v/>
          </cell>
          <cell r="H9550">
            <v>38097</v>
          </cell>
        </row>
        <row r="9551">
          <cell r="G9551" t="str">
            <v/>
          </cell>
          <cell r="H9551">
            <v>38097</v>
          </cell>
        </row>
        <row r="9552">
          <cell r="G9552" t="str">
            <v/>
          </cell>
          <cell r="H9552">
            <v>38097</v>
          </cell>
        </row>
        <row r="9553">
          <cell r="G9553" t="str">
            <v/>
          </cell>
          <cell r="H9553">
            <v>38097</v>
          </cell>
        </row>
        <row r="9554">
          <cell r="G9554" t="str">
            <v/>
          </cell>
          <cell r="H9554">
            <v>38097</v>
          </cell>
        </row>
        <row r="9555">
          <cell r="G9555" t="str">
            <v/>
          </cell>
          <cell r="H9555">
            <v>38167</v>
          </cell>
        </row>
        <row r="9556">
          <cell r="G9556" t="str">
            <v/>
          </cell>
          <cell r="H9556">
            <v>38155</v>
          </cell>
        </row>
        <row r="9557">
          <cell r="G9557" t="str">
            <v/>
          </cell>
          <cell r="H9557">
            <v>38150</v>
          </cell>
        </row>
        <row r="9558">
          <cell r="G9558" t="str">
            <v/>
          </cell>
          <cell r="H9558">
            <v>38147</v>
          </cell>
        </row>
        <row r="9559">
          <cell r="G9559" t="str">
            <v/>
          </cell>
          <cell r="H9559">
            <v>38107</v>
          </cell>
        </row>
        <row r="9560">
          <cell r="G9560" t="str">
            <v/>
          </cell>
          <cell r="H9560">
            <v>38107</v>
          </cell>
        </row>
        <row r="9561">
          <cell r="G9561" t="str">
            <v/>
          </cell>
          <cell r="H9561">
            <v>38106</v>
          </cell>
        </row>
        <row r="9562">
          <cell r="G9562" t="str">
            <v/>
          </cell>
          <cell r="H9562">
            <v>38106</v>
          </cell>
        </row>
        <row r="9563">
          <cell r="G9563" t="str">
            <v/>
          </cell>
          <cell r="H9563">
            <v>38105</v>
          </cell>
        </row>
        <row r="9564">
          <cell r="G9564" t="str">
            <v/>
          </cell>
          <cell r="H9564">
            <v>38105</v>
          </cell>
        </row>
        <row r="9565">
          <cell r="G9565" t="str">
            <v/>
          </cell>
          <cell r="H9565">
            <v>38104</v>
          </cell>
        </row>
        <row r="9566">
          <cell r="G9566" t="str">
            <v/>
          </cell>
          <cell r="H9566">
            <v>38104</v>
          </cell>
        </row>
        <row r="9567">
          <cell r="G9567" t="str">
            <v/>
          </cell>
          <cell r="H9567">
            <v>38104</v>
          </cell>
        </row>
        <row r="9568">
          <cell r="G9568" t="str">
            <v/>
          </cell>
          <cell r="H9568">
            <v>38104</v>
          </cell>
        </row>
        <row r="9569">
          <cell r="G9569" t="str">
            <v/>
          </cell>
          <cell r="H9569">
            <v>38107</v>
          </cell>
        </row>
        <row r="9570">
          <cell r="G9570" t="str">
            <v/>
          </cell>
          <cell r="H9570">
            <v>38107</v>
          </cell>
        </row>
        <row r="9571">
          <cell r="G9571" t="str">
            <v/>
          </cell>
          <cell r="H9571">
            <v>38107</v>
          </cell>
        </row>
        <row r="9572">
          <cell r="G9572" t="str">
            <v/>
          </cell>
          <cell r="H9572">
            <v>38107</v>
          </cell>
        </row>
        <row r="9573">
          <cell r="G9573" t="str">
            <v/>
          </cell>
          <cell r="H9573">
            <v>38107</v>
          </cell>
        </row>
        <row r="9574">
          <cell r="G9574" t="str">
            <v/>
          </cell>
          <cell r="H9574">
            <v>38107</v>
          </cell>
        </row>
        <row r="9575">
          <cell r="G9575" t="str">
            <v/>
          </cell>
          <cell r="H9575">
            <v>38260</v>
          </cell>
        </row>
        <row r="9576">
          <cell r="G9576" t="str">
            <v/>
          </cell>
          <cell r="H9576">
            <v>38260</v>
          </cell>
        </row>
        <row r="9577">
          <cell r="G9577" t="str">
            <v/>
          </cell>
          <cell r="H9577">
            <v>38168</v>
          </cell>
        </row>
        <row r="9578">
          <cell r="G9578" t="str">
            <v/>
          </cell>
          <cell r="H9578">
            <v>38138</v>
          </cell>
        </row>
        <row r="9579">
          <cell r="G9579" t="str">
            <v/>
          </cell>
          <cell r="H9579">
            <v>38129</v>
          </cell>
        </row>
        <row r="9580">
          <cell r="G9580" t="str">
            <v/>
          </cell>
          <cell r="H9580">
            <v>38125</v>
          </cell>
        </row>
        <row r="9581">
          <cell r="G9581" t="str">
            <v/>
          </cell>
          <cell r="H9581">
            <v>38125</v>
          </cell>
        </row>
        <row r="9582">
          <cell r="G9582" t="str">
            <v/>
          </cell>
          <cell r="H9582">
            <v>38124</v>
          </cell>
        </row>
        <row r="9583">
          <cell r="G9583" t="str">
            <v/>
          </cell>
          <cell r="H9583">
            <v>38118</v>
          </cell>
        </row>
        <row r="9584">
          <cell r="G9584" t="str">
            <v/>
          </cell>
          <cell r="H9584">
            <v>38118</v>
          </cell>
        </row>
        <row r="9585">
          <cell r="G9585" t="str">
            <v/>
          </cell>
          <cell r="H9585">
            <v>38118</v>
          </cell>
        </row>
        <row r="9586">
          <cell r="G9586" t="str">
            <v/>
          </cell>
          <cell r="H9586">
            <v>38118</v>
          </cell>
        </row>
        <row r="9587">
          <cell r="G9587" t="str">
            <v/>
          </cell>
          <cell r="H9587">
            <v>38118</v>
          </cell>
        </row>
        <row r="9588">
          <cell r="G9588" t="str">
            <v/>
          </cell>
          <cell r="H9588">
            <v>38101</v>
          </cell>
        </row>
        <row r="9589">
          <cell r="G9589" t="str">
            <v/>
          </cell>
          <cell r="H9589">
            <v>38101</v>
          </cell>
        </row>
        <row r="9590">
          <cell r="G9590" t="str">
            <v/>
          </cell>
          <cell r="H9590">
            <v>38093</v>
          </cell>
        </row>
        <row r="9591">
          <cell r="G9591" t="str">
            <v/>
          </cell>
          <cell r="H9591">
            <v>38093</v>
          </cell>
        </row>
        <row r="9592">
          <cell r="G9592" t="str">
            <v/>
          </cell>
          <cell r="H9592">
            <v>38093</v>
          </cell>
        </row>
        <row r="9593">
          <cell r="G9593" t="str">
            <v/>
          </cell>
          <cell r="H9593">
            <v>38142</v>
          </cell>
        </row>
        <row r="9594">
          <cell r="G9594" t="str">
            <v/>
          </cell>
          <cell r="H9594">
            <v>38142</v>
          </cell>
        </row>
        <row r="9595">
          <cell r="G9595" t="str">
            <v/>
          </cell>
          <cell r="H9595">
            <v>38138</v>
          </cell>
        </row>
        <row r="9596">
          <cell r="G9596" t="str">
            <v/>
          </cell>
          <cell r="H9596">
            <v>38135</v>
          </cell>
        </row>
        <row r="9597">
          <cell r="G9597" t="str">
            <v/>
          </cell>
          <cell r="H9597">
            <v>38135</v>
          </cell>
        </row>
        <row r="9598">
          <cell r="G9598" t="str">
            <v/>
          </cell>
          <cell r="H9598">
            <v>38135</v>
          </cell>
        </row>
        <row r="9599">
          <cell r="G9599" t="str">
            <v/>
          </cell>
          <cell r="H9599">
            <v>38135</v>
          </cell>
        </row>
        <row r="9600">
          <cell r="G9600" t="str">
            <v/>
          </cell>
          <cell r="H9600">
            <v>38135</v>
          </cell>
        </row>
        <row r="9601">
          <cell r="G9601" t="str">
            <v/>
          </cell>
          <cell r="H9601">
            <v>38135</v>
          </cell>
        </row>
        <row r="9602">
          <cell r="G9602" t="str">
            <v/>
          </cell>
          <cell r="H9602">
            <v>38135</v>
          </cell>
        </row>
        <row r="9603">
          <cell r="G9603" t="str">
            <v/>
          </cell>
          <cell r="H9603">
            <v>38125</v>
          </cell>
        </row>
        <row r="9604">
          <cell r="G9604" t="str">
            <v/>
          </cell>
          <cell r="H9604">
            <v>38111</v>
          </cell>
        </row>
        <row r="9605">
          <cell r="G9605" t="str">
            <v/>
          </cell>
          <cell r="H9605">
            <v>38103</v>
          </cell>
        </row>
        <row r="9606">
          <cell r="G9606" t="str">
            <v/>
          </cell>
          <cell r="H9606">
            <v>38101</v>
          </cell>
        </row>
        <row r="9607">
          <cell r="G9607" t="str">
            <v/>
          </cell>
          <cell r="H9607">
            <v>38101</v>
          </cell>
        </row>
        <row r="9608">
          <cell r="G9608" t="str">
            <v/>
          </cell>
          <cell r="H9608">
            <v>38080</v>
          </cell>
        </row>
        <row r="9609">
          <cell r="G9609" t="str">
            <v/>
          </cell>
          <cell r="H9609">
            <v>38080</v>
          </cell>
        </row>
        <row r="9610">
          <cell r="G9610" t="str">
            <v/>
          </cell>
          <cell r="H9610">
            <v>38080</v>
          </cell>
        </row>
        <row r="9611">
          <cell r="G9611" t="str">
            <v/>
          </cell>
          <cell r="H9611">
            <v>38080</v>
          </cell>
        </row>
        <row r="9612">
          <cell r="G9612" t="str">
            <v/>
          </cell>
          <cell r="H9612">
            <v>38080</v>
          </cell>
        </row>
        <row r="9613">
          <cell r="G9613" t="str">
            <v/>
          </cell>
          <cell r="H9613">
            <v>38080</v>
          </cell>
        </row>
        <row r="9614">
          <cell r="G9614" t="str">
            <v/>
          </cell>
          <cell r="H9614">
            <v>38080</v>
          </cell>
        </row>
        <row r="9615">
          <cell r="G9615" t="str">
            <v/>
          </cell>
          <cell r="H9615">
            <v>38080</v>
          </cell>
        </row>
        <row r="9616">
          <cell r="G9616" t="str">
            <v/>
          </cell>
          <cell r="H9616">
            <v>38080</v>
          </cell>
        </row>
        <row r="9617">
          <cell r="G9617" t="str">
            <v/>
          </cell>
          <cell r="H9617">
            <v>38080</v>
          </cell>
        </row>
        <row r="9618">
          <cell r="G9618" t="str">
            <v/>
          </cell>
          <cell r="H9618">
            <v>38080</v>
          </cell>
        </row>
        <row r="9619">
          <cell r="G9619" t="str">
            <v/>
          </cell>
          <cell r="H9619">
            <v>38080</v>
          </cell>
        </row>
        <row r="9620">
          <cell r="G9620" t="str">
            <v/>
          </cell>
          <cell r="H9620">
            <v>38080</v>
          </cell>
        </row>
        <row r="9621">
          <cell r="G9621" t="str">
            <v/>
          </cell>
          <cell r="H9621">
            <v>38080</v>
          </cell>
        </row>
        <row r="9622">
          <cell r="G9622" t="str">
            <v/>
          </cell>
          <cell r="H9622">
            <v>38080</v>
          </cell>
        </row>
        <row r="9623">
          <cell r="G9623" t="str">
            <v/>
          </cell>
          <cell r="H9623">
            <v>38080</v>
          </cell>
        </row>
        <row r="9624">
          <cell r="G9624" t="str">
            <v/>
          </cell>
          <cell r="H9624">
            <v>38080</v>
          </cell>
        </row>
        <row r="9625">
          <cell r="G9625" t="str">
            <v/>
          </cell>
          <cell r="H9625">
            <v>38080</v>
          </cell>
        </row>
        <row r="9626">
          <cell r="G9626" t="str">
            <v/>
          </cell>
          <cell r="H9626">
            <v>38080</v>
          </cell>
        </row>
        <row r="9627">
          <cell r="G9627" t="str">
            <v/>
          </cell>
          <cell r="H9627">
            <v>38080</v>
          </cell>
        </row>
        <row r="9628">
          <cell r="G9628" t="str">
            <v/>
          </cell>
          <cell r="H9628">
            <v>38080</v>
          </cell>
        </row>
        <row r="9629">
          <cell r="G9629" t="str">
            <v/>
          </cell>
          <cell r="H9629">
            <v>38080</v>
          </cell>
        </row>
        <row r="9630">
          <cell r="G9630" t="str">
            <v/>
          </cell>
          <cell r="H9630">
            <v>38080</v>
          </cell>
        </row>
        <row r="9631">
          <cell r="G9631" t="str">
            <v/>
          </cell>
          <cell r="H9631">
            <v>38080</v>
          </cell>
        </row>
        <row r="9632">
          <cell r="G9632" t="str">
            <v/>
          </cell>
          <cell r="H9632">
            <v>38080</v>
          </cell>
        </row>
        <row r="9633">
          <cell r="G9633" t="str">
            <v/>
          </cell>
          <cell r="H9633">
            <v>38080</v>
          </cell>
        </row>
        <row r="9634">
          <cell r="G9634" t="str">
            <v/>
          </cell>
          <cell r="H9634">
            <v>38080</v>
          </cell>
        </row>
        <row r="9635">
          <cell r="G9635" t="str">
            <v/>
          </cell>
          <cell r="H9635">
            <v>38080</v>
          </cell>
        </row>
        <row r="9636">
          <cell r="G9636" t="str">
            <v/>
          </cell>
          <cell r="H9636">
            <v>38080</v>
          </cell>
        </row>
        <row r="9637">
          <cell r="G9637" t="str">
            <v/>
          </cell>
          <cell r="H9637">
            <v>38080</v>
          </cell>
        </row>
        <row r="9638">
          <cell r="G9638" t="str">
            <v/>
          </cell>
          <cell r="H9638">
            <v>38259</v>
          </cell>
        </row>
        <row r="9639">
          <cell r="G9639" t="str">
            <v/>
          </cell>
          <cell r="H9639">
            <v>38259</v>
          </cell>
        </row>
        <row r="9640">
          <cell r="G9640" t="str">
            <v/>
          </cell>
          <cell r="H9640">
            <v>38258</v>
          </cell>
        </row>
        <row r="9641">
          <cell r="G9641" t="str">
            <v/>
          </cell>
          <cell r="H9641">
            <v>38138</v>
          </cell>
        </row>
        <row r="9642">
          <cell r="G9642" t="str">
            <v/>
          </cell>
          <cell r="H9642">
            <v>38138</v>
          </cell>
        </row>
        <row r="9643">
          <cell r="G9643" t="str">
            <v/>
          </cell>
          <cell r="H9643">
            <v>38134</v>
          </cell>
        </row>
        <row r="9644">
          <cell r="G9644" t="str">
            <v/>
          </cell>
          <cell r="H9644">
            <v>38133</v>
          </cell>
        </row>
        <row r="9645">
          <cell r="G9645" t="str">
            <v/>
          </cell>
          <cell r="H9645">
            <v>38131</v>
          </cell>
        </row>
        <row r="9646">
          <cell r="G9646" t="str">
            <v/>
          </cell>
          <cell r="H9646">
            <v>38131</v>
          </cell>
        </row>
        <row r="9647">
          <cell r="G9647" t="str">
            <v/>
          </cell>
          <cell r="H9647">
            <v>38131</v>
          </cell>
        </row>
        <row r="9648">
          <cell r="G9648" t="str">
            <v/>
          </cell>
          <cell r="H9648">
            <v>38245</v>
          </cell>
        </row>
        <row r="9649">
          <cell r="G9649" t="str">
            <v/>
          </cell>
          <cell r="H9649">
            <v>38245</v>
          </cell>
        </row>
        <row r="9650">
          <cell r="G9650" t="str">
            <v/>
          </cell>
          <cell r="H9650">
            <v>38245</v>
          </cell>
        </row>
        <row r="9651">
          <cell r="G9651" t="str">
            <v/>
          </cell>
          <cell r="H9651">
            <v>38245</v>
          </cell>
        </row>
        <row r="9652">
          <cell r="G9652" t="str">
            <v/>
          </cell>
          <cell r="H9652">
            <v>38205</v>
          </cell>
        </row>
        <row r="9653">
          <cell r="G9653" t="str">
            <v/>
          </cell>
          <cell r="H9653">
            <v>38205</v>
          </cell>
        </row>
        <row r="9654">
          <cell r="G9654" t="str">
            <v/>
          </cell>
          <cell r="H9654">
            <v>38205</v>
          </cell>
        </row>
        <row r="9655">
          <cell r="G9655" t="str">
            <v/>
          </cell>
          <cell r="H9655">
            <v>38205</v>
          </cell>
        </row>
        <row r="9656">
          <cell r="G9656" t="str">
            <v/>
          </cell>
          <cell r="H9656">
            <v>38205</v>
          </cell>
        </row>
        <row r="9657">
          <cell r="G9657" t="str">
            <v/>
          </cell>
          <cell r="H9657">
            <v>38205</v>
          </cell>
        </row>
        <row r="9658">
          <cell r="G9658" t="str">
            <v/>
          </cell>
          <cell r="H9658">
            <v>38205</v>
          </cell>
        </row>
        <row r="9659">
          <cell r="G9659" t="str">
            <v/>
          </cell>
          <cell r="H9659">
            <v>38205</v>
          </cell>
        </row>
        <row r="9660">
          <cell r="G9660" t="str">
            <v/>
          </cell>
          <cell r="H9660">
            <v>38162</v>
          </cell>
        </row>
        <row r="9661">
          <cell r="G9661" t="str">
            <v/>
          </cell>
          <cell r="H9661">
            <v>38162</v>
          </cell>
        </row>
        <row r="9662">
          <cell r="G9662" t="str">
            <v/>
          </cell>
          <cell r="H9662">
            <v>38154</v>
          </cell>
        </row>
        <row r="9663">
          <cell r="G9663" t="str">
            <v/>
          </cell>
          <cell r="H9663">
            <v>38154</v>
          </cell>
        </row>
        <row r="9664">
          <cell r="G9664" t="str">
            <v/>
          </cell>
          <cell r="H9664">
            <v>38136</v>
          </cell>
        </row>
        <row r="9665">
          <cell r="G9665" t="str">
            <v/>
          </cell>
          <cell r="H9665">
            <v>38136</v>
          </cell>
        </row>
        <row r="9666">
          <cell r="G9666" t="str">
            <v/>
          </cell>
          <cell r="H9666">
            <v>38132</v>
          </cell>
        </row>
        <row r="9667">
          <cell r="G9667" t="str">
            <v/>
          </cell>
          <cell r="H9667">
            <v>38132</v>
          </cell>
        </row>
        <row r="9668">
          <cell r="G9668" t="str">
            <v/>
          </cell>
          <cell r="H9668">
            <v>38132</v>
          </cell>
        </row>
        <row r="9669">
          <cell r="G9669" t="str">
            <v/>
          </cell>
          <cell r="H9669">
            <v>38132</v>
          </cell>
        </row>
        <row r="9670">
          <cell r="G9670" t="str">
            <v/>
          </cell>
          <cell r="H9670">
            <v>38132</v>
          </cell>
        </row>
        <row r="9671">
          <cell r="G9671" t="str">
            <v/>
          </cell>
          <cell r="H9671">
            <v>38132</v>
          </cell>
        </row>
        <row r="9672">
          <cell r="G9672" t="str">
            <v/>
          </cell>
          <cell r="H9672">
            <v>38132</v>
          </cell>
        </row>
        <row r="9673">
          <cell r="G9673" t="str">
            <v/>
          </cell>
          <cell r="H9673">
            <v>38132</v>
          </cell>
        </row>
        <row r="9674">
          <cell r="G9674" t="str">
            <v/>
          </cell>
          <cell r="H9674">
            <v>38132</v>
          </cell>
        </row>
        <row r="9675">
          <cell r="G9675" t="str">
            <v/>
          </cell>
          <cell r="H9675">
            <v>38132</v>
          </cell>
        </row>
        <row r="9676">
          <cell r="G9676" t="str">
            <v/>
          </cell>
          <cell r="H9676">
            <v>38132</v>
          </cell>
        </row>
        <row r="9677">
          <cell r="G9677" t="str">
            <v/>
          </cell>
          <cell r="H9677">
            <v>38132</v>
          </cell>
        </row>
        <row r="9678">
          <cell r="G9678" t="str">
            <v/>
          </cell>
          <cell r="H9678">
            <v>38132</v>
          </cell>
        </row>
        <row r="9679">
          <cell r="G9679" t="str">
            <v/>
          </cell>
          <cell r="H9679">
            <v>38132</v>
          </cell>
        </row>
        <row r="9680">
          <cell r="G9680" t="str">
            <v/>
          </cell>
          <cell r="H9680">
            <v>38137</v>
          </cell>
        </row>
        <row r="9681">
          <cell r="G9681" t="str">
            <v/>
          </cell>
          <cell r="H9681">
            <v>38137</v>
          </cell>
        </row>
        <row r="9682">
          <cell r="G9682" t="str">
            <v/>
          </cell>
          <cell r="H9682">
            <v>38259</v>
          </cell>
        </row>
        <row r="9683">
          <cell r="G9683" t="str">
            <v/>
          </cell>
          <cell r="H9683">
            <v>38259</v>
          </cell>
        </row>
        <row r="9684">
          <cell r="G9684" t="str">
            <v/>
          </cell>
          <cell r="H9684">
            <v>38259</v>
          </cell>
        </row>
        <row r="9685">
          <cell r="G9685" t="str">
            <v/>
          </cell>
          <cell r="H9685">
            <v>38259</v>
          </cell>
        </row>
        <row r="9686">
          <cell r="G9686" t="str">
            <v/>
          </cell>
          <cell r="H9686">
            <v>38259</v>
          </cell>
        </row>
        <row r="9687">
          <cell r="G9687" t="str">
            <v/>
          </cell>
          <cell r="H9687">
            <v>38259</v>
          </cell>
        </row>
        <row r="9688">
          <cell r="G9688" t="str">
            <v/>
          </cell>
          <cell r="H9688">
            <v>38259</v>
          </cell>
        </row>
        <row r="9689">
          <cell r="G9689" t="str">
            <v/>
          </cell>
          <cell r="H9689">
            <v>38259</v>
          </cell>
        </row>
        <row r="9690">
          <cell r="G9690" t="str">
            <v/>
          </cell>
          <cell r="H9690">
            <v>38259</v>
          </cell>
        </row>
        <row r="9691">
          <cell r="G9691" t="str">
            <v/>
          </cell>
          <cell r="H9691">
            <v>38259</v>
          </cell>
        </row>
        <row r="9692">
          <cell r="G9692" t="str">
            <v/>
          </cell>
          <cell r="H9692">
            <v>38259</v>
          </cell>
        </row>
        <row r="9693">
          <cell r="G9693" t="str">
            <v/>
          </cell>
          <cell r="H9693">
            <v>38259</v>
          </cell>
        </row>
        <row r="9694">
          <cell r="G9694" t="str">
            <v/>
          </cell>
          <cell r="H9694">
            <v>38259</v>
          </cell>
        </row>
        <row r="9695">
          <cell r="G9695" t="str">
            <v/>
          </cell>
          <cell r="H9695">
            <v>38259</v>
          </cell>
        </row>
        <row r="9696">
          <cell r="G9696" t="str">
            <v/>
          </cell>
          <cell r="H9696">
            <v>38260</v>
          </cell>
        </row>
        <row r="9697">
          <cell r="G9697" t="str">
            <v/>
          </cell>
          <cell r="H9697">
            <v>38260</v>
          </cell>
        </row>
        <row r="9698">
          <cell r="G9698" t="str">
            <v/>
          </cell>
          <cell r="H9698">
            <v>38260</v>
          </cell>
        </row>
        <row r="9699">
          <cell r="G9699" t="str">
            <v/>
          </cell>
          <cell r="H9699">
            <v>38260</v>
          </cell>
        </row>
        <row r="9700">
          <cell r="G9700" t="str">
            <v/>
          </cell>
          <cell r="H9700">
            <v>38260</v>
          </cell>
        </row>
        <row r="9701">
          <cell r="G9701" t="str">
            <v/>
          </cell>
          <cell r="H9701">
            <v>38260</v>
          </cell>
        </row>
        <row r="9702">
          <cell r="G9702" t="str">
            <v/>
          </cell>
          <cell r="H9702">
            <v>38251</v>
          </cell>
        </row>
        <row r="9703">
          <cell r="G9703" t="str">
            <v/>
          </cell>
          <cell r="H9703">
            <v>38251</v>
          </cell>
        </row>
        <row r="9704">
          <cell r="G9704" t="str">
            <v/>
          </cell>
          <cell r="H9704">
            <v>38230</v>
          </cell>
        </row>
        <row r="9705">
          <cell r="G9705" t="str">
            <v/>
          </cell>
          <cell r="H9705">
            <v>38230</v>
          </cell>
        </row>
        <row r="9706">
          <cell r="G9706" t="str">
            <v/>
          </cell>
          <cell r="H9706">
            <v>38230</v>
          </cell>
        </row>
        <row r="9707">
          <cell r="G9707" t="str">
            <v/>
          </cell>
          <cell r="H9707">
            <v>38230</v>
          </cell>
        </row>
        <row r="9708">
          <cell r="G9708" t="str">
            <v/>
          </cell>
          <cell r="H9708">
            <v>38199</v>
          </cell>
        </row>
        <row r="9709">
          <cell r="G9709" t="str">
            <v/>
          </cell>
          <cell r="H9709">
            <v>38199</v>
          </cell>
        </row>
        <row r="9710">
          <cell r="G9710" t="str">
            <v/>
          </cell>
          <cell r="H9710">
            <v>38159</v>
          </cell>
        </row>
        <row r="9711">
          <cell r="G9711" t="str">
            <v/>
          </cell>
          <cell r="H9711">
            <v>38159</v>
          </cell>
        </row>
        <row r="9712">
          <cell r="G9712" t="str">
            <v/>
          </cell>
          <cell r="H9712">
            <v>38258</v>
          </cell>
        </row>
        <row r="9713">
          <cell r="G9713" t="str">
            <v/>
          </cell>
          <cell r="H9713">
            <v>38258</v>
          </cell>
        </row>
        <row r="9714">
          <cell r="G9714" t="str">
            <v/>
          </cell>
          <cell r="H9714">
            <v>38258</v>
          </cell>
        </row>
        <row r="9715">
          <cell r="G9715" t="str">
            <v/>
          </cell>
          <cell r="H9715">
            <v>38258</v>
          </cell>
        </row>
        <row r="9716">
          <cell r="G9716" t="str">
            <v/>
          </cell>
          <cell r="H9716">
            <v>38258</v>
          </cell>
        </row>
        <row r="9717">
          <cell r="G9717" t="str">
            <v/>
          </cell>
          <cell r="H9717">
            <v>38258</v>
          </cell>
        </row>
        <row r="9718">
          <cell r="G9718" t="str">
            <v/>
          </cell>
          <cell r="H9718">
            <v>38258</v>
          </cell>
        </row>
        <row r="9719">
          <cell r="G9719" t="str">
            <v/>
          </cell>
          <cell r="H9719">
            <v>38258</v>
          </cell>
        </row>
        <row r="9720">
          <cell r="G9720" t="str">
            <v/>
          </cell>
          <cell r="H9720">
            <v>38258</v>
          </cell>
        </row>
        <row r="9721">
          <cell r="G9721" t="str">
            <v/>
          </cell>
          <cell r="H9721">
            <v>38258</v>
          </cell>
        </row>
        <row r="9722">
          <cell r="G9722" t="str">
            <v/>
          </cell>
          <cell r="H9722">
            <v>38257</v>
          </cell>
        </row>
        <row r="9723">
          <cell r="G9723" t="str">
            <v/>
          </cell>
          <cell r="H9723">
            <v>38257</v>
          </cell>
        </row>
        <row r="9724">
          <cell r="G9724" t="str">
            <v/>
          </cell>
          <cell r="H9724">
            <v>38257</v>
          </cell>
        </row>
        <row r="9725">
          <cell r="G9725" t="str">
            <v/>
          </cell>
          <cell r="H9725">
            <v>38257</v>
          </cell>
        </row>
        <row r="9726">
          <cell r="G9726" t="str">
            <v/>
          </cell>
          <cell r="H9726">
            <v>38163</v>
          </cell>
        </row>
        <row r="9727">
          <cell r="G9727" t="str">
            <v/>
          </cell>
          <cell r="H9727">
            <v>38163</v>
          </cell>
        </row>
        <row r="9728">
          <cell r="G9728" t="str">
            <v/>
          </cell>
          <cell r="H9728">
            <v>38259</v>
          </cell>
        </row>
        <row r="9729">
          <cell r="G9729" t="str">
            <v/>
          </cell>
          <cell r="H9729">
            <v>38259</v>
          </cell>
        </row>
        <row r="9730">
          <cell r="G9730" t="str">
            <v/>
          </cell>
          <cell r="H9730">
            <v>38258</v>
          </cell>
        </row>
        <row r="9731">
          <cell r="G9731" t="str">
            <v/>
          </cell>
          <cell r="H9731">
            <v>38258</v>
          </cell>
        </row>
        <row r="9732">
          <cell r="G9732" t="str">
            <v/>
          </cell>
          <cell r="H9732">
            <v>38258</v>
          </cell>
        </row>
        <row r="9733">
          <cell r="G9733" t="str">
            <v/>
          </cell>
          <cell r="H9733">
            <v>38253</v>
          </cell>
        </row>
        <row r="9734">
          <cell r="G9734" t="str">
            <v/>
          </cell>
          <cell r="H9734">
            <v>38253</v>
          </cell>
        </row>
        <row r="9735">
          <cell r="G9735" t="str">
            <v/>
          </cell>
          <cell r="H9735">
            <v>38251</v>
          </cell>
        </row>
        <row r="9736">
          <cell r="G9736" t="str">
            <v/>
          </cell>
          <cell r="H9736">
            <v>38251</v>
          </cell>
        </row>
        <row r="9737">
          <cell r="G9737" t="str">
            <v/>
          </cell>
          <cell r="H9737">
            <v>38250</v>
          </cell>
        </row>
        <row r="9738">
          <cell r="G9738" t="str">
            <v/>
          </cell>
          <cell r="H9738">
            <v>38250</v>
          </cell>
        </row>
        <row r="9739">
          <cell r="G9739" t="str">
            <v/>
          </cell>
          <cell r="H9739">
            <v>38247</v>
          </cell>
        </row>
        <row r="9740">
          <cell r="G9740" t="str">
            <v/>
          </cell>
          <cell r="H9740">
            <v>38247</v>
          </cell>
        </row>
        <row r="9741">
          <cell r="G9741" t="str">
            <v/>
          </cell>
          <cell r="H9741">
            <v>38247</v>
          </cell>
        </row>
        <row r="9742">
          <cell r="G9742" t="str">
            <v/>
          </cell>
          <cell r="H9742">
            <v>38247</v>
          </cell>
        </row>
        <row r="9743">
          <cell r="G9743" t="str">
            <v/>
          </cell>
          <cell r="H9743">
            <v>38245</v>
          </cell>
        </row>
        <row r="9744">
          <cell r="G9744" t="str">
            <v/>
          </cell>
          <cell r="H9744">
            <v>38252</v>
          </cell>
        </row>
        <row r="9745">
          <cell r="G9745" t="str">
            <v/>
          </cell>
          <cell r="H9745">
            <v>38247</v>
          </cell>
        </row>
        <row r="9746">
          <cell r="G9746" t="str">
            <v/>
          </cell>
          <cell r="H9746">
            <v>38247</v>
          </cell>
        </row>
        <row r="9747">
          <cell r="G9747" t="str">
            <v/>
          </cell>
          <cell r="H9747">
            <v>38247</v>
          </cell>
        </row>
        <row r="9748">
          <cell r="G9748" t="str">
            <v/>
          </cell>
          <cell r="H9748">
            <v>38233</v>
          </cell>
        </row>
        <row r="9749">
          <cell r="G9749" t="str">
            <v/>
          </cell>
          <cell r="H9749">
            <v>38233</v>
          </cell>
        </row>
        <row r="9750">
          <cell r="G9750" t="str">
            <v/>
          </cell>
          <cell r="H9750">
            <v>38233</v>
          </cell>
        </row>
        <row r="9751">
          <cell r="G9751" t="str">
            <v/>
          </cell>
          <cell r="H9751">
            <v>38233</v>
          </cell>
        </row>
        <row r="9752">
          <cell r="G9752" t="str">
            <v/>
          </cell>
          <cell r="H9752">
            <v>38233</v>
          </cell>
        </row>
        <row r="9753">
          <cell r="G9753" t="str">
            <v/>
          </cell>
          <cell r="H9753">
            <v>38220</v>
          </cell>
        </row>
        <row r="9754">
          <cell r="G9754" t="str">
            <v/>
          </cell>
          <cell r="H9754">
            <v>38220</v>
          </cell>
        </row>
        <row r="9755">
          <cell r="G9755" t="str">
            <v/>
          </cell>
          <cell r="H9755">
            <v>38220</v>
          </cell>
        </row>
        <row r="9756">
          <cell r="G9756" t="str">
            <v/>
          </cell>
          <cell r="H9756">
            <v>38213</v>
          </cell>
        </row>
        <row r="9757">
          <cell r="G9757" t="str">
            <v/>
          </cell>
          <cell r="H9757">
            <v>38213</v>
          </cell>
        </row>
        <row r="9758">
          <cell r="G9758" t="str">
            <v/>
          </cell>
          <cell r="H9758">
            <v>38196</v>
          </cell>
        </row>
        <row r="9759">
          <cell r="G9759" t="str">
            <v/>
          </cell>
          <cell r="H9759">
            <v>38196</v>
          </cell>
        </row>
        <row r="9760">
          <cell r="G9760" t="str">
            <v/>
          </cell>
          <cell r="H9760">
            <v>38196</v>
          </cell>
        </row>
        <row r="9761">
          <cell r="G9761" t="str">
            <v/>
          </cell>
          <cell r="H9761">
            <v>38255</v>
          </cell>
        </row>
        <row r="9762">
          <cell r="G9762" t="str">
            <v/>
          </cell>
          <cell r="H9762">
            <v>38255</v>
          </cell>
        </row>
        <row r="9763">
          <cell r="G9763" t="str">
            <v/>
          </cell>
          <cell r="H9763">
            <v>38255</v>
          </cell>
        </row>
        <row r="9764">
          <cell r="G9764" t="str">
            <v/>
          </cell>
          <cell r="H9764">
            <v>38255</v>
          </cell>
        </row>
        <row r="9765">
          <cell r="G9765" t="str">
            <v/>
          </cell>
          <cell r="H9765">
            <v>38255</v>
          </cell>
        </row>
        <row r="9766">
          <cell r="G9766" t="str">
            <v/>
          </cell>
          <cell r="H9766">
            <v>38255</v>
          </cell>
        </row>
        <row r="9767">
          <cell r="G9767" t="str">
            <v/>
          </cell>
          <cell r="H9767">
            <v>38255</v>
          </cell>
        </row>
        <row r="9768">
          <cell r="G9768" t="str">
            <v/>
          </cell>
          <cell r="H9768">
            <v>38255</v>
          </cell>
        </row>
        <row r="9769">
          <cell r="G9769" t="str">
            <v/>
          </cell>
          <cell r="H9769">
            <v>38199</v>
          </cell>
        </row>
        <row r="9770">
          <cell r="G9770" t="str">
            <v/>
          </cell>
          <cell r="H9770">
            <v>38260</v>
          </cell>
        </row>
        <row r="9771">
          <cell r="G9771" t="str">
            <v/>
          </cell>
          <cell r="H9771">
            <v>38260</v>
          </cell>
        </row>
        <row r="9772">
          <cell r="G9772" t="str">
            <v/>
          </cell>
          <cell r="H9772">
            <v>38260</v>
          </cell>
        </row>
        <row r="9773">
          <cell r="G9773" t="str">
            <v/>
          </cell>
          <cell r="H9773">
            <v>38260</v>
          </cell>
        </row>
        <row r="9774">
          <cell r="G9774" t="str">
            <v/>
          </cell>
          <cell r="H9774">
            <v>38260</v>
          </cell>
        </row>
        <row r="9775">
          <cell r="G9775" t="str">
            <v/>
          </cell>
          <cell r="H9775">
            <v>38260</v>
          </cell>
        </row>
        <row r="9776">
          <cell r="G9776" t="str">
            <v/>
          </cell>
          <cell r="H9776">
            <v>38260</v>
          </cell>
        </row>
        <row r="9777">
          <cell r="G9777" t="str">
            <v/>
          </cell>
          <cell r="H9777">
            <v>38260</v>
          </cell>
        </row>
        <row r="9778">
          <cell r="G9778" t="str">
            <v/>
          </cell>
          <cell r="H9778">
            <v>38259</v>
          </cell>
        </row>
        <row r="9779">
          <cell r="G9779" t="str">
            <v/>
          </cell>
          <cell r="H9779">
            <v>38259</v>
          </cell>
        </row>
        <row r="9780">
          <cell r="G9780" t="str">
            <v/>
          </cell>
          <cell r="H9780">
            <v>38259</v>
          </cell>
        </row>
        <row r="9781">
          <cell r="G9781" t="str">
            <v/>
          </cell>
          <cell r="H9781">
            <v>38259</v>
          </cell>
        </row>
        <row r="9782">
          <cell r="G9782" t="str">
            <v/>
          </cell>
          <cell r="H9782">
            <v>38259</v>
          </cell>
        </row>
        <row r="9783">
          <cell r="G9783" t="str">
            <v/>
          </cell>
          <cell r="H9783">
            <v>38259</v>
          </cell>
        </row>
        <row r="9784">
          <cell r="G9784" t="str">
            <v/>
          </cell>
          <cell r="H9784">
            <v>38259</v>
          </cell>
        </row>
        <row r="9785">
          <cell r="G9785" t="str">
            <v/>
          </cell>
          <cell r="H9785">
            <v>38259</v>
          </cell>
        </row>
        <row r="9786">
          <cell r="G9786" t="str">
            <v/>
          </cell>
          <cell r="H9786">
            <v>38259</v>
          </cell>
        </row>
        <row r="9787">
          <cell r="G9787" t="str">
            <v/>
          </cell>
          <cell r="H9787">
            <v>38247</v>
          </cell>
        </row>
        <row r="9788">
          <cell r="G9788" t="str">
            <v/>
          </cell>
          <cell r="H9788">
            <v>38247</v>
          </cell>
        </row>
        <row r="9789">
          <cell r="G9789" t="str">
            <v/>
          </cell>
          <cell r="H9789">
            <v>38247</v>
          </cell>
        </row>
        <row r="9790">
          <cell r="G9790" t="str">
            <v/>
          </cell>
          <cell r="H9790">
            <v>38247</v>
          </cell>
        </row>
        <row r="9791">
          <cell r="G9791" t="str">
            <v/>
          </cell>
          <cell r="H9791">
            <v>38247</v>
          </cell>
        </row>
        <row r="9792">
          <cell r="G9792" t="str">
            <v/>
          </cell>
          <cell r="H9792">
            <v>38247</v>
          </cell>
        </row>
        <row r="9793">
          <cell r="G9793" t="str">
            <v/>
          </cell>
          <cell r="H9793">
            <v>38247</v>
          </cell>
        </row>
        <row r="9794">
          <cell r="G9794" t="str">
            <v/>
          </cell>
          <cell r="H9794">
            <v>38247</v>
          </cell>
        </row>
        <row r="9795">
          <cell r="G9795" t="str">
            <v/>
          </cell>
          <cell r="H9795">
            <v>38247</v>
          </cell>
        </row>
        <row r="9796">
          <cell r="G9796" t="str">
            <v/>
          </cell>
          <cell r="H9796">
            <v>38247</v>
          </cell>
        </row>
        <row r="9797">
          <cell r="G9797" t="str">
            <v/>
          </cell>
          <cell r="H9797">
            <v>38247</v>
          </cell>
        </row>
        <row r="9798">
          <cell r="G9798" t="str">
            <v/>
          </cell>
          <cell r="H9798">
            <v>38247</v>
          </cell>
        </row>
        <row r="9799">
          <cell r="G9799" t="str">
            <v/>
          </cell>
          <cell r="H9799">
            <v>38247</v>
          </cell>
        </row>
        <row r="9800">
          <cell r="G9800" t="str">
            <v/>
          </cell>
          <cell r="H9800">
            <v>38247</v>
          </cell>
        </row>
        <row r="9801">
          <cell r="G9801" t="str">
            <v/>
          </cell>
          <cell r="H9801">
            <v>38247</v>
          </cell>
        </row>
        <row r="9802">
          <cell r="G9802" t="str">
            <v/>
          </cell>
          <cell r="H9802">
            <v>38230</v>
          </cell>
        </row>
        <row r="9803">
          <cell r="G9803" t="str">
            <v/>
          </cell>
          <cell r="H9803">
            <v>38230</v>
          </cell>
        </row>
        <row r="9804">
          <cell r="G9804" t="str">
            <v/>
          </cell>
          <cell r="H9804">
            <v>38230</v>
          </cell>
        </row>
        <row r="9805">
          <cell r="G9805" t="str">
            <v/>
          </cell>
          <cell r="H9805">
            <v>38230</v>
          </cell>
        </row>
        <row r="9806">
          <cell r="G9806" t="str">
            <v/>
          </cell>
          <cell r="H9806">
            <v>38230</v>
          </cell>
        </row>
        <row r="9807">
          <cell r="G9807" t="str">
            <v/>
          </cell>
          <cell r="H9807">
            <v>38230</v>
          </cell>
        </row>
        <row r="9808">
          <cell r="G9808" t="str">
            <v/>
          </cell>
          <cell r="H9808">
            <v>38230</v>
          </cell>
        </row>
        <row r="9809">
          <cell r="G9809" t="str">
            <v/>
          </cell>
          <cell r="H9809">
            <v>38230</v>
          </cell>
        </row>
        <row r="9810">
          <cell r="G9810" t="str">
            <v/>
          </cell>
          <cell r="H9810">
            <v>38230</v>
          </cell>
        </row>
        <row r="9811">
          <cell r="G9811" t="str">
            <v/>
          </cell>
          <cell r="H9811">
            <v>38230</v>
          </cell>
        </row>
        <row r="9812">
          <cell r="G9812" t="str">
            <v/>
          </cell>
          <cell r="H9812">
            <v>38230</v>
          </cell>
        </row>
        <row r="9813">
          <cell r="G9813" t="str">
            <v/>
          </cell>
          <cell r="H9813">
            <v>38230</v>
          </cell>
        </row>
        <row r="9814">
          <cell r="G9814" t="str">
            <v/>
          </cell>
          <cell r="H9814">
            <v>38230</v>
          </cell>
        </row>
        <row r="9815">
          <cell r="G9815" t="str">
            <v/>
          </cell>
          <cell r="H9815">
            <v>38230</v>
          </cell>
        </row>
        <row r="9816">
          <cell r="G9816" t="str">
            <v/>
          </cell>
          <cell r="H9816">
            <v>38230</v>
          </cell>
        </row>
        <row r="9817">
          <cell r="G9817" t="str">
            <v/>
          </cell>
          <cell r="H9817">
            <v>38230</v>
          </cell>
        </row>
        <row r="9818">
          <cell r="G9818" t="str">
            <v/>
          </cell>
          <cell r="H9818">
            <v>38230</v>
          </cell>
        </row>
        <row r="9819">
          <cell r="G9819" t="str">
            <v/>
          </cell>
          <cell r="H9819">
            <v>38230</v>
          </cell>
        </row>
        <row r="9820">
          <cell r="G9820" t="str">
            <v/>
          </cell>
          <cell r="H9820">
            <v>38198</v>
          </cell>
        </row>
        <row r="9821">
          <cell r="G9821" t="str">
            <v/>
          </cell>
          <cell r="H9821">
            <v>38198</v>
          </cell>
        </row>
        <row r="9822">
          <cell r="G9822" t="str">
            <v/>
          </cell>
          <cell r="H9822">
            <v>38167</v>
          </cell>
        </row>
        <row r="9823">
          <cell r="G9823" t="str">
            <v/>
          </cell>
          <cell r="H9823">
            <v>38259</v>
          </cell>
        </row>
        <row r="9824">
          <cell r="G9824" t="str">
            <v/>
          </cell>
          <cell r="H9824">
            <v>38259</v>
          </cell>
        </row>
        <row r="9825">
          <cell r="G9825" t="str">
            <v/>
          </cell>
          <cell r="H9825">
            <v>38259</v>
          </cell>
        </row>
        <row r="9826">
          <cell r="G9826" t="str">
            <v/>
          </cell>
          <cell r="H9826">
            <v>38258</v>
          </cell>
        </row>
        <row r="9827">
          <cell r="G9827" t="str">
            <v/>
          </cell>
          <cell r="H9827">
            <v>38255</v>
          </cell>
        </row>
        <row r="9828">
          <cell r="G9828" t="str">
            <v/>
          </cell>
          <cell r="H9828">
            <v>38255</v>
          </cell>
        </row>
        <row r="9829">
          <cell r="G9829" t="str">
            <v/>
          </cell>
          <cell r="H9829">
            <v>38255</v>
          </cell>
        </row>
        <row r="9830">
          <cell r="G9830" t="str">
            <v/>
          </cell>
          <cell r="H9830">
            <v>38255</v>
          </cell>
        </row>
        <row r="9831">
          <cell r="G9831" t="str">
            <v/>
          </cell>
          <cell r="H9831">
            <v>38255</v>
          </cell>
        </row>
        <row r="9832">
          <cell r="G9832" t="str">
            <v/>
          </cell>
          <cell r="H9832">
            <v>38255</v>
          </cell>
        </row>
        <row r="9833">
          <cell r="G9833" t="str">
            <v/>
          </cell>
          <cell r="H9833">
            <v>38255</v>
          </cell>
        </row>
        <row r="9834">
          <cell r="G9834" t="str">
            <v/>
          </cell>
          <cell r="H9834">
            <v>38255</v>
          </cell>
        </row>
        <row r="9835">
          <cell r="G9835" t="str">
            <v/>
          </cell>
          <cell r="H9835">
            <v>38255</v>
          </cell>
        </row>
        <row r="9836">
          <cell r="G9836" t="str">
            <v/>
          </cell>
          <cell r="H9836">
            <v>38250</v>
          </cell>
        </row>
        <row r="9837">
          <cell r="G9837" t="str">
            <v/>
          </cell>
          <cell r="H9837">
            <v>38250</v>
          </cell>
        </row>
        <row r="9838">
          <cell r="G9838" t="str">
            <v/>
          </cell>
          <cell r="H9838">
            <v>38250</v>
          </cell>
        </row>
        <row r="9839">
          <cell r="G9839" t="str">
            <v/>
          </cell>
          <cell r="H9839">
            <v>38250</v>
          </cell>
        </row>
        <row r="9840">
          <cell r="G9840" t="str">
            <v/>
          </cell>
          <cell r="H9840">
            <v>38250</v>
          </cell>
        </row>
        <row r="9841">
          <cell r="G9841" t="str">
            <v/>
          </cell>
          <cell r="H9841">
            <v>38228</v>
          </cell>
        </row>
        <row r="9842">
          <cell r="G9842" t="str">
            <v/>
          </cell>
          <cell r="H9842">
            <v>38222</v>
          </cell>
        </row>
        <row r="9843">
          <cell r="G9843" t="str">
            <v/>
          </cell>
          <cell r="H9843">
            <v>38219</v>
          </cell>
        </row>
        <row r="9844">
          <cell r="G9844" t="str">
            <v/>
          </cell>
          <cell r="H9844">
            <v>38218</v>
          </cell>
        </row>
        <row r="9845">
          <cell r="G9845" t="str">
            <v/>
          </cell>
          <cell r="H9845">
            <v>38218</v>
          </cell>
        </row>
        <row r="9846">
          <cell r="G9846" t="str">
            <v/>
          </cell>
          <cell r="H9846">
            <v>38210</v>
          </cell>
        </row>
        <row r="9847">
          <cell r="G9847" t="str">
            <v/>
          </cell>
          <cell r="H9847">
            <v>38210</v>
          </cell>
        </row>
        <row r="9848">
          <cell r="G9848" t="str">
            <v/>
          </cell>
          <cell r="H9848">
            <v>38210</v>
          </cell>
        </row>
        <row r="9849">
          <cell r="G9849" t="str">
            <v/>
          </cell>
          <cell r="H9849">
            <v>38210</v>
          </cell>
        </row>
        <row r="9850">
          <cell r="G9850" t="str">
            <v/>
          </cell>
          <cell r="H9850">
            <v>38259</v>
          </cell>
        </row>
        <row r="9851">
          <cell r="G9851" t="str">
            <v/>
          </cell>
          <cell r="H9851">
            <v>38259</v>
          </cell>
        </row>
        <row r="9852">
          <cell r="G9852" t="str">
            <v/>
          </cell>
          <cell r="H9852">
            <v>38259</v>
          </cell>
        </row>
        <row r="9853">
          <cell r="G9853" t="str">
            <v/>
          </cell>
          <cell r="H9853">
            <v>38259</v>
          </cell>
        </row>
        <row r="9854">
          <cell r="G9854" t="str">
            <v/>
          </cell>
          <cell r="H9854">
            <v>38259</v>
          </cell>
        </row>
        <row r="9855">
          <cell r="G9855" t="str">
            <v/>
          </cell>
          <cell r="H9855">
            <v>38257</v>
          </cell>
        </row>
        <row r="9856">
          <cell r="G9856" t="str">
            <v/>
          </cell>
          <cell r="H9856">
            <v>38253</v>
          </cell>
        </row>
        <row r="9857">
          <cell r="G9857" t="str">
            <v/>
          </cell>
          <cell r="H9857">
            <v>38253</v>
          </cell>
        </row>
        <row r="9858">
          <cell r="G9858" t="str">
            <v/>
          </cell>
          <cell r="H9858">
            <v>38253</v>
          </cell>
        </row>
        <row r="9859">
          <cell r="G9859" t="str">
            <v/>
          </cell>
          <cell r="H9859">
            <v>38253</v>
          </cell>
        </row>
        <row r="9860">
          <cell r="G9860" t="str">
            <v/>
          </cell>
          <cell r="H9860">
            <v>38253</v>
          </cell>
        </row>
        <row r="9861">
          <cell r="G9861" t="str">
            <v/>
          </cell>
          <cell r="H9861">
            <v>38253</v>
          </cell>
        </row>
        <row r="9862">
          <cell r="G9862" t="str">
            <v/>
          </cell>
          <cell r="H9862">
            <v>38253</v>
          </cell>
        </row>
        <row r="9863">
          <cell r="G9863" t="str">
            <v/>
          </cell>
          <cell r="H9863">
            <v>38247</v>
          </cell>
        </row>
        <row r="9864">
          <cell r="G9864" t="str">
            <v/>
          </cell>
          <cell r="H9864">
            <v>38247</v>
          </cell>
        </row>
        <row r="9865">
          <cell r="G9865" t="str">
            <v/>
          </cell>
          <cell r="H9865">
            <v>38247</v>
          </cell>
        </row>
        <row r="9866">
          <cell r="G9866" t="str">
            <v/>
          </cell>
          <cell r="H9866">
            <v>38247</v>
          </cell>
        </row>
        <row r="9867">
          <cell r="G9867" t="str">
            <v/>
          </cell>
          <cell r="H9867">
            <v>38247</v>
          </cell>
        </row>
        <row r="9868">
          <cell r="G9868" t="str">
            <v/>
          </cell>
          <cell r="H9868">
            <v>38247</v>
          </cell>
        </row>
        <row r="9869">
          <cell r="G9869" t="str">
            <v/>
          </cell>
          <cell r="H9869">
            <v>38247</v>
          </cell>
        </row>
        <row r="9870">
          <cell r="G9870" t="str">
            <v/>
          </cell>
          <cell r="H9870">
            <v>38247</v>
          </cell>
        </row>
        <row r="9871">
          <cell r="G9871" t="str">
            <v/>
          </cell>
          <cell r="H9871">
            <v>38247</v>
          </cell>
        </row>
        <row r="9872">
          <cell r="G9872" t="str">
            <v/>
          </cell>
          <cell r="H9872">
            <v>38244</v>
          </cell>
        </row>
        <row r="9873">
          <cell r="G9873" t="str">
            <v/>
          </cell>
          <cell r="H9873">
            <v>38244</v>
          </cell>
        </row>
        <row r="9874">
          <cell r="G9874" t="str">
            <v/>
          </cell>
          <cell r="H9874">
            <v>38244</v>
          </cell>
        </row>
        <row r="9875">
          <cell r="G9875" t="str">
            <v/>
          </cell>
          <cell r="H9875">
            <v>38244</v>
          </cell>
        </row>
        <row r="9876">
          <cell r="G9876" t="str">
            <v/>
          </cell>
          <cell r="H9876">
            <v>38234</v>
          </cell>
        </row>
        <row r="9877">
          <cell r="G9877" t="str">
            <v/>
          </cell>
          <cell r="H9877">
            <v>38234</v>
          </cell>
        </row>
        <row r="9878">
          <cell r="G9878" t="str">
            <v/>
          </cell>
          <cell r="H9878">
            <v>38234</v>
          </cell>
        </row>
        <row r="9879">
          <cell r="G9879" t="str">
            <v/>
          </cell>
          <cell r="H9879">
            <v>38234</v>
          </cell>
        </row>
        <row r="9880">
          <cell r="G9880" t="str">
            <v/>
          </cell>
          <cell r="H9880">
            <v>38234</v>
          </cell>
        </row>
        <row r="9881">
          <cell r="G9881" t="str">
            <v/>
          </cell>
          <cell r="H9881">
            <v>38234</v>
          </cell>
        </row>
        <row r="9882">
          <cell r="G9882" t="str">
            <v/>
          </cell>
          <cell r="H9882">
            <v>38234</v>
          </cell>
        </row>
        <row r="9883">
          <cell r="G9883" t="str">
            <v/>
          </cell>
          <cell r="H9883">
            <v>38234</v>
          </cell>
        </row>
        <row r="9884">
          <cell r="G9884" t="str">
            <v/>
          </cell>
          <cell r="H9884">
            <v>38234</v>
          </cell>
        </row>
        <row r="9885">
          <cell r="G9885" t="str">
            <v/>
          </cell>
          <cell r="H9885">
            <v>38234</v>
          </cell>
        </row>
        <row r="9886">
          <cell r="G9886" t="str">
            <v/>
          </cell>
          <cell r="H9886">
            <v>38234</v>
          </cell>
        </row>
        <row r="9887">
          <cell r="G9887" t="str">
            <v/>
          </cell>
          <cell r="H9887">
            <v>38234</v>
          </cell>
        </row>
        <row r="9888">
          <cell r="G9888" t="str">
            <v/>
          </cell>
          <cell r="H9888">
            <v>38234</v>
          </cell>
        </row>
        <row r="9889">
          <cell r="G9889" t="str">
            <v/>
          </cell>
          <cell r="H9889">
            <v>38234</v>
          </cell>
        </row>
        <row r="9890">
          <cell r="G9890" t="str">
            <v/>
          </cell>
          <cell r="H9890">
            <v>38234</v>
          </cell>
        </row>
        <row r="9891">
          <cell r="G9891" t="str">
            <v/>
          </cell>
          <cell r="H9891">
            <v>38234</v>
          </cell>
        </row>
        <row r="9892">
          <cell r="G9892" t="str">
            <v/>
          </cell>
          <cell r="H9892">
            <v>38234</v>
          </cell>
        </row>
        <row r="9893">
          <cell r="G9893" t="str">
            <v/>
          </cell>
          <cell r="H9893">
            <v>38234</v>
          </cell>
        </row>
        <row r="9894">
          <cell r="G9894" t="str">
            <v/>
          </cell>
          <cell r="H9894">
            <v>38234</v>
          </cell>
        </row>
        <row r="9895">
          <cell r="G9895" t="str">
            <v/>
          </cell>
          <cell r="H9895">
            <v>38234</v>
          </cell>
        </row>
        <row r="9896">
          <cell r="G9896" t="str">
            <v/>
          </cell>
          <cell r="H9896">
            <v>38234</v>
          </cell>
        </row>
        <row r="9897">
          <cell r="G9897" t="str">
            <v/>
          </cell>
          <cell r="H9897">
            <v>38234</v>
          </cell>
        </row>
        <row r="9898">
          <cell r="G9898" t="str">
            <v/>
          </cell>
          <cell r="H9898">
            <v>38234</v>
          </cell>
        </row>
        <row r="9899">
          <cell r="G9899" t="str">
            <v/>
          </cell>
          <cell r="H9899">
            <v>38234</v>
          </cell>
        </row>
        <row r="9900">
          <cell r="G9900" t="str">
            <v/>
          </cell>
          <cell r="H9900">
            <v>38234</v>
          </cell>
        </row>
        <row r="9901">
          <cell r="G9901" t="str">
            <v/>
          </cell>
          <cell r="H9901">
            <v>38234</v>
          </cell>
        </row>
        <row r="9902">
          <cell r="G9902" t="str">
            <v/>
          </cell>
          <cell r="H9902">
            <v>38234</v>
          </cell>
        </row>
        <row r="9903">
          <cell r="G9903" t="str">
            <v/>
          </cell>
          <cell r="H9903">
            <v>38234</v>
          </cell>
        </row>
        <row r="9904">
          <cell r="G9904" t="str">
            <v/>
          </cell>
          <cell r="H9904">
            <v>38234</v>
          </cell>
        </row>
        <row r="9905">
          <cell r="G9905" t="str">
            <v/>
          </cell>
          <cell r="H9905">
            <v>38234</v>
          </cell>
        </row>
        <row r="9906">
          <cell r="G9906" t="str">
            <v/>
          </cell>
          <cell r="H9906">
            <v>38234</v>
          </cell>
        </row>
        <row r="9907">
          <cell r="G9907" t="str">
            <v/>
          </cell>
          <cell r="H9907">
            <v>38234</v>
          </cell>
        </row>
        <row r="9908">
          <cell r="G9908" t="str">
            <v/>
          </cell>
          <cell r="H9908">
            <v>38234</v>
          </cell>
        </row>
        <row r="9909">
          <cell r="G9909" t="str">
            <v/>
          </cell>
          <cell r="H9909">
            <v>38234</v>
          </cell>
        </row>
        <row r="9910">
          <cell r="G9910" t="str">
            <v/>
          </cell>
          <cell r="H9910">
            <v>38234</v>
          </cell>
        </row>
        <row r="9911">
          <cell r="G9911" t="str">
            <v/>
          </cell>
          <cell r="H9911">
            <v>38234</v>
          </cell>
        </row>
        <row r="9912">
          <cell r="G9912" t="str">
            <v/>
          </cell>
          <cell r="H9912">
            <v>38234</v>
          </cell>
        </row>
        <row r="9913">
          <cell r="G9913" t="str">
            <v/>
          </cell>
          <cell r="H9913">
            <v>38234</v>
          </cell>
        </row>
        <row r="9914">
          <cell r="G9914" t="str">
            <v/>
          </cell>
          <cell r="H9914">
            <v>38234</v>
          </cell>
        </row>
        <row r="9915">
          <cell r="G9915" t="str">
            <v/>
          </cell>
          <cell r="H9915">
            <v>38234</v>
          </cell>
        </row>
        <row r="9916">
          <cell r="G9916" t="str">
            <v/>
          </cell>
          <cell r="H9916">
            <v>38234</v>
          </cell>
        </row>
        <row r="9917">
          <cell r="G9917" t="str">
            <v/>
          </cell>
          <cell r="H9917">
            <v>38234</v>
          </cell>
        </row>
        <row r="9918">
          <cell r="G9918" t="str">
            <v/>
          </cell>
          <cell r="H9918">
            <v>38234</v>
          </cell>
        </row>
        <row r="9919">
          <cell r="G9919" t="str">
            <v/>
          </cell>
          <cell r="H9919">
            <v>38234</v>
          </cell>
        </row>
        <row r="9920">
          <cell r="G9920" t="str">
            <v/>
          </cell>
          <cell r="H9920">
            <v>38234</v>
          </cell>
        </row>
        <row r="9921">
          <cell r="G9921" t="str">
            <v/>
          </cell>
          <cell r="H9921">
            <v>38234</v>
          </cell>
        </row>
        <row r="9922">
          <cell r="G9922" t="str">
            <v/>
          </cell>
          <cell r="H9922">
            <v>38234</v>
          </cell>
        </row>
        <row r="9923">
          <cell r="G9923" t="str">
            <v/>
          </cell>
          <cell r="H9923">
            <v>38234</v>
          </cell>
        </row>
        <row r="9924">
          <cell r="G9924" t="str">
            <v/>
          </cell>
          <cell r="H9924">
            <v>38234</v>
          </cell>
        </row>
        <row r="9925">
          <cell r="G9925" t="str">
            <v/>
          </cell>
          <cell r="H9925">
            <v>38234</v>
          </cell>
        </row>
        <row r="9926">
          <cell r="G9926" t="str">
            <v/>
          </cell>
          <cell r="H9926">
            <v>38234</v>
          </cell>
        </row>
        <row r="9927">
          <cell r="G9927" t="str">
            <v/>
          </cell>
          <cell r="H9927">
            <v>38234</v>
          </cell>
        </row>
        <row r="9928">
          <cell r="G9928" t="str">
            <v/>
          </cell>
          <cell r="H9928">
            <v>38234</v>
          </cell>
        </row>
        <row r="9929">
          <cell r="G9929" t="str">
            <v/>
          </cell>
          <cell r="H9929">
            <v>38234</v>
          </cell>
        </row>
        <row r="9930">
          <cell r="G9930" t="str">
            <v/>
          </cell>
          <cell r="H9930">
            <v>38234</v>
          </cell>
        </row>
        <row r="9931">
          <cell r="G9931" t="str">
            <v/>
          </cell>
          <cell r="H9931">
            <v>38234</v>
          </cell>
        </row>
        <row r="9932">
          <cell r="G9932" t="str">
            <v/>
          </cell>
          <cell r="H9932">
            <v>38234</v>
          </cell>
        </row>
        <row r="9933">
          <cell r="G9933" t="str">
            <v/>
          </cell>
          <cell r="H9933">
            <v>38234</v>
          </cell>
        </row>
        <row r="9934">
          <cell r="G9934" t="str">
            <v/>
          </cell>
          <cell r="H9934">
            <v>38234</v>
          </cell>
        </row>
        <row r="9935">
          <cell r="G9935" t="str">
            <v/>
          </cell>
          <cell r="H9935">
            <v>38234</v>
          </cell>
        </row>
        <row r="9936">
          <cell r="G9936" t="str">
            <v/>
          </cell>
          <cell r="H9936">
            <v>38234</v>
          </cell>
        </row>
        <row r="9937">
          <cell r="G9937" t="str">
            <v/>
          </cell>
          <cell r="H9937">
            <v>38234</v>
          </cell>
        </row>
        <row r="9938">
          <cell r="G9938" t="str">
            <v/>
          </cell>
          <cell r="H9938">
            <v>38234</v>
          </cell>
        </row>
        <row r="9939">
          <cell r="G9939" t="str">
            <v/>
          </cell>
          <cell r="H9939">
            <v>38234</v>
          </cell>
        </row>
        <row r="9940">
          <cell r="G9940" t="str">
            <v/>
          </cell>
          <cell r="H9940">
            <v>38220</v>
          </cell>
        </row>
        <row r="9941">
          <cell r="G9941" t="str">
            <v/>
          </cell>
          <cell r="H9941">
            <v>38220</v>
          </cell>
        </row>
        <row r="9942">
          <cell r="G9942" t="str">
            <v/>
          </cell>
          <cell r="H9942">
            <v>38220</v>
          </cell>
        </row>
        <row r="9943">
          <cell r="G9943" t="str">
            <v/>
          </cell>
          <cell r="H9943">
            <v>38220</v>
          </cell>
        </row>
        <row r="9944">
          <cell r="G9944" t="str">
            <v/>
          </cell>
          <cell r="H9944">
            <v>38220</v>
          </cell>
        </row>
        <row r="9945">
          <cell r="G9945" t="str">
            <v/>
          </cell>
          <cell r="H9945">
            <v>38220</v>
          </cell>
        </row>
        <row r="9946">
          <cell r="G9946" t="str">
            <v/>
          </cell>
          <cell r="H9946">
            <v>38220</v>
          </cell>
        </row>
        <row r="9947">
          <cell r="G9947" t="str">
            <v/>
          </cell>
          <cell r="H9947">
            <v>38220</v>
          </cell>
        </row>
        <row r="9948">
          <cell r="G9948" t="str">
            <v/>
          </cell>
          <cell r="H9948">
            <v>38220</v>
          </cell>
        </row>
        <row r="9949">
          <cell r="G9949" t="str">
            <v/>
          </cell>
          <cell r="H9949">
            <v>38220</v>
          </cell>
        </row>
        <row r="9950">
          <cell r="G9950" t="str">
            <v/>
          </cell>
          <cell r="H9950">
            <v>38213</v>
          </cell>
        </row>
        <row r="9951">
          <cell r="G9951" t="str">
            <v/>
          </cell>
          <cell r="H9951">
            <v>38213</v>
          </cell>
        </row>
        <row r="9952">
          <cell r="G9952" t="str">
            <v/>
          </cell>
          <cell r="H9952">
            <v>38213</v>
          </cell>
        </row>
        <row r="9953">
          <cell r="G9953" t="str">
            <v/>
          </cell>
          <cell r="H9953">
            <v>38213</v>
          </cell>
        </row>
        <row r="9954">
          <cell r="G9954" t="str">
            <v/>
          </cell>
          <cell r="H9954">
            <v>38213</v>
          </cell>
        </row>
        <row r="9955">
          <cell r="G9955" t="str">
            <v/>
          </cell>
          <cell r="H9955">
            <v>38213</v>
          </cell>
        </row>
        <row r="9956">
          <cell r="G9956" t="str">
            <v/>
          </cell>
          <cell r="H9956">
            <v>38213</v>
          </cell>
        </row>
        <row r="9957">
          <cell r="G9957" t="str">
            <v/>
          </cell>
          <cell r="H9957">
            <v>38213</v>
          </cell>
        </row>
        <row r="9958">
          <cell r="G9958" t="str">
            <v/>
          </cell>
          <cell r="H9958">
            <v>38213</v>
          </cell>
        </row>
        <row r="9959">
          <cell r="G9959" t="str">
            <v/>
          </cell>
          <cell r="H9959">
            <v>38213</v>
          </cell>
        </row>
        <row r="9960">
          <cell r="G9960" t="str">
            <v/>
          </cell>
          <cell r="H9960">
            <v>38213</v>
          </cell>
        </row>
        <row r="9961">
          <cell r="G9961" t="str">
            <v/>
          </cell>
          <cell r="H9961">
            <v>38213</v>
          </cell>
        </row>
        <row r="9962">
          <cell r="G9962" t="str">
            <v/>
          </cell>
          <cell r="H9962">
            <v>38213</v>
          </cell>
        </row>
        <row r="9963">
          <cell r="G9963" t="str">
            <v/>
          </cell>
          <cell r="H9963">
            <v>38213</v>
          </cell>
        </row>
        <row r="9964">
          <cell r="G9964" t="str">
            <v/>
          </cell>
          <cell r="H9964">
            <v>38213</v>
          </cell>
        </row>
        <row r="9965">
          <cell r="G9965" t="str">
            <v/>
          </cell>
          <cell r="H9965">
            <v>38213</v>
          </cell>
        </row>
        <row r="9966">
          <cell r="G9966" t="str">
            <v/>
          </cell>
          <cell r="H9966">
            <v>38213</v>
          </cell>
        </row>
        <row r="9967">
          <cell r="G9967" t="str">
            <v/>
          </cell>
          <cell r="H9967">
            <v>38213</v>
          </cell>
        </row>
        <row r="9968">
          <cell r="G9968" t="str">
            <v/>
          </cell>
          <cell r="H9968">
            <v>38213</v>
          </cell>
        </row>
        <row r="9969">
          <cell r="G9969" t="str">
            <v/>
          </cell>
          <cell r="H9969">
            <v>38213</v>
          </cell>
        </row>
        <row r="9970">
          <cell r="G9970" t="str">
            <v/>
          </cell>
          <cell r="H9970">
            <v>38213</v>
          </cell>
        </row>
        <row r="9971">
          <cell r="G9971" t="str">
            <v/>
          </cell>
          <cell r="H9971">
            <v>38213</v>
          </cell>
        </row>
        <row r="9972">
          <cell r="G9972" t="str">
            <v/>
          </cell>
          <cell r="H9972">
            <v>38213</v>
          </cell>
        </row>
        <row r="9973">
          <cell r="G9973" t="str">
            <v/>
          </cell>
          <cell r="H9973">
            <v>38213</v>
          </cell>
        </row>
        <row r="9974">
          <cell r="G9974" t="str">
            <v/>
          </cell>
          <cell r="H9974">
            <v>38213</v>
          </cell>
        </row>
        <row r="9975">
          <cell r="G9975" t="str">
            <v/>
          </cell>
          <cell r="H9975">
            <v>38213</v>
          </cell>
        </row>
        <row r="9976">
          <cell r="G9976" t="str">
            <v/>
          </cell>
          <cell r="H9976">
            <v>38213</v>
          </cell>
        </row>
        <row r="9977">
          <cell r="G9977" t="str">
            <v/>
          </cell>
          <cell r="H9977">
            <v>38213</v>
          </cell>
        </row>
        <row r="9978">
          <cell r="G9978" t="str">
            <v/>
          </cell>
          <cell r="H9978">
            <v>38213</v>
          </cell>
        </row>
        <row r="9979">
          <cell r="G9979" t="str">
            <v/>
          </cell>
          <cell r="H9979">
            <v>38213</v>
          </cell>
        </row>
        <row r="9980">
          <cell r="G9980" t="str">
            <v/>
          </cell>
          <cell r="H9980">
            <v>38213</v>
          </cell>
        </row>
        <row r="9981">
          <cell r="G9981" t="str">
            <v/>
          </cell>
          <cell r="H9981">
            <v>38213</v>
          </cell>
        </row>
        <row r="9982">
          <cell r="G9982" t="str">
            <v/>
          </cell>
          <cell r="H9982">
            <v>38213</v>
          </cell>
        </row>
        <row r="9983">
          <cell r="G9983" t="str">
            <v/>
          </cell>
          <cell r="H9983">
            <v>38213</v>
          </cell>
        </row>
        <row r="9984">
          <cell r="G9984" t="str">
            <v/>
          </cell>
          <cell r="H9984">
            <v>38213</v>
          </cell>
        </row>
        <row r="9985">
          <cell r="G9985" t="str">
            <v/>
          </cell>
          <cell r="H9985">
            <v>38213</v>
          </cell>
        </row>
        <row r="9986">
          <cell r="G9986" t="str">
            <v/>
          </cell>
          <cell r="H9986">
            <v>38213</v>
          </cell>
        </row>
        <row r="9987">
          <cell r="G9987" t="str">
            <v/>
          </cell>
          <cell r="H9987">
            <v>38213</v>
          </cell>
        </row>
        <row r="9988">
          <cell r="G9988" t="str">
            <v/>
          </cell>
          <cell r="H9988">
            <v>38213</v>
          </cell>
        </row>
        <row r="9989">
          <cell r="G9989" t="str">
            <v/>
          </cell>
          <cell r="H9989">
            <v>38213</v>
          </cell>
        </row>
        <row r="9990">
          <cell r="G9990" t="str">
            <v/>
          </cell>
          <cell r="H9990">
            <v>38213</v>
          </cell>
        </row>
        <row r="9991">
          <cell r="G9991" t="str">
            <v/>
          </cell>
          <cell r="H9991">
            <v>38213</v>
          </cell>
        </row>
        <row r="9992">
          <cell r="G9992" t="str">
            <v/>
          </cell>
          <cell r="H9992">
            <v>38213</v>
          </cell>
        </row>
        <row r="9993">
          <cell r="G9993" t="str">
            <v/>
          </cell>
          <cell r="H9993">
            <v>38213</v>
          </cell>
        </row>
        <row r="9994">
          <cell r="G9994" t="str">
            <v/>
          </cell>
          <cell r="H9994">
            <v>38213</v>
          </cell>
        </row>
        <row r="9995">
          <cell r="G9995" t="str">
            <v/>
          </cell>
          <cell r="H9995">
            <v>38213</v>
          </cell>
        </row>
        <row r="9996">
          <cell r="G9996" t="str">
            <v/>
          </cell>
          <cell r="H9996">
            <v>38213</v>
          </cell>
        </row>
        <row r="9997">
          <cell r="G9997" t="str">
            <v/>
          </cell>
          <cell r="H9997">
            <v>38213</v>
          </cell>
        </row>
        <row r="9998">
          <cell r="G9998" t="str">
            <v/>
          </cell>
          <cell r="H9998">
            <v>38213</v>
          </cell>
        </row>
        <row r="9999">
          <cell r="G9999" t="str">
            <v/>
          </cell>
          <cell r="H9999">
            <v>38213</v>
          </cell>
        </row>
        <row r="10000">
          <cell r="G10000" t="str">
            <v/>
          </cell>
          <cell r="H10000">
            <v>38213</v>
          </cell>
        </row>
        <row r="10001">
          <cell r="G10001" t="str">
            <v/>
          </cell>
          <cell r="H10001">
            <v>38213</v>
          </cell>
        </row>
        <row r="10002">
          <cell r="G10002" t="str">
            <v/>
          </cell>
          <cell r="H10002">
            <v>38213</v>
          </cell>
        </row>
        <row r="10003">
          <cell r="G10003" t="str">
            <v/>
          </cell>
          <cell r="H10003">
            <v>38213</v>
          </cell>
        </row>
        <row r="10004">
          <cell r="G10004" t="str">
            <v/>
          </cell>
          <cell r="H10004">
            <v>38213</v>
          </cell>
        </row>
        <row r="10005">
          <cell r="G10005" t="str">
            <v/>
          </cell>
          <cell r="H10005">
            <v>38213</v>
          </cell>
        </row>
        <row r="10006">
          <cell r="G10006" t="str">
            <v/>
          </cell>
          <cell r="H10006">
            <v>38213</v>
          </cell>
        </row>
        <row r="10007">
          <cell r="G10007" t="str">
            <v/>
          </cell>
          <cell r="H10007">
            <v>38213</v>
          </cell>
        </row>
        <row r="10008">
          <cell r="G10008" t="str">
            <v/>
          </cell>
          <cell r="H10008">
            <v>38213</v>
          </cell>
        </row>
        <row r="10009">
          <cell r="G10009" t="str">
            <v/>
          </cell>
          <cell r="H10009">
            <v>38213</v>
          </cell>
        </row>
        <row r="10010">
          <cell r="G10010" t="str">
            <v/>
          </cell>
          <cell r="H10010">
            <v>38213</v>
          </cell>
        </row>
        <row r="10011">
          <cell r="G10011" t="str">
            <v/>
          </cell>
          <cell r="H10011">
            <v>38213</v>
          </cell>
        </row>
        <row r="10012">
          <cell r="G10012" t="str">
            <v/>
          </cell>
          <cell r="H10012">
            <v>38213</v>
          </cell>
        </row>
        <row r="10013">
          <cell r="G10013" t="str">
            <v/>
          </cell>
          <cell r="H10013">
            <v>38213</v>
          </cell>
        </row>
        <row r="10014">
          <cell r="G10014" t="str">
            <v/>
          </cell>
          <cell r="H10014">
            <v>38213</v>
          </cell>
        </row>
        <row r="10015">
          <cell r="G10015" t="str">
            <v/>
          </cell>
          <cell r="H10015">
            <v>38213</v>
          </cell>
        </row>
        <row r="10016">
          <cell r="G10016" t="str">
            <v/>
          </cell>
          <cell r="H10016">
            <v>38213</v>
          </cell>
        </row>
        <row r="10017">
          <cell r="G10017" t="str">
            <v/>
          </cell>
          <cell r="H10017">
            <v>38213</v>
          </cell>
        </row>
        <row r="10018">
          <cell r="G10018" t="str">
            <v/>
          </cell>
          <cell r="H10018">
            <v>38213</v>
          </cell>
        </row>
        <row r="10019">
          <cell r="G10019" t="str">
            <v/>
          </cell>
          <cell r="H10019">
            <v>38213</v>
          </cell>
        </row>
        <row r="10020">
          <cell r="G10020" t="str">
            <v/>
          </cell>
          <cell r="H10020">
            <v>38213</v>
          </cell>
        </row>
        <row r="10021">
          <cell r="G10021" t="str">
            <v/>
          </cell>
          <cell r="H10021">
            <v>38213</v>
          </cell>
        </row>
        <row r="10022">
          <cell r="G10022" t="str">
            <v/>
          </cell>
          <cell r="H10022">
            <v>38213</v>
          </cell>
        </row>
        <row r="10023">
          <cell r="G10023" t="str">
            <v/>
          </cell>
          <cell r="H10023">
            <v>38213</v>
          </cell>
        </row>
        <row r="10024">
          <cell r="G10024" t="str">
            <v/>
          </cell>
          <cell r="H10024">
            <v>38213</v>
          </cell>
        </row>
        <row r="10025">
          <cell r="G10025" t="str">
            <v/>
          </cell>
          <cell r="H10025">
            <v>38213</v>
          </cell>
        </row>
        <row r="10026">
          <cell r="G10026" t="str">
            <v/>
          </cell>
          <cell r="H10026">
            <v>38213</v>
          </cell>
        </row>
        <row r="10027">
          <cell r="G10027" t="str">
            <v/>
          </cell>
          <cell r="H10027">
            <v>38213</v>
          </cell>
        </row>
        <row r="10028">
          <cell r="G10028" t="str">
            <v/>
          </cell>
          <cell r="H10028">
            <v>38213</v>
          </cell>
        </row>
        <row r="10029">
          <cell r="G10029" t="str">
            <v/>
          </cell>
          <cell r="H10029">
            <v>38213</v>
          </cell>
        </row>
        <row r="10030">
          <cell r="G10030" t="str">
            <v/>
          </cell>
          <cell r="H10030">
            <v>38213</v>
          </cell>
        </row>
        <row r="10031">
          <cell r="G10031" t="str">
            <v/>
          </cell>
          <cell r="H10031">
            <v>38213</v>
          </cell>
        </row>
        <row r="10032">
          <cell r="G10032" t="str">
            <v/>
          </cell>
          <cell r="H10032">
            <v>38213</v>
          </cell>
        </row>
        <row r="10033">
          <cell r="G10033" t="str">
            <v/>
          </cell>
          <cell r="H10033">
            <v>38213</v>
          </cell>
        </row>
        <row r="10034">
          <cell r="G10034" t="str">
            <v/>
          </cell>
          <cell r="H10034">
            <v>38213</v>
          </cell>
        </row>
        <row r="10035">
          <cell r="G10035" t="str">
            <v/>
          </cell>
          <cell r="H10035">
            <v>38213</v>
          </cell>
        </row>
        <row r="10036">
          <cell r="G10036" t="str">
            <v/>
          </cell>
          <cell r="H10036">
            <v>38213</v>
          </cell>
        </row>
        <row r="10037">
          <cell r="G10037" t="str">
            <v/>
          </cell>
          <cell r="H10037">
            <v>38213</v>
          </cell>
        </row>
        <row r="10038">
          <cell r="G10038" t="str">
            <v/>
          </cell>
          <cell r="H10038">
            <v>38213</v>
          </cell>
        </row>
        <row r="10039">
          <cell r="G10039" t="str">
            <v/>
          </cell>
          <cell r="H10039">
            <v>38213</v>
          </cell>
        </row>
        <row r="10040">
          <cell r="G10040" t="str">
            <v/>
          </cell>
          <cell r="H10040">
            <v>38213</v>
          </cell>
        </row>
        <row r="10041">
          <cell r="G10041" t="str">
            <v/>
          </cell>
          <cell r="H10041">
            <v>38213</v>
          </cell>
        </row>
        <row r="10042">
          <cell r="G10042" t="str">
            <v/>
          </cell>
          <cell r="H10042">
            <v>38213</v>
          </cell>
        </row>
        <row r="10043">
          <cell r="G10043" t="str">
            <v/>
          </cell>
          <cell r="H10043">
            <v>38213</v>
          </cell>
        </row>
        <row r="10044">
          <cell r="G10044" t="str">
            <v/>
          </cell>
          <cell r="H10044">
            <v>38213</v>
          </cell>
        </row>
        <row r="10045">
          <cell r="G10045" t="str">
            <v/>
          </cell>
          <cell r="H10045">
            <v>38213</v>
          </cell>
        </row>
        <row r="10046">
          <cell r="G10046" t="str">
            <v/>
          </cell>
          <cell r="H10046">
            <v>38213</v>
          </cell>
        </row>
        <row r="10047">
          <cell r="G10047" t="str">
            <v/>
          </cell>
          <cell r="H10047">
            <v>38213</v>
          </cell>
        </row>
        <row r="10048">
          <cell r="G10048" t="str">
            <v/>
          </cell>
          <cell r="H10048">
            <v>38213</v>
          </cell>
        </row>
        <row r="10049">
          <cell r="G10049" t="str">
            <v/>
          </cell>
          <cell r="H10049">
            <v>38213</v>
          </cell>
        </row>
        <row r="10050">
          <cell r="G10050" t="str">
            <v/>
          </cell>
          <cell r="H10050">
            <v>38213</v>
          </cell>
        </row>
        <row r="10051">
          <cell r="G10051" t="str">
            <v/>
          </cell>
          <cell r="H10051">
            <v>38213</v>
          </cell>
        </row>
        <row r="10052">
          <cell r="G10052" t="str">
            <v/>
          </cell>
          <cell r="H10052">
            <v>38213</v>
          </cell>
        </row>
        <row r="10053">
          <cell r="G10053" t="str">
            <v/>
          </cell>
          <cell r="H10053">
            <v>38213</v>
          </cell>
        </row>
        <row r="10054">
          <cell r="G10054" t="str">
            <v/>
          </cell>
          <cell r="H10054">
            <v>38213</v>
          </cell>
        </row>
        <row r="10055">
          <cell r="G10055" t="str">
            <v/>
          </cell>
          <cell r="H10055">
            <v>38199</v>
          </cell>
        </row>
        <row r="10056">
          <cell r="G10056" t="str">
            <v/>
          </cell>
          <cell r="H10056">
            <v>38199</v>
          </cell>
        </row>
        <row r="10057">
          <cell r="G10057" t="str">
            <v/>
          </cell>
          <cell r="H10057">
            <v>38199</v>
          </cell>
        </row>
        <row r="10058">
          <cell r="G10058" t="str">
            <v/>
          </cell>
          <cell r="H10058">
            <v>38199</v>
          </cell>
        </row>
        <row r="10059">
          <cell r="G10059" t="str">
            <v/>
          </cell>
          <cell r="H10059">
            <v>38199</v>
          </cell>
        </row>
        <row r="10060">
          <cell r="G10060" t="str">
            <v/>
          </cell>
          <cell r="H10060">
            <v>38199</v>
          </cell>
        </row>
        <row r="10061">
          <cell r="G10061" t="str">
            <v/>
          </cell>
          <cell r="H10061">
            <v>38199</v>
          </cell>
        </row>
        <row r="10062">
          <cell r="G10062" t="str">
            <v/>
          </cell>
          <cell r="H10062">
            <v>38199</v>
          </cell>
        </row>
        <row r="10063">
          <cell r="G10063" t="str">
            <v/>
          </cell>
          <cell r="H10063">
            <v>38199</v>
          </cell>
        </row>
        <row r="10064">
          <cell r="G10064" t="str">
            <v/>
          </cell>
          <cell r="H10064">
            <v>38199</v>
          </cell>
        </row>
        <row r="10065">
          <cell r="G10065" t="str">
            <v/>
          </cell>
          <cell r="H10065">
            <v>38199</v>
          </cell>
        </row>
        <row r="10066">
          <cell r="G10066" t="str">
            <v/>
          </cell>
          <cell r="H10066">
            <v>38199</v>
          </cell>
        </row>
        <row r="10067">
          <cell r="G10067" t="str">
            <v/>
          </cell>
          <cell r="H10067">
            <v>38199</v>
          </cell>
        </row>
        <row r="10068">
          <cell r="G10068" t="str">
            <v/>
          </cell>
          <cell r="H10068">
            <v>38199</v>
          </cell>
        </row>
        <row r="10069">
          <cell r="G10069" t="str">
            <v/>
          </cell>
          <cell r="H10069">
            <v>38199</v>
          </cell>
        </row>
        <row r="10070">
          <cell r="G10070" t="str">
            <v/>
          </cell>
          <cell r="H10070">
            <v>38198</v>
          </cell>
        </row>
        <row r="10071">
          <cell r="G10071" t="str">
            <v/>
          </cell>
          <cell r="H10071">
            <v>38198</v>
          </cell>
        </row>
        <row r="10072">
          <cell r="G10072" t="str">
            <v/>
          </cell>
          <cell r="H10072">
            <v>38198</v>
          </cell>
        </row>
        <row r="10073">
          <cell r="G10073" t="str">
            <v/>
          </cell>
          <cell r="H10073">
            <v>38198</v>
          </cell>
        </row>
        <row r="10074">
          <cell r="G10074" t="str">
            <v/>
          </cell>
          <cell r="H10074">
            <v>38198</v>
          </cell>
        </row>
        <row r="10075">
          <cell r="G10075" t="str">
            <v/>
          </cell>
          <cell r="H10075">
            <v>38198</v>
          </cell>
        </row>
        <row r="10076">
          <cell r="G10076" t="str">
            <v/>
          </cell>
          <cell r="H10076">
            <v>38195</v>
          </cell>
        </row>
        <row r="10077">
          <cell r="G10077" t="str">
            <v/>
          </cell>
          <cell r="H10077">
            <v>38195</v>
          </cell>
        </row>
        <row r="10078">
          <cell r="G10078" t="str">
            <v/>
          </cell>
          <cell r="H10078">
            <v>38195</v>
          </cell>
        </row>
        <row r="10079">
          <cell r="G10079" t="str">
            <v/>
          </cell>
          <cell r="H10079">
            <v>38195</v>
          </cell>
        </row>
        <row r="10080">
          <cell r="G10080" t="str">
            <v/>
          </cell>
          <cell r="H10080">
            <v>38195</v>
          </cell>
        </row>
        <row r="10081">
          <cell r="G10081" t="str">
            <v/>
          </cell>
          <cell r="H10081">
            <v>38195</v>
          </cell>
        </row>
        <row r="10082">
          <cell r="G10082" t="str">
            <v/>
          </cell>
          <cell r="H10082">
            <v>38195</v>
          </cell>
        </row>
        <row r="10083">
          <cell r="G10083" t="str">
            <v/>
          </cell>
          <cell r="H10083">
            <v>38195</v>
          </cell>
        </row>
        <row r="10084">
          <cell r="G10084" t="str">
            <v/>
          </cell>
          <cell r="H10084">
            <v>38195</v>
          </cell>
        </row>
        <row r="10085">
          <cell r="G10085" t="str">
            <v/>
          </cell>
          <cell r="H10085">
            <v>38195</v>
          </cell>
        </row>
        <row r="10086">
          <cell r="G10086" t="str">
            <v/>
          </cell>
          <cell r="H10086">
            <v>38195</v>
          </cell>
        </row>
        <row r="10087">
          <cell r="G10087" t="str">
            <v/>
          </cell>
          <cell r="H10087">
            <v>38195</v>
          </cell>
        </row>
        <row r="10088">
          <cell r="G10088" t="str">
            <v/>
          </cell>
          <cell r="H10088">
            <v>38195</v>
          </cell>
        </row>
        <row r="10089">
          <cell r="G10089" t="str">
            <v/>
          </cell>
          <cell r="H10089">
            <v>38195</v>
          </cell>
        </row>
        <row r="10090">
          <cell r="G10090" t="str">
            <v/>
          </cell>
          <cell r="H10090">
            <v>38195</v>
          </cell>
        </row>
        <row r="10091">
          <cell r="G10091" t="str">
            <v/>
          </cell>
          <cell r="H10091">
            <v>38195</v>
          </cell>
        </row>
        <row r="10092">
          <cell r="G10092" t="str">
            <v/>
          </cell>
          <cell r="H10092">
            <v>38195</v>
          </cell>
        </row>
        <row r="10093">
          <cell r="G10093" t="str">
            <v/>
          </cell>
          <cell r="H10093">
            <v>38194</v>
          </cell>
        </row>
        <row r="10094">
          <cell r="G10094" t="str">
            <v/>
          </cell>
          <cell r="H10094">
            <v>38194</v>
          </cell>
        </row>
        <row r="10095">
          <cell r="G10095" t="str">
            <v/>
          </cell>
          <cell r="H10095">
            <v>38194</v>
          </cell>
        </row>
        <row r="10096">
          <cell r="G10096" t="str">
            <v/>
          </cell>
          <cell r="H10096">
            <v>38194</v>
          </cell>
        </row>
        <row r="10097">
          <cell r="G10097" t="str">
            <v/>
          </cell>
          <cell r="H10097">
            <v>38194</v>
          </cell>
        </row>
        <row r="10098">
          <cell r="G10098" t="str">
            <v/>
          </cell>
          <cell r="H10098">
            <v>38194</v>
          </cell>
        </row>
        <row r="10099">
          <cell r="G10099" t="str">
            <v/>
          </cell>
          <cell r="H10099">
            <v>38194</v>
          </cell>
        </row>
        <row r="10100">
          <cell r="G10100" t="str">
            <v/>
          </cell>
          <cell r="H10100">
            <v>38194</v>
          </cell>
        </row>
        <row r="10101">
          <cell r="G10101" t="str">
            <v/>
          </cell>
          <cell r="H10101">
            <v>38194</v>
          </cell>
        </row>
        <row r="10102">
          <cell r="G10102" t="str">
            <v/>
          </cell>
          <cell r="H10102">
            <v>38194</v>
          </cell>
        </row>
        <row r="10103">
          <cell r="G10103" t="str">
            <v/>
          </cell>
          <cell r="H10103">
            <v>38194</v>
          </cell>
        </row>
        <row r="10104">
          <cell r="G10104" t="str">
            <v/>
          </cell>
          <cell r="H10104">
            <v>38194</v>
          </cell>
        </row>
        <row r="10105">
          <cell r="G10105" t="str">
            <v/>
          </cell>
          <cell r="H10105">
            <v>38194</v>
          </cell>
        </row>
        <row r="10106">
          <cell r="G10106" t="str">
            <v/>
          </cell>
          <cell r="H10106">
            <v>38194</v>
          </cell>
        </row>
        <row r="10107">
          <cell r="G10107" t="str">
            <v/>
          </cell>
          <cell r="H10107">
            <v>38194</v>
          </cell>
        </row>
        <row r="10108">
          <cell r="G10108" t="str">
            <v/>
          </cell>
          <cell r="H10108">
            <v>38194</v>
          </cell>
        </row>
        <row r="10109">
          <cell r="G10109" t="str">
            <v/>
          </cell>
          <cell r="H10109">
            <v>38194</v>
          </cell>
        </row>
        <row r="10110">
          <cell r="G10110" t="str">
            <v/>
          </cell>
          <cell r="H10110">
            <v>38194</v>
          </cell>
        </row>
        <row r="10111">
          <cell r="G10111" t="str">
            <v/>
          </cell>
          <cell r="H10111">
            <v>38194</v>
          </cell>
        </row>
        <row r="10112">
          <cell r="G10112" t="str">
            <v/>
          </cell>
          <cell r="H10112">
            <v>38194</v>
          </cell>
        </row>
        <row r="10113">
          <cell r="G10113" t="str">
            <v/>
          </cell>
          <cell r="H10113">
            <v>38194</v>
          </cell>
        </row>
        <row r="10114">
          <cell r="G10114" t="str">
            <v/>
          </cell>
          <cell r="H10114">
            <v>38194</v>
          </cell>
        </row>
        <row r="10115">
          <cell r="G10115" t="str">
            <v/>
          </cell>
          <cell r="H10115">
            <v>38194</v>
          </cell>
        </row>
        <row r="10116">
          <cell r="G10116" t="str">
            <v/>
          </cell>
          <cell r="H10116">
            <v>38194</v>
          </cell>
        </row>
        <row r="10117">
          <cell r="G10117" t="str">
            <v/>
          </cell>
          <cell r="H10117">
            <v>38194</v>
          </cell>
        </row>
        <row r="10118">
          <cell r="G10118" t="str">
            <v/>
          </cell>
          <cell r="H10118">
            <v>38194</v>
          </cell>
        </row>
        <row r="10119">
          <cell r="G10119" t="str">
            <v/>
          </cell>
          <cell r="H10119">
            <v>38194</v>
          </cell>
        </row>
        <row r="10120">
          <cell r="G10120" t="str">
            <v/>
          </cell>
          <cell r="H10120">
            <v>38194</v>
          </cell>
        </row>
        <row r="10121">
          <cell r="G10121" t="str">
            <v/>
          </cell>
          <cell r="H10121">
            <v>38194</v>
          </cell>
        </row>
        <row r="10122">
          <cell r="G10122" t="str">
            <v/>
          </cell>
          <cell r="H10122">
            <v>38194</v>
          </cell>
        </row>
        <row r="10123">
          <cell r="G10123" t="str">
            <v/>
          </cell>
          <cell r="H10123">
            <v>38194</v>
          </cell>
        </row>
        <row r="10124">
          <cell r="G10124" t="str">
            <v/>
          </cell>
          <cell r="H10124">
            <v>38194</v>
          </cell>
        </row>
        <row r="10125">
          <cell r="G10125" t="str">
            <v/>
          </cell>
          <cell r="H10125">
            <v>38194</v>
          </cell>
        </row>
        <row r="10126">
          <cell r="G10126" t="str">
            <v/>
          </cell>
          <cell r="H10126">
            <v>38194</v>
          </cell>
        </row>
        <row r="10127">
          <cell r="G10127" t="str">
            <v/>
          </cell>
          <cell r="H10127">
            <v>38194</v>
          </cell>
        </row>
        <row r="10128">
          <cell r="G10128" t="str">
            <v/>
          </cell>
          <cell r="H10128">
            <v>38194</v>
          </cell>
        </row>
        <row r="10129">
          <cell r="G10129" t="str">
            <v/>
          </cell>
          <cell r="H10129">
            <v>38194</v>
          </cell>
        </row>
        <row r="10130">
          <cell r="G10130" t="str">
            <v/>
          </cell>
          <cell r="H10130">
            <v>38194</v>
          </cell>
        </row>
        <row r="10131">
          <cell r="G10131" t="str">
            <v/>
          </cell>
          <cell r="H10131">
            <v>38194</v>
          </cell>
        </row>
        <row r="10132">
          <cell r="G10132" t="str">
            <v/>
          </cell>
          <cell r="H10132">
            <v>38194</v>
          </cell>
        </row>
        <row r="10133">
          <cell r="G10133" t="str">
            <v/>
          </cell>
          <cell r="H10133">
            <v>38259</v>
          </cell>
        </row>
        <row r="10134">
          <cell r="G10134" t="str">
            <v/>
          </cell>
          <cell r="H10134">
            <v>38260</v>
          </cell>
        </row>
        <row r="10135">
          <cell r="G10135" t="str">
            <v/>
          </cell>
          <cell r="H10135">
            <v>38260</v>
          </cell>
        </row>
        <row r="10136">
          <cell r="G10136" t="str">
            <v/>
          </cell>
          <cell r="H10136">
            <v>38199</v>
          </cell>
        </row>
        <row r="10137">
          <cell r="G10137" t="str">
            <v/>
          </cell>
          <cell r="H10137">
            <v>38176</v>
          </cell>
        </row>
        <row r="10138">
          <cell r="G10138" t="str">
            <v/>
          </cell>
          <cell r="H10138">
            <v>38259</v>
          </cell>
        </row>
        <row r="10139">
          <cell r="G10139" t="str">
            <v/>
          </cell>
          <cell r="H10139">
            <v>38238</v>
          </cell>
        </row>
        <row r="10140">
          <cell r="G10140" t="str">
            <v/>
          </cell>
          <cell r="H10140">
            <v>38238</v>
          </cell>
        </row>
        <row r="10141">
          <cell r="G10141" t="str">
            <v/>
          </cell>
          <cell r="H10141">
            <v>38258</v>
          </cell>
        </row>
        <row r="10142">
          <cell r="G10142" t="str">
            <v/>
          </cell>
          <cell r="H10142">
            <v>38107</v>
          </cell>
        </row>
        <row r="10143">
          <cell r="G10143" t="str">
            <v/>
          </cell>
          <cell r="H10143">
            <v>38107</v>
          </cell>
        </row>
        <row r="10144">
          <cell r="G10144" t="str">
            <v/>
          </cell>
          <cell r="H10144">
            <v>38126</v>
          </cell>
        </row>
        <row r="10145">
          <cell r="G10145" t="str">
            <v/>
          </cell>
          <cell r="H10145">
            <v>38142</v>
          </cell>
        </row>
        <row r="10146">
          <cell r="G10146" t="str">
            <v/>
          </cell>
          <cell r="H10146">
            <v>38138</v>
          </cell>
        </row>
        <row r="10147">
          <cell r="G10147" t="str">
            <v/>
          </cell>
          <cell r="H10147">
            <v>38138</v>
          </cell>
        </row>
        <row r="10148">
          <cell r="G10148" t="str">
            <v/>
          </cell>
          <cell r="H10148">
            <v>38132</v>
          </cell>
        </row>
        <row r="10149">
          <cell r="G10149" t="str">
            <v/>
          </cell>
          <cell r="H10149">
            <v>38131</v>
          </cell>
        </row>
        <row r="10150">
          <cell r="G10150" t="str">
            <v/>
          </cell>
          <cell r="H10150">
            <v>38127</v>
          </cell>
        </row>
        <row r="10151">
          <cell r="G10151" t="str">
            <v/>
          </cell>
          <cell r="H10151">
            <v>38127</v>
          </cell>
        </row>
        <row r="10152">
          <cell r="G10152" t="str">
            <v/>
          </cell>
          <cell r="H10152">
            <v>38121</v>
          </cell>
        </row>
        <row r="10153">
          <cell r="G10153" t="str">
            <v/>
          </cell>
          <cell r="H10153">
            <v>38121</v>
          </cell>
        </row>
        <row r="10154">
          <cell r="G10154" t="str">
            <v/>
          </cell>
          <cell r="H10154">
            <v>38121</v>
          </cell>
        </row>
        <row r="10155">
          <cell r="G10155" t="str">
            <v/>
          </cell>
          <cell r="H10155">
            <v>38118</v>
          </cell>
        </row>
        <row r="10156">
          <cell r="G10156" t="str">
            <v/>
          </cell>
          <cell r="H10156">
            <v>38115</v>
          </cell>
        </row>
        <row r="10157">
          <cell r="G10157" t="str">
            <v/>
          </cell>
          <cell r="H10157">
            <v>38107</v>
          </cell>
        </row>
        <row r="10158">
          <cell r="G10158" t="str">
            <v/>
          </cell>
          <cell r="H10158">
            <v>38107</v>
          </cell>
        </row>
        <row r="10159">
          <cell r="G10159" t="str">
            <v/>
          </cell>
          <cell r="H10159">
            <v>38107</v>
          </cell>
        </row>
        <row r="10160">
          <cell r="G10160" t="str">
            <v/>
          </cell>
          <cell r="H10160">
            <v>38107</v>
          </cell>
        </row>
        <row r="10161">
          <cell r="G10161" t="str">
            <v/>
          </cell>
          <cell r="H10161">
            <v>38107</v>
          </cell>
        </row>
        <row r="10162">
          <cell r="G10162" t="str">
            <v/>
          </cell>
          <cell r="H10162">
            <v>38185</v>
          </cell>
        </row>
        <row r="10163">
          <cell r="G10163" t="str">
            <v/>
          </cell>
          <cell r="H10163">
            <v>38174</v>
          </cell>
        </row>
        <row r="10164">
          <cell r="G10164" t="str">
            <v/>
          </cell>
          <cell r="H10164">
            <v>38167</v>
          </cell>
        </row>
        <row r="10165">
          <cell r="G10165" t="str">
            <v/>
          </cell>
          <cell r="H10165">
            <v>38159</v>
          </cell>
        </row>
        <row r="10166">
          <cell r="G10166" t="str">
            <v/>
          </cell>
          <cell r="H10166">
            <v>38159</v>
          </cell>
        </row>
        <row r="10167">
          <cell r="G10167" t="str">
            <v/>
          </cell>
          <cell r="H10167">
            <v>38155</v>
          </cell>
        </row>
        <row r="10168">
          <cell r="G10168" t="str">
            <v/>
          </cell>
          <cell r="H10168">
            <v>38154</v>
          </cell>
        </row>
        <row r="10169">
          <cell r="G10169" t="str">
            <v/>
          </cell>
          <cell r="H10169">
            <v>38154</v>
          </cell>
        </row>
        <row r="10170">
          <cell r="G10170" t="str">
            <v/>
          </cell>
          <cell r="H10170">
            <v>38154</v>
          </cell>
        </row>
        <row r="10171">
          <cell r="G10171" t="str">
            <v/>
          </cell>
          <cell r="H10171">
            <v>38148</v>
          </cell>
        </row>
        <row r="10172">
          <cell r="G10172" t="str">
            <v/>
          </cell>
          <cell r="H10172">
            <v>38147</v>
          </cell>
        </row>
        <row r="10173">
          <cell r="G10173" t="str">
            <v/>
          </cell>
          <cell r="H10173">
            <v>38141</v>
          </cell>
        </row>
        <row r="10174">
          <cell r="G10174" t="str">
            <v/>
          </cell>
          <cell r="H10174">
            <v>38140</v>
          </cell>
        </row>
        <row r="10175">
          <cell r="G10175" t="str">
            <v/>
          </cell>
          <cell r="H10175">
            <v>38163</v>
          </cell>
        </row>
        <row r="10176">
          <cell r="G10176" t="str">
            <v/>
          </cell>
          <cell r="H10176">
            <v>38163</v>
          </cell>
        </row>
        <row r="10177">
          <cell r="G10177" t="str">
            <v/>
          </cell>
          <cell r="H10177">
            <v>38159</v>
          </cell>
        </row>
        <row r="10178">
          <cell r="G10178" t="str">
            <v/>
          </cell>
          <cell r="H10178">
            <v>38131</v>
          </cell>
        </row>
        <row r="10179">
          <cell r="G10179" t="str">
            <v/>
          </cell>
          <cell r="H10179">
            <v>38131</v>
          </cell>
        </row>
        <row r="10180">
          <cell r="G10180" t="str">
            <v/>
          </cell>
          <cell r="H10180">
            <v>38131</v>
          </cell>
        </row>
        <row r="10181">
          <cell r="G10181" t="str">
            <v/>
          </cell>
          <cell r="H10181">
            <v>38107</v>
          </cell>
        </row>
        <row r="10182">
          <cell r="G10182" t="str">
            <v/>
          </cell>
          <cell r="H10182">
            <v>38107</v>
          </cell>
        </row>
        <row r="10183">
          <cell r="G10183" t="str">
            <v/>
          </cell>
          <cell r="H10183">
            <v>38107</v>
          </cell>
        </row>
        <row r="10184">
          <cell r="G10184" t="str">
            <v/>
          </cell>
          <cell r="H10184">
            <v>38107</v>
          </cell>
        </row>
        <row r="10185">
          <cell r="G10185" t="str">
            <v/>
          </cell>
          <cell r="H10185">
            <v>38107</v>
          </cell>
        </row>
        <row r="10186">
          <cell r="G10186" t="str">
            <v/>
          </cell>
          <cell r="H10186">
            <v>38107</v>
          </cell>
        </row>
        <row r="10187">
          <cell r="G10187" t="str">
            <v/>
          </cell>
          <cell r="H10187">
            <v>38107</v>
          </cell>
        </row>
        <row r="10188">
          <cell r="G10188" t="str">
            <v/>
          </cell>
          <cell r="H10188">
            <v>38107</v>
          </cell>
        </row>
        <row r="10189">
          <cell r="G10189" t="str">
            <v/>
          </cell>
          <cell r="H10189">
            <v>38107</v>
          </cell>
        </row>
        <row r="10190">
          <cell r="G10190" t="str">
            <v/>
          </cell>
          <cell r="H10190">
            <v>38107</v>
          </cell>
        </row>
        <row r="10191">
          <cell r="G10191" t="str">
            <v/>
          </cell>
          <cell r="H10191">
            <v>38107</v>
          </cell>
        </row>
        <row r="10192">
          <cell r="G10192" t="str">
            <v/>
          </cell>
          <cell r="H10192">
            <v>38107</v>
          </cell>
        </row>
        <row r="10193">
          <cell r="G10193" t="str">
            <v/>
          </cell>
          <cell r="H10193">
            <v>38107</v>
          </cell>
        </row>
        <row r="10194">
          <cell r="G10194" t="str">
            <v/>
          </cell>
          <cell r="H10194">
            <v>38107</v>
          </cell>
        </row>
        <row r="10195">
          <cell r="G10195" t="str">
            <v/>
          </cell>
          <cell r="H10195">
            <v>38107</v>
          </cell>
        </row>
        <row r="10196">
          <cell r="G10196" t="str">
            <v/>
          </cell>
          <cell r="H10196">
            <v>38106</v>
          </cell>
        </row>
        <row r="10197">
          <cell r="G10197" t="str">
            <v/>
          </cell>
          <cell r="H10197">
            <v>38106</v>
          </cell>
        </row>
        <row r="10198">
          <cell r="G10198" t="str">
            <v/>
          </cell>
          <cell r="H10198">
            <v>38106</v>
          </cell>
        </row>
        <row r="10199">
          <cell r="G10199" t="str">
            <v/>
          </cell>
          <cell r="H10199">
            <v>38098</v>
          </cell>
        </row>
        <row r="10200">
          <cell r="G10200" t="str">
            <v/>
          </cell>
          <cell r="H10200">
            <v>38098</v>
          </cell>
        </row>
        <row r="10201">
          <cell r="G10201" t="str">
            <v/>
          </cell>
          <cell r="H10201">
            <v>38098</v>
          </cell>
        </row>
        <row r="10202">
          <cell r="G10202" t="str">
            <v/>
          </cell>
          <cell r="H10202">
            <v>38098</v>
          </cell>
        </row>
        <row r="10203">
          <cell r="G10203" t="str">
            <v/>
          </cell>
          <cell r="H10203">
            <v>38097</v>
          </cell>
        </row>
        <row r="10204">
          <cell r="G10204" t="str">
            <v/>
          </cell>
          <cell r="H10204">
            <v>38097</v>
          </cell>
        </row>
        <row r="10205">
          <cell r="G10205" t="str">
            <v/>
          </cell>
          <cell r="H10205">
            <v>38097</v>
          </cell>
        </row>
        <row r="10206">
          <cell r="G10206" t="str">
            <v/>
          </cell>
          <cell r="H10206">
            <v>38097</v>
          </cell>
        </row>
        <row r="10207">
          <cell r="G10207" t="str">
            <v/>
          </cell>
          <cell r="H10207">
            <v>38097</v>
          </cell>
        </row>
        <row r="10208">
          <cell r="G10208" t="str">
            <v/>
          </cell>
          <cell r="H10208">
            <v>38097</v>
          </cell>
        </row>
        <row r="10209">
          <cell r="G10209" t="str">
            <v/>
          </cell>
          <cell r="H10209">
            <v>38097</v>
          </cell>
        </row>
        <row r="10210">
          <cell r="G10210" t="str">
            <v/>
          </cell>
          <cell r="H10210">
            <v>38097</v>
          </cell>
        </row>
        <row r="10211">
          <cell r="G10211" t="str">
            <v/>
          </cell>
          <cell r="H10211">
            <v>38097</v>
          </cell>
        </row>
        <row r="10212">
          <cell r="G10212" t="str">
            <v/>
          </cell>
          <cell r="H10212">
            <v>38097</v>
          </cell>
        </row>
        <row r="10213">
          <cell r="G10213" t="str">
            <v/>
          </cell>
          <cell r="H10213">
            <v>38184</v>
          </cell>
        </row>
        <row r="10214">
          <cell r="G10214" t="str">
            <v/>
          </cell>
          <cell r="H10214">
            <v>38160</v>
          </cell>
        </row>
        <row r="10215">
          <cell r="G10215" t="str">
            <v/>
          </cell>
          <cell r="H10215">
            <v>38148</v>
          </cell>
        </row>
        <row r="10216">
          <cell r="G10216" t="str">
            <v/>
          </cell>
          <cell r="H10216">
            <v>38146</v>
          </cell>
        </row>
        <row r="10217">
          <cell r="G10217" t="str">
            <v/>
          </cell>
          <cell r="H10217">
            <v>38146</v>
          </cell>
        </row>
        <row r="10218">
          <cell r="G10218" t="str">
            <v/>
          </cell>
          <cell r="H10218">
            <v>38138</v>
          </cell>
        </row>
        <row r="10219">
          <cell r="G10219" t="str">
            <v/>
          </cell>
          <cell r="H10219">
            <v>38138</v>
          </cell>
        </row>
        <row r="10220">
          <cell r="G10220" t="str">
            <v/>
          </cell>
          <cell r="H10220">
            <v>38138</v>
          </cell>
        </row>
        <row r="10221">
          <cell r="G10221" t="str">
            <v/>
          </cell>
          <cell r="H10221">
            <v>38138</v>
          </cell>
        </row>
        <row r="10222">
          <cell r="G10222" t="str">
            <v/>
          </cell>
          <cell r="H10222">
            <v>38138</v>
          </cell>
        </row>
        <row r="10223">
          <cell r="G10223" t="str">
            <v/>
          </cell>
          <cell r="H10223">
            <v>38138</v>
          </cell>
        </row>
        <row r="10224">
          <cell r="G10224" t="str">
            <v/>
          </cell>
          <cell r="H10224">
            <v>38138</v>
          </cell>
        </row>
        <row r="10225">
          <cell r="G10225" t="str">
            <v/>
          </cell>
          <cell r="H10225">
            <v>38138</v>
          </cell>
        </row>
        <row r="10226">
          <cell r="G10226" t="str">
            <v/>
          </cell>
          <cell r="H10226">
            <v>38138</v>
          </cell>
        </row>
        <row r="10227">
          <cell r="G10227" t="str">
            <v/>
          </cell>
          <cell r="H10227">
            <v>38138</v>
          </cell>
        </row>
        <row r="10228">
          <cell r="G10228" t="str">
            <v/>
          </cell>
          <cell r="H10228">
            <v>38138</v>
          </cell>
        </row>
        <row r="10229">
          <cell r="G10229" t="str">
            <v/>
          </cell>
          <cell r="H10229">
            <v>38138</v>
          </cell>
        </row>
        <row r="10230">
          <cell r="G10230" t="str">
            <v/>
          </cell>
          <cell r="H10230">
            <v>38138</v>
          </cell>
        </row>
        <row r="10231">
          <cell r="G10231" t="str">
            <v/>
          </cell>
          <cell r="H10231">
            <v>38138</v>
          </cell>
        </row>
        <row r="10232">
          <cell r="G10232" t="str">
            <v/>
          </cell>
          <cell r="H10232">
            <v>38133</v>
          </cell>
        </row>
        <row r="10233">
          <cell r="G10233" t="str">
            <v/>
          </cell>
          <cell r="H10233">
            <v>38133</v>
          </cell>
        </row>
        <row r="10234">
          <cell r="G10234" t="str">
            <v/>
          </cell>
          <cell r="H10234">
            <v>38133</v>
          </cell>
        </row>
        <row r="10235">
          <cell r="G10235" t="str">
            <v/>
          </cell>
          <cell r="H10235">
            <v>38133</v>
          </cell>
        </row>
        <row r="10236">
          <cell r="G10236" t="str">
            <v/>
          </cell>
          <cell r="H10236">
            <v>38133</v>
          </cell>
        </row>
        <row r="10237">
          <cell r="G10237" t="str">
            <v/>
          </cell>
          <cell r="H10237">
            <v>38133</v>
          </cell>
        </row>
        <row r="10238">
          <cell r="G10238" t="str">
            <v/>
          </cell>
          <cell r="H10238">
            <v>38133</v>
          </cell>
        </row>
        <row r="10239">
          <cell r="G10239" t="str">
            <v/>
          </cell>
          <cell r="H10239">
            <v>38133</v>
          </cell>
        </row>
        <row r="10240">
          <cell r="G10240" t="str">
            <v/>
          </cell>
          <cell r="H10240">
            <v>38133</v>
          </cell>
        </row>
        <row r="10241">
          <cell r="G10241" t="str">
            <v/>
          </cell>
          <cell r="H10241">
            <v>38133</v>
          </cell>
        </row>
        <row r="10242">
          <cell r="G10242" t="str">
            <v/>
          </cell>
          <cell r="H10242">
            <v>38133</v>
          </cell>
        </row>
        <row r="10243">
          <cell r="G10243" t="str">
            <v/>
          </cell>
          <cell r="H10243">
            <v>38133</v>
          </cell>
        </row>
        <row r="10244">
          <cell r="G10244" t="str">
            <v/>
          </cell>
          <cell r="H10244">
            <v>38133</v>
          </cell>
        </row>
        <row r="10245">
          <cell r="G10245" t="str">
            <v/>
          </cell>
          <cell r="H10245">
            <v>38133</v>
          </cell>
        </row>
        <row r="10246">
          <cell r="G10246" t="str">
            <v/>
          </cell>
          <cell r="H10246">
            <v>38136</v>
          </cell>
        </row>
        <row r="10247">
          <cell r="G10247" t="str">
            <v/>
          </cell>
          <cell r="H10247">
            <v>38135</v>
          </cell>
        </row>
        <row r="10248">
          <cell r="G10248" t="str">
            <v/>
          </cell>
          <cell r="H10248">
            <v>38131</v>
          </cell>
        </row>
        <row r="10249">
          <cell r="G10249" t="str">
            <v/>
          </cell>
          <cell r="H10249">
            <v>38233</v>
          </cell>
        </row>
        <row r="10250">
          <cell r="G10250" t="str">
            <v/>
          </cell>
          <cell r="H10250">
            <v>38233</v>
          </cell>
        </row>
        <row r="10251">
          <cell r="G10251" t="str">
            <v/>
          </cell>
          <cell r="H10251">
            <v>38233</v>
          </cell>
        </row>
        <row r="10252">
          <cell r="G10252" t="str">
            <v/>
          </cell>
          <cell r="H10252">
            <v>38232</v>
          </cell>
        </row>
        <row r="10253">
          <cell r="G10253" t="str">
            <v/>
          </cell>
          <cell r="H10253">
            <v>38232</v>
          </cell>
        </row>
        <row r="10254">
          <cell r="G10254" t="str">
            <v/>
          </cell>
          <cell r="H10254">
            <v>38230</v>
          </cell>
        </row>
        <row r="10255">
          <cell r="G10255" t="str">
            <v/>
          </cell>
          <cell r="H10255">
            <v>38230</v>
          </cell>
        </row>
        <row r="10256">
          <cell r="G10256" t="str">
            <v/>
          </cell>
          <cell r="H10256">
            <v>38230</v>
          </cell>
        </row>
        <row r="10257">
          <cell r="G10257" t="str">
            <v/>
          </cell>
          <cell r="H10257">
            <v>38218</v>
          </cell>
        </row>
        <row r="10258">
          <cell r="G10258" t="str">
            <v/>
          </cell>
          <cell r="H10258">
            <v>38210</v>
          </cell>
        </row>
        <row r="10259">
          <cell r="G10259" t="str">
            <v/>
          </cell>
          <cell r="H10259">
            <v>38203</v>
          </cell>
        </row>
        <row r="10260">
          <cell r="G10260" t="str">
            <v/>
          </cell>
          <cell r="H10260">
            <v>38183</v>
          </cell>
        </row>
        <row r="10261">
          <cell r="G10261" t="str">
            <v/>
          </cell>
          <cell r="H10261">
            <v>38180</v>
          </cell>
        </row>
        <row r="10262">
          <cell r="G10262" t="str">
            <v/>
          </cell>
          <cell r="H10262">
            <v>38180</v>
          </cell>
        </row>
        <row r="10263">
          <cell r="G10263" t="str">
            <v/>
          </cell>
          <cell r="H10263">
            <v>38174</v>
          </cell>
        </row>
        <row r="10264">
          <cell r="G10264" t="str">
            <v/>
          </cell>
          <cell r="H10264">
            <v>38168</v>
          </cell>
        </row>
        <row r="10265">
          <cell r="G10265" t="str">
            <v/>
          </cell>
          <cell r="H10265">
            <v>38166</v>
          </cell>
        </row>
        <row r="10266">
          <cell r="G10266" t="str">
            <v/>
          </cell>
          <cell r="H10266">
            <v>38166</v>
          </cell>
        </row>
        <row r="10267">
          <cell r="G10267" t="str">
            <v/>
          </cell>
          <cell r="H10267">
            <v>38166</v>
          </cell>
        </row>
        <row r="10268">
          <cell r="G10268" t="str">
            <v/>
          </cell>
          <cell r="H10268">
            <v>38166</v>
          </cell>
        </row>
        <row r="10269">
          <cell r="G10269" t="str">
            <v/>
          </cell>
          <cell r="H10269">
            <v>38159</v>
          </cell>
        </row>
        <row r="10270">
          <cell r="G10270" t="str">
            <v/>
          </cell>
          <cell r="H10270">
            <v>38157</v>
          </cell>
        </row>
        <row r="10271">
          <cell r="G10271" t="str">
            <v/>
          </cell>
          <cell r="H10271">
            <v>38155</v>
          </cell>
        </row>
        <row r="10272">
          <cell r="G10272" t="str">
            <v/>
          </cell>
          <cell r="H10272">
            <v>38155</v>
          </cell>
        </row>
        <row r="10273">
          <cell r="G10273" t="str">
            <v/>
          </cell>
          <cell r="H10273">
            <v>38155</v>
          </cell>
        </row>
        <row r="10274">
          <cell r="G10274" t="str">
            <v/>
          </cell>
          <cell r="H10274">
            <v>38153</v>
          </cell>
        </row>
        <row r="10275">
          <cell r="G10275" t="str">
            <v/>
          </cell>
          <cell r="H10275">
            <v>38153</v>
          </cell>
        </row>
        <row r="10276">
          <cell r="G10276" t="str">
            <v/>
          </cell>
          <cell r="H10276">
            <v>38152</v>
          </cell>
        </row>
        <row r="10277">
          <cell r="G10277" t="str">
            <v/>
          </cell>
          <cell r="H10277">
            <v>38150</v>
          </cell>
        </row>
        <row r="10278">
          <cell r="G10278" t="str">
            <v/>
          </cell>
          <cell r="H10278">
            <v>38147</v>
          </cell>
        </row>
        <row r="10279">
          <cell r="G10279" t="str">
            <v/>
          </cell>
          <cell r="H10279">
            <v>38145</v>
          </cell>
        </row>
        <row r="10280">
          <cell r="G10280" t="str">
            <v/>
          </cell>
          <cell r="H10280">
            <v>38145</v>
          </cell>
        </row>
        <row r="10281">
          <cell r="G10281" t="str">
            <v/>
          </cell>
          <cell r="H10281">
            <v>38145</v>
          </cell>
        </row>
        <row r="10282">
          <cell r="G10282" t="str">
            <v/>
          </cell>
          <cell r="H10282">
            <v>38143</v>
          </cell>
        </row>
        <row r="10283">
          <cell r="G10283" t="str">
            <v/>
          </cell>
          <cell r="H10283">
            <v>38143</v>
          </cell>
        </row>
        <row r="10284">
          <cell r="G10284" t="str">
            <v/>
          </cell>
          <cell r="H10284">
            <v>38143</v>
          </cell>
        </row>
        <row r="10285">
          <cell r="G10285" t="str">
            <v/>
          </cell>
          <cell r="H10285">
            <v>38143</v>
          </cell>
        </row>
        <row r="10286">
          <cell r="G10286" t="str">
            <v/>
          </cell>
          <cell r="H10286">
            <v>38142</v>
          </cell>
        </row>
        <row r="10287">
          <cell r="G10287" t="str">
            <v/>
          </cell>
          <cell r="H10287">
            <v>38141</v>
          </cell>
        </row>
        <row r="10288">
          <cell r="G10288" t="str">
            <v/>
          </cell>
          <cell r="H10288">
            <v>38141</v>
          </cell>
        </row>
        <row r="10289">
          <cell r="G10289" t="str">
            <v/>
          </cell>
          <cell r="H10289">
            <v>38141</v>
          </cell>
        </row>
        <row r="10290">
          <cell r="G10290" t="str">
            <v/>
          </cell>
          <cell r="H10290">
            <v>38141</v>
          </cell>
        </row>
        <row r="10291">
          <cell r="G10291" t="str">
            <v/>
          </cell>
          <cell r="H10291">
            <v>38138</v>
          </cell>
        </row>
        <row r="10292">
          <cell r="G10292" t="str">
            <v/>
          </cell>
          <cell r="H10292">
            <v>38138</v>
          </cell>
        </row>
        <row r="10293">
          <cell r="G10293" t="str">
            <v/>
          </cell>
          <cell r="H10293">
            <v>38138</v>
          </cell>
        </row>
        <row r="10294">
          <cell r="G10294" t="str">
            <v/>
          </cell>
          <cell r="H10294">
            <v>38138</v>
          </cell>
        </row>
        <row r="10295">
          <cell r="G10295" t="str">
            <v/>
          </cell>
          <cell r="H10295">
            <v>38136</v>
          </cell>
        </row>
        <row r="10296">
          <cell r="G10296" t="str">
            <v/>
          </cell>
          <cell r="H10296">
            <v>38136</v>
          </cell>
        </row>
        <row r="10297">
          <cell r="G10297" t="str">
            <v/>
          </cell>
          <cell r="H10297">
            <v>38136</v>
          </cell>
        </row>
        <row r="10298">
          <cell r="G10298" t="str">
            <v/>
          </cell>
          <cell r="H10298">
            <v>38136</v>
          </cell>
        </row>
        <row r="10299">
          <cell r="G10299" t="str">
            <v/>
          </cell>
          <cell r="H10299">
            <v>38135</v>
          </cell>
        </row>
        <row r="10300">
          <cell r="G10300" t="str">
            <v/>
          </cell>
          <cell r="H10300">
            <v>38135</v>
          </cell>
        </row>
        <row r="10301">
          <cell r="G10301" t="str">
            <v/>
          </cell>
          <cell r="H10301">
            <v>38135</v>
          </cell>
        </row>
        <row r="10302">
          <cell r="G10302" t="str">
            <v/>
          </cell>
          <cell r="H10302">
            <v>38134</v>
          </cell>
        </row>
        <row r="10303">
          <cell r="G10303" t="str">
            <v/>
          </cell>
          <cell r="H10303">
            <v>38134</v>
          </cell>
        </row>
        <row r="10304">
          <cell r="G10304" t="str">
            <v/>
          </cell>
          <cell r="H10304">
            <v>38134</v>
          </cell>
        </row>
        <row r="10305">
          <cell r="G10305" t="str">
            <v/>
          </cell>
          <cell r="H10305">
            <v>38134</v>
          </cell>
        </row>
        <row r="10306">
          <cell r="G10306" t="str">
            <v/>
          </cell>
          <cell r="H10306">
            <v>38134</v>
          </cell>
        </row>
        <row r="10307">
          <cell r="G10307" t="str">
            <v/>
          </cell>
          <cell r="H10307">
            <v>38134</v>
          </cell>
        </row>
        <row r="10308">
          <cell r="G10308" t="str">
            <v/>
          </cell>
          <cell r="H10308">
            <v>38134</v>
          </cell>
        </row>
        <row r="10309">
          <cell r="G10309" t="str">
            <v/>
          </cell>
          <cell r="H10309">
            <v>38134</v>
          </cell>
        </row>
        <row r="10310">
          <cell r="G10310" t="str">
            <v/>
          </cell>
          <cell r="H10310">
            <v>38134</v>
          </cell>
        </row>
        <row r="10311">
          <cell r="G10311" t="str">
            <v/>
          </cell>
          <cell r="H10311">
            <v>38134</v>
          </cell>
        </row>
        <row r="10312">
          <cell r="G10312" t="str">
            <v/>
          </cell>
          <cell r="H10312">
            <v>38132</v>
          </cell>
        </row>
        <row r="10313">
          <cell r="G10313" t="str">
            <v/>
          </cell>
          <cell r="H10313">
            <v>38131</v>
          </cell>
        </row>
        <row r="10314">
          <cell r="G10314" t="str">
            <v/>
          </cell>
          <cell r="H10314">
            <v>38131</v>
          </cell>
        </row>
        <row r="10315">
          <cell r="G10315" t="str">
            <v/>
          </cell>
          <cell r="H10315">
            <v>38131</v>
          </cell>
        </row>
        <row r="10316">
          <cell r="G10316" t="str">
            <v/>
          </cell>
          <cell r="H10316">
            <v>38131</v>
          </cell>
        </row>
        <row r="10317">
          <cell r="G10317" t="str">
            <v/>
          </cell>
          <cell r="H10317">
            <v>38131</v>
          </cell>
        </row>
        <row r="10318">
          <cell r="G10318" t="str">
            <v/>
          </cell>
          <cell r="H10318">
            <v>38131</v>
          </cell>
        </row>
        <row r="10319">
          <cell r="G10319" t="str">
            <v/>
          </cell>
          <cell r="H10319">
            <v>38131</v>
          </cell>
        </row>
        <row r="10320">
          <cell r="G10320" t="str">
            <v/>
          </cell>
          <cell r="H10320">
            <v>38131</v>
          </cell>
        </row>
        <row r="10321">
          <cell r="G10321" t="str">
            <v/>
          </cell>
          <cell r="H10321">
            <v>38129</v>
          </cell>
        </row>
        <row r="10322">
          <cell r="G10322" t="str">
            <v/>
          </cell>
          <cell r="H10322">
            <v>38129</v>
          </cell>
        </row>
        <row r="10323">
          <cell r="G10323" t="str">
            <v/>
          </cell>
          <cell r="H10323">
            <v>38129</v>
          </cell>
        </row>
        <row r="10324">
          <cell r="G10324" t="str">
            <v/>
          </cell>
          <cell r="H10324">
            <v>38129</v>
          </cell>
        </row>
        <row r="10325">
          <cell r="G10325" t="str">
            <v/>
          </cell>
          <cell r="H10325">
            <v>38129</v>
          </cell>
        </row>
        <row r="10326">
          <cell r="G10326" t="str">
            <v/>
          </cell>
          <cell r="H10326">
            <v>38129</v>
          </cell>
        </row>
        <row r="10327">
          <cell r="G10327" t="str">
            <v/>
          </cell>
          <cell r="H10327">
            <v>38129</v>
          </cell>
        </row>
        <row r="10328">
          <cell r="G10328" t="str">
            <v/>
          </cell>
          <cell r="H10328">
            <v>38127</v>
          </cell>
        </row>
        <row r="10329">
          <cell r="G10329" t="str">
            <v/>
          </cell>
          <cell r="H10329">
            <v>38126</v>
          </cell>
        </row>
        <row r="10330">
          <cell r="G10330" t="str">
            <v/>
          </cell>
          <cell r="H10330">
            <v>38125</v>
          </cell>
        </row>
        <row r="10331">
          <cell r="G10331" t="str">
            <v/>
          </cell>
          <cell r="H10331">
            <v>38125</v>
          </cell>
        </row>
        <row r="10332">
          <cell r="G10332" t="str">
            <v/>
          </cell>
          <cell r="H10332">
            <v>38125</v>
          </cell>
        </row>
        <row r="10333">
          <cell r="G10333" t="str">
            <v/>
          </cell>
          <cell r="H10333">
            <v>38125</v>
          </cell>
        </row>
        <row r="10334">
          <cell r="G10334" t="str">
            <v/>
          </cell>
          <cell r="H10334">
            <v>38124</v>
          </cell>
        </row>
        <row r="10335">
          <cell r="G10335" t="str">
            <v/>
          </cell>
          <cell r="H10335">
            <v>38124</v>
          </cell>
        </row>
        <row r="10336">
          <cell r="G10336" t="str">
            <v/>
          </cell>
          <cell r="H10336">
            <v>38122</v>
          </cell>
        </row>
        <row r="10337">
          <cell r="G10337" t="str">
            <v/>
          </cell>
          <cell r="H10337">
            <v>38122</v>
          </cell>
        </row>
        <row r="10338">
          <cell r="G10338" t="str">
            <v/>
          </cell>
          <cell r="H10338">
            <v>38122</v>
          </cell>
        </row>
        <row r="10339">
          <cell r="G10339" t="str">
            <v/>
          </cell>
          <cell r="H10339">
            <v>38122</v>
          </cell>
        </row>
        <row r="10340">
          <cell r="G10340" t="str">
            <v/>
          </cell>
          <cell r="H10340">
            <v>38121</v>
          </cell>
        </row>
        <row r="10341">
          <cell r="G10341" t="str">
            <v/>
          </cell>
          <cell r="H10341">
            <v>38120</v>
          </cell>
        </row>
        <row r="10342">
          <cell r="G10342" t="str">
            <v/>
          </cell>
          <cell r="H10342">
            <v>38117</v>
          </cell>
        </row>
        <row r="10343">
          <cell r="G10343" t="str">
            <v/>
          </cell>
          <cell r="H10343">
            <v>38115</v>
          </cell>
        </row>
        <row r="10344">
          <cell r="G10344" t="str">
            <v/>
          </cell>
          <cell r="H10344">
            <v>38115</v>
          </cell>
        </row>
        <row r="10345">
          <cell r="G10345" t="str">
            <v/>
          </cell>
          <cell r="H10345">
            <v>38115</v>
          </cell>
        </row>
        <row r="10346">
          <cell r="G10346" t="str">
            <v/>
          </cell>
          <cell r="H10346">
            <v>38114</v>
          </cell>
        </row>
        <row r="10347">
          <cell r="G10347" t="str">
            <v/>
          </cell>
          <cell r="H10347">
            <v>38112</v>
          </cell>
        </row>
        <row r="10348">
          <cell r="G10348" t="str">
            <v/>
          </cell>
          <cell r="H10348">
            <v>38101</v>
          </cell>
        </row>
        <row r="10349">
          <cell r="G10349" t="str">
            <v/>
          </cell>
          <cell r="H10349">
            <v>38101</v>
          </cell>
        </row>
        <row r="10350">
          <cell r="G10350" t="str">
            <v/>
          </cell>
          <cell r="H10350">
            <v>38168</v>
          </cell>
        </row>
        <row r="10351">
          <cell r="G10351" t="str">
            <v/>
          </cell>
          <cell r="H10351">
            <v>38168</v>
          </cell>
        </row>
        <row r="10352">
          <cell r="G10352" t="str">
            <v/>
          </cell>
          <cell r="H10352">
            <v>38149</v>
          </cell>
        </row>
        <row r="10353">
          <cell r="G10353" t="str">
            <v/>
          </cell>
          <cell r="H10353">
            <v>38138</v>
          </cell>
        </row>
        <row r="10354">
          <cell r="G10354" t="str">
            <v/>
          </cell>
          <cell r="H10354">
            <v>38129</v>
          </cell>
        </row>
        <row r="10355">
          <cell r="G10355" t="str">
            <v/>
          </cell>
          <cell r="H10355">
            <v>38101</v>
          </cell>
        </row>
        <row r="10356">
          <cell r="G10356" t="str">
            <v/>
          </cell>
          <cell r="H10356">
            <v>38099</v>
          </cell>
        </row>
        <row r="10357">
          <cell r="G10357" t="str">
            <v/>
          </cell>
          <cell r="H10357">
            <v>38099</v>
          </cell>
        </row>
        <row r="10358">
          <cell r="G10358" t="str">
            <v/>
          </cell>
          <cell r="H10358">
            <v>38093</v>
          </cell>
        </row>
        <row r="10359">
          <cell r="G10359" t="str">
            <v/>
          </cell>
          <cell r="H10359">
            <v>38093</v>
          </cell>
        </row>
        <row r="10360">
          <cell r="G10360" t="str">
            <v/>
          </cell>
          <cell r="H10360">
            <v>38093</v>
          </cell>
        </row>
        <row r="10361">
          <cell r="G10361" t="str">
            <v/>
          </cell>
          <cell r="H10361">
            <v>38153</v>
          </cell>
        </row>
        <row r="10362">
          <cell r="G10362" t="str">
            <v/>
          </cell>
          <cell r="H10362">
            <v>38149</v>
          </cell>
        </row>
        <row r="10363">
          <cell r="G10363" t="str">
            <v/>
          </cell>
          <cell r="H10363">
            <v>38143</v>
          </cell>
        </row>
        <row r="10364">
          <cell r="G10364" t="str">
            <v/>
          </cell>
          <cell r="H10364">
            <v>38138</v>
          </cell>
        </row>
        <row r="10365">
          <cell r="G10365" t="str">
            <v/>
          </cell>
          <cell r="H10365">
            <v>38134</v>
          </cell>
        </row>
        <row r="10366">
          <cell r="G10366" t="str">
            <v/>
          </cell>
          <cell r="H10366">
            <v>38131</v>
          </cell>
        </row>
        <row r="10367">
          <cell r="G10367" t="str">
            <v/>
          </cell>
          <cell r="H10367">
            <v>38131</v>
          </cell>
        </row>
        <row r="10368">
          <cell r="G10368" t="str">
            <v/>
          </cell>
          <cell r="H10368">
            <v>38129</v>
          </cell>
        </row>
        <row r="10369">
          <cell r="G10369" t="str">
            <v/>
          </cell>
          <cell r="H10369">
            <v>38129</v>
          </cell>
        </row>
        <row r="10370">
          <cell r="G10370" t="str">
            <v/>
          </cell>
          <cell r="H10370">
            <v>38128</v>
          </cell>
        </row>
        <row r="10371">
          <cell r="G10371" t="str">
            <v/>
          </cell>
          <cell r="H10371">
            <v>38128</v>
          </cell>
        </row>
        <row r="10372">
          <cell r="G10372" t="str">
            <v/>
          </cell>
          <cell r="H10372">
            <v>38126</v>
          </cell>
        </row>
        <row r="10373">
          <cell r="G10373" t="str">
            <v/>
          </cell>
          <cell r="H10373">
            <v>38124</v>
          </cell>
        </row>
        <row r="10374">
          <cell r="G10374" t="str">
            <v/>
          </cell>
          <cell r="H10374">
            <v>38124</v>
          </cell>
        </row>
        <row r="10375">
          <cell r="G10375" t="str">
            <v/>
          </cell>
          <cell r="H10375">
            <v>38124</v>
          </cell>
        </row>
        <row r="10376">
          <cell r="G10376" t="str">
            <v/>
          </cell>
          <cell r="H10376">
            <v>38124</v>
          </cell>
        </row>
        <row r="10377">
          <cell r="G10377" t="str">
            <v/>
          </cell>
          <cell r="H10377">
            <v>38122</v>
          </cell>
        </row>
        <row r="10378">
          <cell r="G10378" t="str">
            <v/>
          </cell>
          <cell r="H10378">
            <v>38121</v>
          </cell>
        </row>
        <row r="10379">
          <cell r="G10379" t="str">
            <v/>
          </cell>
          <cell r="H10379">
            <v>38121</v>
          </cell>
        </row>
        <row r="10380">
          <cell r="G10380" t="str">
            <v/>
          </cell>
          <cell r="H10380">
            <v>38121</v>
          </cell>
        </row>
        <row r="10381">
          <cell r="G10381" t="str">
            <v/>
          </cell>
          <cell r="H10381">
            <v>38121</v>
          </cell>
        </row>
        <row r="10382">
          <cell r="G10382" t="str">
            <v/>
          </cell>
          <cell r="H10382">
            <v>38119</v>
          </cell>
        </row>
        <row r="10383">
          <cell r="G10383" t="str">
            <v/>
          </cell>
          <cell r="H10383">
            <v>38119</v>
          </cell>
        </row>
        <row r="10384">
          <cell r="G10384" t="str">
            <v/>
          </cell>
          <cell r="H10384">
            <v>38113</v>
          </cell>
        </row>
        <row r="10385">
          <cell r="G10385" t="str">
            <v/>
          </cell>
          <cell r="H10385">
            <v>38113</v>
          </cell>
        </row>
        <row r="10386">
          <cell r="G10386" t="str">
            <v/>
          </cell>
          <cell r="H10386">
            <v>38113</v>
          </cell>
        </row>
        <row r="10387">
          <cell r="G10387" t="str">
            <v/>
          </cell>
          <cell r="H10387">
            <v>38113</v>
          </cell>
        </row>
        <row r="10388">
          <cell r="G10388" t="str">
            <v/>
          </cell>
          <cell r="H10388">
            <v>38113</v>
          </cell>
        </row>
        <row r="10389">
          <cell r="G10389" t="str">
            <v/>
          </cell>
          <cell r="H10389">
            <v>38107</v>
          </cell>
        </row>
        <row r="10390">
          <cell r="G10390" t="str">
            <v/>
          </cell>
          <cell r="H10390">
            <v>38107</v>
          </cell>
        </row>
        <row r="10391">
          <cell r="G10391" t="str">
            <v/>
          </cell>
          <cell r="H10391">
            <v>38107</v>
          </cell>
        </row>
        <row r="10392">
          <cell r="G10392" t="str">
            <v/>
          </cell>
          <cell r="H10392">
            <v>38107</v>
          </cell>
        </row>
        <row r="10393">
          <cell r="G10393" t="str">
            <v/>
          </cell>
          <cell r="H10393">
            <v>38107</v>
          </cell>
        </row>
        <row r="10394">
          <cell r="G10394" t="str">
            <v/>
          </cell>
          <cell r="H10394">
            <v>38107</v>
          </cell>
        </row>
        <row r="10395">
          <cell r="G10395" t="str">
            <v/>
          </cell>
          <cell r="H10395">
            <v>38107</v>
          </cell>
        </row>
        <row r="10396">
          <cell r="G10396" t="str">
            <v/>
          </cell>
          <cell r="H10396">
            <v>38107</v>
          </cell>
        </row>
        <row r="10397">
          <cell r="G10397" t="str">
            <v/>
          </cell>
          <cell r="H10397">
            <v>38107</v>
          </cell>
        </row>
        <row r="10398">
          <cell r="G10398" t="str">
            <v/>
          </cell>
          <cell r="H10398">
            <v>38107</v>
          </cell>
        </row>
        <row r="10399">
          <cell r="G10399" t="str">
            <v/>
          </cell>
          <cell r="H10399">
            <v>38107</v>
          </cell>
        </row>
        <row r="10400">
          <cell r="G10400" t="str">
            <v/>
          </cell>
          <cell r="H10400">
            <v>38107</v>
          </cell>
        </row>
        <row r="10401">
          <cell r="G10401" t="str">
            <v/>
          </cell>
          <cell r="H10401">
            <v>38107</v>
          </cell>
        </row>
        <row r="10402">
          <cell r="G10402" t="str">
            <v/>
          </cell>
          <cell r="H10402">
            <v>38107</v>
          </cell>
        </row>
        <row r="10403">
          <cell r="G10403" t="str">
            <v/>
          </cell>
          <cell r="H10403">
            <v>38107</v>
          </cell>
        </row>
        <row r="10404">
          <cell r="G10404" t="str">
            <v/>
          </cell>
          <cell r="H10404">
            <v>38107</v>
          </cell>
        </row>
        <row r="10405">
          <cell r="G10405" t="str">
            <v/>
          </cell>
          <cell r="H10405">
            <v>38103</v>
          </cell>
        </row>
        <row r="10406">
          <cell r="G10406" t="str">
            <v/>
          </cell>
          <cell r="H10406">
            <v>38103</v>
          </cell>
        </row>
        <row r="10407">
          <cell r="G10407" t="str">
            <v/>
          </cell>
          <cell r="H10407">
            <v>38101</v>
          </cell>
        </row>
        <row r="10408">
          <cell r="G10408" t="str">
            <v/>
          </cell>
          <cell r="H10408">
            <v>38101</v>
          </cell>
        </row>
        <row r="10409">
          <cell r="G10409" t="str">
            <v/>
          </cell>
          <cell r="H10409">
            <v>38101</v>
          </cell>
        </row>
        <row r="10410">
          <cell r="G10410" t="str">
            <v/>
          </cell>
          <cell r="H10410">
            <v>38101</v>
          </cell>
        </row>
        <row r="10411">
          <cell r="G10411" t="str">
            <v/>
          </cell>
          <cell r="H10411">
            <v>38100</v>
          </cell>
        </row>
        <row r="10412">
          <cell r="G10412" t="str">
            <v/>
          </cell>
          <cell r="H10412">
            <v>38099</v>
          </cell>
        </row>
        <row r="10413">
          <cell r="G10413" t="str">
            <v/>
          </cell>
          <cell r="H10413">
            <v>38098</v>
          </cell>
        </row>
        <row r="10414">
          <cell r="G10414" t="str">
            <v/>
          </cell>
          <cell r="H10414">
            <v>38098</v>
          </cell>
        </row>
        <row r="10415">
          <cell r="G10415" t="str">
            <v/>
          </cell>
          <cell r="H10415">
            <v>38096</v>
          </cell>
        </row>
        <row r="10416">
          <cell r="G10416" t="str">
            <v/>
          </cell>
          <cell r="H10416">
            <v>38093</v>
          </cell>
        </row>
        <row r="10417">
          <cell r="G10417" t="str">
            <v/>
          </cell>
          <cell r="H10417">
            <v>38255</v>
          </cell>
        </row>
        <row r="10418">
          <cell r="G10418" t="str">
            <v/>
          </cell>
          <cell r="H10418">
            <v>38255</v>
          </cell>
        </row>
        <row r="10419">
          <cell r="G10419" t="str">
            <v/>
          </cell>
          <cell r="H10419">
            <v>38255</v>
          </cell>
        </row>
        <row r="10420">
          <cell r="G10420" t="str">
            <v/>
          </cell>
          <cell r="H10420">
            <v>38255</v>
          </cell>
        </row>
        <row r="10421">
          <cell r="G10421" t="str">
            <v/>
          </cell>
          <cell r="H10421">
            <v>38225</v>
          </cell>
        </row>
        <row r="10422">
          <cell r="G10422" t="str">
            <v/>
          </cell>
          <cell r="H10422">
            <v>38138</v>
          </cell>
        </row>
        <row r="10423">
          <cell r="G10423" t="str">
            <v/>
          </cell>
          <cell r="H10423">
            <v>38138</v>
          </cell>
        </row>
        <row r="10424">
          <cell r="G10424" t="str">
            <v/>
          </cell>
          <cell r="H10424">
            <v>38134</v>
          </cell>
        </row>
        <row r="10425">
          <cell r="G10425" t="str">
            <v/>
          </cell>
          <cell r="H10425">
            <v>38134</v>
          </cell>
        </row>
        <row r="10426">
          <cell r="G10426" t="str">
            <v/>
          </cell>
          <cell r="H10426">
            <v>38134</v>
          </cell>
        </row>
        <row r="10427">
          <cell r="G10427" t="str">
            <v/>
          </cell>
          <cell r="H10427">
            <v>38133</v>
          </cell>
        </row>
        <row r="10428">
          <cell r="G10428" t="str">
            <v/>
          </cell>
          <cell r="H10428">
            <v>38132</v>
          </cell>
        </row>
        <row r="10429">
          <cell r="G10429" t="str">
            <v/>
          </cell>
          <cell r="H10429">
            <v>38132</v>
          </cell>
        </row>
        <row r="10430">
          <cell r="G10430" t="str">
            <v/>
          </cell>
          <cell r="H10430">
            <v>38129</v>
          </cell>
        </row>
        <row r="10431">
          <cell r="G10431" t="str">
            <v/>
          </cell>
          <cell r="H10431">
            <v>38129</v>
          </cell>
        </row>
        <row r="10432">
          <cell r="G10432" t="str">
            <v/>
          </cell>
          <cell r="H10432">
            <v>38125</v>
          </cell>
        </row>
        <row r="10433">
          <cell r="G10433" t="str">
            <v/>
          </cell>
          <cell r="H10433">
            <v>38125</v>
          </cell>
        </row>
        <row r="10434">
          <cell r="G10434" t="str">
            <v/>
          </cell>
          <cell r="H10434">
            <v>38125</v>
          </cell>
        </row>
        <row r="10435">
          <cell r="G10435" t="str">
            <v/>
          </cell>
          <cell r="H10435">
            <v>38125</v>
          </cell>
        </row>
        <row r="10436">
          <cell r="G10436" t="str">
            <v/>
          </cell>
          <cell r="H10436">
            <v>38125</v>
          </cell>
        </row>
        <row r="10437">
          <cell r="G10437" t="str">
            <v/>
          </cell>
          <cell r="H10437">
            <v>38124</v>
          </cell>
        </row>
        <row r="10438">
          <cell r="G10438" t="str">
            <v/>
          </cell>
          <cell r="H10438">
            <v>38122</v>
          </cell>
        </row>
        <row r="10439">
          <cell r="G10439" t="str">
            <v/>
          </cell>
          <cell r="H10439">
            <v>38121</v>
          </cell>
        </row>
        <row r="10440">
          <cell r="G10440" t="str">
            <v/>
          </cell>
          <cell r="H10440">
            <v>38121</v>
          </cell>
        </row>
        <row r="10441">
          <cell r="G10441" t="str">
            <v/>
          </cell>
          <cell r="H10441">
            <v>38121</v>
          </cell>
        </row>
        <row r="10442">
          <cell r="G10442" t="str">
            <v/>
          </cell>
          <cell r="H10442">
            <v>38119</v>
          </cell>
        </row>
        <row r="10443">
          <cell r="G10443" t="str">
            <v/>
          </cell>
          <cell r="H10443">
            <v>38119</v>
          </cell>
        </row>
        <row r="10444">
          <cell r="G10444" t="str">
            <v/>
          </cell>
          <cell r="H10444">
            <v>38119</v>
          </cell>
        </row>
        <row r="10445">
          <cell r="G10445" t="str">
            <v/>
          </cell>
          <cell r="H10445">
            <v>38119</v>
          </cell>
        </row>
        <row r="10446">
          <cell r="G10446" t="str">
            <v/>
          </cell>
          <cell r="H10446">
            <v>38119</v>
          </cell>
        </row>
        <row r="10447">
          <cell r="G10447" t="str">
            <v/>
          </cell>
          <cell r="H10447">
            <v>38119</v>
          </cell>
        </row>
        <row r="10448">
          <cell r="G10448" t="str">
            <v/>
          </cell>
          <cell r="H10448">
            <v>38119</v>
          </cell>
        </row>
        <row r="10449">
          <cell r="G10449" t="str">
            <v/>
          </cell>
          <cell r="H10449">
            <v>38119</v>
          </cell>
        </row>
        <row r="10450">
          <cell r="G10450" t="str">
            <v/>
          </cell>
          <cell r="H10450">
            <v>38110</v>
          </cell>
        </row>
        <row r="10451">
          <cell r="G10451" t="str">
            <v/>
          </cell>
          <cell r="H10451">
            <v>38110</v>
          </cell>
        </row>
        <row r="10452">
          <cell r="G10452" t="str">
            <v/>
          </cell>
          <cell r="H10452">
            <v>38110</v>
          </cell>
        </row>
        <row r="10453">
          <cell r="G10453" t="str">
            <v/>
          </cell>
          <cell r="H10453">
            <v>38110</v>
          </cell>
        </row>
        <row r="10454">
          <cell r="G10454" t="str">
            <v/>
          </cell>
          <cell r="H10454">
            <v>38110</v>
          </cell>
        </row>
        <row r="10455">
          <cell r="G10455" t="str">
            <v/>
          </cell>
          <cell r="H10455">
            <v>38110</v>
          </cell>
        </row>
        <row r="10456">
          <cell r="G10456" t="str">
            <v/>
          </cell>
          <cell r="H10456">
            <v>38110</v>
          </cell>
        </row>
        <row r="10457">
          <cell r="G10457" t="str">
            <v/>
          </cell>
          <cell r="H10457">
            <v>38110</v>
          </cell>
        </row>
        <row r="10458">
          <cell r="G10458" t="str">
            <v/>
          </cell>
          <cell r="H10458">
            <v>38110</v>
          </cell>
        </row>
        <row r="10459">
          <cell r="G10459" t="str">
            <v/>
          </cell>
          <cell r="H10459">
            <v>38110</v>
          </cell>
        </row>
        <row r="10460">
          <cell r="G10460" t="str">
            <v/>
          </cell>
          <cell r="H10460">
            <v>38110</v>
          </cell>
        </row>
        <row r="10461">
          <cell r="G10461" t="str">
            <v/>
          </cell>
          <cell r="H10461">
            <v>38107</v>
          </cell>
        </row>
        <row r="10462">
          <cell r="G10462" t="str">
            <v/>
          </cell>
          <cell r="H10462">
            <v>38107</v>
          </cell>
        </row>
        <row r="10463">
          <cell r="G10463" t="str">
            <v/>
          </cell>
          <cell r="H10463">
            <v>38107</v>
          </cell>
        </row>
        <row r="10464">
          <cell r="G10464" t="str">
            <v/>
          </cell>
          <cell r="H10464">
            <v>38107</v>
          </cell>
        </row>
        <row r="10465">
          <cell r="G10465" t="str">
            <v/>
          </cell>
          <cell r="H10465">
            <v>38107</v>
          </cell>
        </row>
        <row r="10466">
          <cell r="G10466" t="str">
            <v/>
          </cell>
          <cell r="H10466">
            <v>38107</v>
          </cell>
        </row>
        <row r="10467">
          <cell r="G10467" t="str">
            <v/>
          </cell>
          <cell r="H10467">
            <v>38107</v>
          </cell>
        </row>
        <row r="10468">
          <cell r="G10468" t="str">
            <v/>
          </cell>
          <cell r="H10468">
            <v>38107</v>
          </cell>
        </row>
        <row r="10469">
          <cell r="G10469" t="str">
            <v/>
          </cell>
          <cell r="H10469">
            <v>38107</v>
          </cell>
        </row>
        <row r="10470">
          <cell r="G10470" t="str">
            <v/>
          </cell>
          <cell r="H10470">
            <v>38107</v>
          </cell>
        </row>
        <row r="10471">
          <cell r="G10471" t="str">
            <v/>
          </cell>
          <cell r="H10471">
            <v>38107</v>
          </cell>
        </row>
        <row r="10472">
          <cell r="G10472" t="str">
            <v/>
          </cell>
          <cell r="H10472">
            <v>38107</v>
          </cell>
        </row>
        <row r="10473">
          <cell r="G10473" t="str">
            <v/>
          </cell>
          <cell r="H10473">
            <v>38107</v>
          </cell>
        </row>
        <row r="10474">
          <cell r="G10474" t="str">
            <v/>
          </cell>
          <cell r="H10474">
            <v>38107</v>
          </cell>
        </row>
        <row r="10475">
          <cell r="G10475" t="str">
            <v/>
          </cell>
          <cell r="H10475">
            <v>38107</v>
          </cell>
        </row>
        <row r="10476">
          <cell r="G10476" t="str">
            <v/>
          </cell>
          <cell r="H10476">
            <v>38107</v>
          </cell>
        </row>
        <row r="10477">
          <cell r="G10477" t="str">
            <v/>
          </cell>
          <cell r="H10477">
            <v>38107</v>
          </cell>
        </row>
        <row r="10478">
          <cell r="G10478" t="str">
            <v/>
          </cell>
          <cell r="H10478">
            <v>38107</v>
          </cell>
        </row>
        <row r="10479">
          <cell r="G10479" t="str">
            <v/>
          </cell>
          <cell r="H10479">
            <v>38107</v>
          </cell>
        </row>
        <row r="10480">
          <cell r="G10480" t="str">
            <v/>
          </cell>
          <cell r="H10480">
            <v>38107</v>
          </cell>
        </row>
        <row r="10481">
          <cell r="G10481" t="str">
            <v/>
          </cell>
          <cell r="H10481">
            <v>38107</v>
          </cell>
        </row>
        <row r="10482">
          <cell r="G10482" t="str">
            <v/>
          </cell>
          <cell r="H10482">
            <v>38107</v>
          </cell>
        </row>
        <row r="10483">
          <cell r="G10483" t="str">
            <v/>
          </cell>
          <cell r="H10483">
            <v>38107</v>
          </cell>
        </row>
        <row r="10484">
          <cell r="G10484" t="str">
            <v/>
          </cell>
          <cell r="H10484">
            <v>38107</v>
          </cell>
        </row>
        <row r="10485">
          <cell r="G10485" t="str">
            <v/>
          </cell>
          <cell r="H10485">
            <v>38107</v>
          </cell>
        </row>
        <row r="10486">
          <cell r="G10486" t="str">
            <v/>
          </cell>
          <cell r="H10486">
            <v>38107</v>
          </cell>
        </row>
        <row r="10487">
          <cell r="G10487" t="str">
            <v/>
          </cell>
          <cell r="H10487">
            <v>38107</v>
          </cell>
        </row>
        <row r="10488">
          <cell r="G10488" t="str">
            <v/>
          </cell>
          <cell r="H10488">
            <v>38107</v>
          </cell>
        </row>
        <row r="10489">
          <cell r="G10489" t="str">
            <v/>
          </cell>
          <cell r="H10489">
            <v>38107</v>
          </cell>
        </row>
        <row r="10490">
          <cell r="G10490" t="str">
            <v/>
          </cell>
          <cell r="H10490">
            <v>38107</v>
          </cell>
        </row>
        <row r="10491">
          <cell r="G10491" t="str">
            <v/>
          </cell>
          <cell r="H10491">
            <v>38107</v>
          </cell>
        </row>
        <row r="10492">
          <cell r="G10492" t="str">
            <v/>
          </cell>
          <cell r="H10492">
            <v>38107</v>
          </cell>
        </row>
        <row r="10493">
          <cell r="G10493" t="str">
            <v/>
          </cell>
          <cell r="H10493">
            <v>38107</v>
          </cell>
        </row>
        <row r="10494">
          <cell r="G10494" t="str">
            <v/>
          </cell>
          <cell r="H10494">
            <v>38107</v>
          </cell>
        </row>
        <row r="10495">
          <cell r="G10495" t="str">
            <v/>
          </cell>
          <cell r="H10495">
            <v>38107</v>
          </cell>
        </row>
        <row r="10496">
          <cell r="G10496" t="str">
            <v/>
          </cell>
          <cell r="H10496">
            <v>38107</v>
          </cell>
        </row>
        <row r="10497">
          <cell r="G10497" t="str">
            <v/>
          </cell>
          <cell r="H10497">
            <v>38107</v>
          </cell>
        </row>
        <row r="10498">
          <cell r="G10498" t="str">
            <v/>
          </cell>
          <cell r="H10498">
            <v>38107</v>
          </cell>
        </row>
        <row r="10499">
          <cell r="G10499" t="str">
            <v/>
          </cell>
          <cell r="H10499">
            <v>38107</v>
          </cell>
        </row>
        <row r="10500">
          <cell r="G10500" t="str">
            <v/>
          </cell>
          <cell r="H10500">
            <v>38107</v>
          </cell>
        </row>
        <row r="10501">
          <cell r="G10501" t="str">
            <v/>
          </cell>
          <cell r="H10501">
            <v>38107</v>
          </cell>
        </row>
        <row r="10502">
          <cell r="G10502" t="str">
            <v/>
          </cell>
          <cell r="H10502">
            <v>38107</v>
          </cell>
        </row>
        <row r="10503">
          <cell r="G10503" t="str">
            <v/>
          </cell>
          <cell r="H10503">
            <v>38107</v>
          </cell>
        </row>
        <row r="10504">
          <cell r="G10504" t="str">
            <v/>
          </cell>
          <cell r="H10504">
            <v>38107</v>
          </cell>
        </row>
        <row r="10505">
          <cell r="G10505" t="str">
            <v/>
          </cell>
          <cell r="H10505">
            <v>38101</v>
          </cell>
        </row>
        <row r="10506">
          <cell r="G10506" t="str">
            <v/>
          </cell>
          <cell r="H10506">
            <v>38101</v>
          </cell>
        </row>
        <row r="10507">
          <cell r="G10507" t="str">
            <v/>
          </cell>
          <cell r="H10507">
            <v>38101</v>
          </cell>
        </row>
        <row r="10508">
          <cell r="G10508" t="str">
            <v/>
          </cell>
          <cell r="H10508">
            <v>38101</v>
          </cell>
        </row>
        <row r="10509">
          <cell r="G10509" t="str">
            <v/>
          </cell>
          <cell r="H10509">
            <v>38101</v>
          </cell>
        </row>
        <row r="10510">
          <cell r="G10510" t="str">
            <v/>
          </cell>
          <cell r="H10510">
            <v>38101</v>
          </cell>
        </row>
        <row r="10511">
          <cell r="G10511" t="str">
            <v/>
          </cell>
          <cell r="H10511">
            <v>38101</v>
          </cell>
        </row>
        <row r="10512">
          <cell r="G10512" t="str">
            <v/>
          </cell>
          <cell r="H10512">
            <v>38092</v>
          </cell>
        </row>
        <row r="10513">
          <cell r="G10513" t="str">
            <v/>
          </cell>
          <cell r="H10513">
            <v>38092</v>
          </cell>
        </row>
        <row r="10514">
          <cell r="G10514" t="str">
            <v/>
          </cell>
          <cell r="H10514">
            <v>38092</v>
          </cell>
        </row>
        <row r="10515">
          <cell r="G10515" t="str">
            <v/>
          </cell>
          <cell r="H10515">
            <v>38092</v>
          </cell>
        </row>
        <row r="10516">
          <cell r="G10516" t="str">
            <v/>
          </cell>
          <cell r="H10516">
            <v>38092</v>
          </cell>
        </row>
        <row r="10517">
          <cell r="G10517" t="str">
            <v/>
          </cell>
          <cell r="H10517">
            <v>38092</v>
          </cell>
        </row>
        <row r="10518">
          <cell r="G10518" t="str">
            <v/>
          </cell>
          <cell r="H10518">
            <v>38092</v>
          </cell>
        </row>
        <row r="10519">
          <cell r="G10519" t="str">
            <v/>
          </cell>
          <cell r="H10519">
            <v>38092</v>
          </cell>
        </row>
        <row r="10520">
          <cell r="G10520" t="str">
            <v/>
          </cell>
          <cell r="H10520">
            <v>38092</v>
          </cell>
        </row>
        <row r="10521">
          <cell r="G10521" t="str">
            <v/>
          </cell>
          <cell r="H10521">
            <v>38092</v>
          </cell>
        </row>
        <row r="10522">
          <cell r="G10522" t="str">
            <v/>
          </cell>
          <cell r="H10522">
            <v>38092</v>
          </cell>
        </row>
        <row r="10523">
          <cell r="G10523" t="str">
            <v/>
          </cell>
          <cell r="H10523">
            <v>38092</v>
          </cell>
        </row>
        <row r="10524">
          <cell r="G10524" t="str">
            <v/>
          </cell>
          <cell r="H10524">
            <v>38092</v>
          </cell>
        </row>
        <row r="10525">
          <cell r="G10525" t="str">
            <v/>
          </cell>
          <cell r="H10525">
            <v>38092</v>
          </cell>
        </row>
        <row r="10526">
          <cell r="G10526" t="str">
            <v/>
          </cell>
          <cell r="H10526">
            <v>38092</v>
          </cell>
        </row>
        <row r="10527">
          <cell r="G10527" t="str">
            <v/>
          </cell>
          <cell r="H10527">
            <v>38092</v>
          </cell>
        </row>
        <row r="10528">
          <cell r="G10528" t="str">
            <v/>
          </cell>
          <cell r="H10528">
            <v>38092</v>
          </cell>
        </row>
        <row r="10529">
          <cell r="G10529" t="str">
            <v/>
          </cell>
          <cell r="H10529">
            <v>38092</v>
          </cell>
        </row>
        <row r="10530">
          <cell r="G10530" t="str">
            <v/>
          </cell>
          <cell r="H10530">
            <v>38092</v>
          </cell>
        </row>
        <row r="10531">
          <cell r="G10531" t="str">
            <v/>
          </cell>
          <cell r="H10531">
            <v>38092</v>
          </cell>
        </row>
        <row r="10532">
          <cell r="G10532" t="str">
            <v/>
          </cell>
          <cell r="H10532">
            <v>38092</v>
          </cell>
        </row>
        <row r="10533">
          <cell r="G10533" t="str">
            <v/>
          </cell>
          <cell r="H10533">
            <v>38092</v>
          </cell>
        </row>
        <row r="10534">
          <cell r="G10534" t="str">
            <v/>
          </cell>
          <cell r="H10534">
            <v>38092</v>
          </cell>
        </row>
        <row r="10535">
          <cell r="G10535" t="str">
            <v/>
          </cell>
          <cell r="H10535">
            <v>38092</v>
          </cell>
        </row>
        <row r="10536">
          <cell r="G10536" t="str">
            <v/>
          </cell>
          <cell r="H10536">
            <v>38092</v>
          </cell>
        </row>
        <row r="10537">
          <cell r="G10537" t="str">
            <v/>
          </cell>
          <cell r="H10537">
            <v>38092</v>
          </cell>
        </row>
        <row r="10538">
          <cell r="G10538" t="str">
            <v/>
          </cell>
          <cell r="H10538">
            <v>38092</v>
          </cell>
        </row>
        <row r="10539">
          <cell r="G10539" t="str">
            <v/>
          </cell>
          <cell r="H10539">
            <v>38092</v>
          </cell>
        </row>
        <row r="10540">
          <cell r="G10540" t="str">
            <v/>
          </cell>
          <cell r="H10540">
            <v>38092</v>
          </cell>
        </row>
        <row r="10541">
          <cell r="G10541" t="str">
            <v/>
          </cell>
          <cell r="H10541">
            <v>38091</v>
          </cell>
        </row>
        <row r="10542">
          <cell r="G10542" t="str">
            <v/>
          </cell>
          <cell r="H10542">
            <v>38091</v>
          </cell>
        </row>
        <row r="10543">
          <cell r="G10543" t="str">
            <v/>
          </cell>
          <cell r="H10543">
            <v>38091</v>
          </cell>
        </row>
        <row r="10544">
          <cell r="G10544" t="str">
            <v/>
          </cell>
          <cell r="H10544">
            <v>38091</v>
          </cell>
        </row>
        <row r="10545">
          <cell r="G10545" t="str">
            <v/>
          </cell>
          <cell r="H10545">
            <v>38091</v>
          </cell>
        </row>
        <row r="10546">
          <cell r="G10546" t="str">
            <v/>
          </cell>
          <cell r="H10546">
            <v>38091</v>
          </cell>
        </row>
        <row r="10547">
          <cell r="G10547" t="str">
            <v/>
          </cell>
          <cell r="H10547">
            <v>38091</v>
          </cell>
        </row>
        <row r="10548">
          <cell r="G10548" t="str">
            <v/>
          </cell>
          <cell r="H10548">
            <v>38091</v>
          </cell>
        </row>
        <row r="10549">
          <cell r="G10549" t="str">
            <v/>
          </cell>
          <cell r="H10549">
            <v>38091</v>
          </cell>
        </row>
        <row r="10550">
          <cell r="G10550" t="str">
            <v/>
          </cell>
          <cell r="H10550">
            <v>38091</v>
          </cell>
        </row>
        <row r="10551">
          <cell r="G10551" t="str">
            <v/>
          </cell>
          <cell r="H10551">
            <v>38091</v>
          </cell>
        </row>
        <row r="10552">
          <cell r="G10552" t="str">
            <v/>
          </cell>
          <cell r="H10552">
            <v>38091</v>
          </cell>
        </row>
        <row r="10553">
          <cell r="G10553" t="str">
            <v/>
          </cell>
          <cell r="H10553">
            <v>38091</v>
          </cell>
        </row>
        <row r="10554">
          <cell r="G10554" t="str">
            <v/>
          </cell>
          <cell r="H10554">
            <v>38091</v>
          </cell>
        </row>
        <row r="10555">
          <cell r="G10555" t="str">
            <v/>
          </cell>
          <cell r="H10555">
            <v>38091</v>
          </cell>
        </row>
        <row r="10556">
          <cell r="G10556" t="str">
            <v/>
          </cell>
          <cell r="H10556">
            <v>38091</v>
          </cell>
        </row>
        <row r="10557">
          <cell r="G10557" t="str">
            <v/>
          </cell>
          <cell r="H10557">
            <v>38091</v>
          </cell>
        </row>
        <row r="10558">
          <cell r="G10558" t="str">
            <v/>
          </cell>
          <cell r="H10558">
            <v>38091</v>
          </cell>
        </row>
        <row r="10559">
          <cell r="G10559" t="str">
            <v/>
          </cell>
          <cell r="H10559">
            <v>38091</v>
          </cell>
        </row>
        <row r="10560">
          <cell r="G10560" t="str">
            <v/>
          </cell>
          <cell r="H10560">
            <v>38091</v>
          </cell>
        </row>
        <row r="10561">
          <cell r="G10561" t="str">
            <v/>
          </cell>
          <cell r="H10561">
            <v>38259</v>
          </cell>
        </row>
        <row r="10562">
          <cell r="G10562" t="str">
            <v/>
          </cell>
          <cell r="H10562">
            <v>38165</v>
          </cell>
        </row>
        <row r="10563">
          <cell r="G10563" t="str">
            <v/>
          </cell>
          <cell r="H10563">
            <v>38165</v>
          </cell>
        </row>
        <row r="10564">
          <cell r="G10564" t="str">
            <v/>
          </cell>
          <cell r="H10564">
            <v>38164</v>
          </cell>
        </row>
        <row r="10565">
          <cell r="G10565" t="str">
            <v/>
          </cell>
          <cell r="H10565">
            <v>38164</v>
          </cell>
        </row>
        <row r="10566">
          <cell r="G10566" t="str">
            <v/>
          </cell>
          <cell r="H10566">
            <v>38164</v>
          </cell>
        </row>
        <row r="10567">
          <cell r="G10567" t="str">
            <v/>
          </cell>
          <cell r="H10567">
            <v>38164</v>
          </cell>
        </row>
        <row r="10568">
          <cell r="G10568" t="str">
            <v/>
          </cell>
          <cell r="H10568">
            <v>38164</v>
          </cell>
        </row>
        <row r="10569">
          <cell r="G10569" t="str">
            <v/>
          </cell>
          <cell r="H10569">
            <v>38164</v>
          </cell>
        </row>
        <row r="10570">
          <cell r="G10570" t="str">
            <v/>
          </cell>
          <cell r="H10570">
            <v>38164</v>
          </cell>
        </row>
        <row r="10571">
          <cell r="G10571" t="str">
            <v/>
          </cell>
          <cell r="H10571">
            <v>38134</v>
          </cell>
        </row>
        <row r="10572">
          <cell r="G10572" t="str">
            <v/>
          </cell>
          <cell r="H10572">
            <v>38134</v>
          </cell>
        </row>
        <row r="10573">
          <cell r="G10573" t="str">
            <v/>
          </cell>
          <cell r="H10573">
            <v>38134</v>
          </cell>
        </row>
        <row r="10574">
          <cell r="G10574" t="str">
            <v/>
          </cell>
          <cell r="H10574">
            <v>38134</v>
          </cell>
        </row>
        <row r="10575">
          <cell r="G10575" t="str">
            <v/>
          </cell>
          <cell r="H10575">
            <v>38131</v>
          </cell>
        </row>
        <row r="10576">
          <cell r="G10576" t="str">
            <v/>
          </cell>
          <cell r="H10576">
            <v>38131</v>
          </cell>
        </row>
        <row r="10577">
          <cell r="G10577" t="str">
            <v/>
          </cell>
          <cell r="H10577">
            <v>38131</v>
          </cell>
        </row>
        <row r="10578">
          <cell r="G10578" t="str">
            <v/>
          </cell>
          <cell r="H10578">
            <v>38131</v>
          </cell>
        </row>
        <row r="10579">
          <cell r="G10579" t="str">
            <v/>
          </cell>
          <cell r="H10579">
            <v>38131</v>
          </cell>
        </row>
        <row r="10580">
          <cell r="G10580" t="str">
            <v/>
          </cell>
          <cell r="H10580">
            <v>38135</v>
          </cell>
        </row>
        <row r="10581">
          <cell r="G10581" t="str">
            <v/>
          </cell>
          <cell r="H10581">
            <v>38135</v>
          </cell>
        </row>
        <row r="10582">
          <cell r="G10582" t="str">
            <v/>
          </cell>
          <cell r="H10582">
            <v>38135</v>
          </cell>
        </row>
        <row r="10583">
          <cell r="G10583" t="str">
            <v/>
          </cell>
          <cell r="H10583">
            <v>38135</v>
          </cell>
        </row>
        <row r="10584">
          <cell r="G10584" t="str">
            <v/>
          </cell>
          <cell r="H10584">
            <v>38135</v>
          </cell>
        </row>
        <row r="10585">
          <cell r="G10585" t="str">
            <v/>
          </cell>
          <cell r="H10585">
            <v>38129</v>
          </cell>
        </row>
        <row r="10586">
          <cell r="G10586" t="str">
            <v/>
          </cell>
          <cell r="H10586">
            <v>38128</v>
          </cell>
        </row>
        <row r="10587">
          <cell r="G10587" t="str">
            <v/>
          </cell>
          <cell r="H10587">
            <v>38128</v>
          </cell>
        </row>
        <row r="10588">
          <cell r="G10588" t="str">
            <v/>
          </cell>
          <cell r="H10588">
            <v>38128</v>
          </cell>
        </row>
        <row r="10589">
          <cell r="G10589" t="str">
            <v/>
          </cell>
          <cell r="H10589">
            <v>38146</v>
          </cell>
        </row>
        <row r="10590">
          <cell r="G10590" t="str">
            <v/>
          </cell>
          <cell r="H10590">
            <v>38138</v>
          </cell>
        </row>
        <row r="10591">
          <cell r="G10591" t="str">
            <v/>
          </cell>
          <cell r="H10591">
            <v>38138</v>
          </cell>
        </row>
        <row r="10592">
          <cell r="G10592" t="str">
            <v/>
          </cell>
          <cell r="H10592">
            <v>38138</v>
          </cell>
        </row>
        <row r="10593">
          <cell r="G10593" t="str">
            <v/>
          </cell>
          <cell r="H10593">
            <v>38135</v>
          </cell>
        </row>
        <row r="10594">
          <cell r="G10594" t="str">
            <v/>
          </cell>
          <cell r="H10594">
            <v>38135</v>
          </cell>
        </row>
        <row r="10595">
          <cell r="G10595" t="str">
            <v/>
          </cell>
          <cell r="H10595">
            <v>38134</v>
          </cell>
        </row>
        <row r="10596">
          <cell r="G10596" t="str">
            <v/>
          </cell>
          <cell r="H10596">
            <v>38129</v>
          </cell>
        </row>
        <row r="10597">
          <cell r="G10597" t="str">
            <v/>
          </cell>
          <cell r="H10597">
            <v>38111</v>
          </cell>
        </row>
        <row r="10598">
          <cell r="G10598" t="str">
            <v/>
          </cell>
          <cell r="H10598">
            <v>38101</v>
          </cell>
        </row>
        <row r="10599">
          <cell r="G10599" t="str">
            <v/>
          </cell>
          <cell r="H10599">
            <v>38101</v>
          </cell>
        </row>
        <row r="10600">
          <cell r="G10600" t="str">
            <v/>
          </cell>
          <cell r="H10600">
            <v>38101</v>
          </cell>
        </row>
        <row r="10601">
          <cell r="G10601" t="str">
            <v/>
          </cell>
          <cell r="H10601">
            <v>38257</v>
          </cell>
        </row>
        <row r="10602">
          <cell r="G10602" t="str">
            <v/>
          </cell>
          <cell r="H10602">
            <v>38257</v>
          </cell>
        </row>
        <row r="10603">
          <cell r="G10603" t="str">
            <v/>
          </cell>
          <cell r="H10603">
            <v>38257</v>
          </cell>
        </row>
        <row r="10604">
          <cell r="G10604" t="str">
            <v/>
          </cell>
          <cell r="H10604">
            <v>38251</v>
          </cell>
        </row>
        <row r="10605">
          <cell r="G10605" t="str">
            <v/>
          </cell>
          <cell r="H10605">
            <v>38251</v>
          </cell>
        </row>
        <row r="10606">
          <cell r="G10606" t="str">
            <v/>
          </cell>
          <cell r="H10606">
            <v>38251</v>
          </cell>
        </row>
        <row r="10607">
          <cell r="G10607" t="str">
            <v/>
          </cell>
          <cell r="H10607">
            <v>38250</v>
          </cell>
        </row>
        <row r="10608">
          <cell r="G10608" t="str">
            <v/>
          </cell>
          <cell r="H10608">
            <v>38250</v>
          </cell>
        </row>
        <row r="10609">
          <cell r="G10609" t="str">
            <v/>
          </cell>
          <cell r="H10609">
            <v>38246</v>
          </cell>
        </row>
        <row r="10610">
          <cell r="G10610" t="str">
            <v/>
          </cell>
          <cell r="H10610">
            <v>38245</v>
          </cell>
        </row>
        <row r="10611">
          <cell r="G10611" t="str">
            <v/>
          </cell>
          <cell r="H10611">
            <v>38243</v>
          </cell>
        </row>
        <row r="10612">
          <cell r="G10612" t="str">
            <v/>
          </cell>
          <cell r="H10612">
            <v>38243</v>
          </cell>
        </row>
        <row r="10613">
          <cell r="G10613" t="str">
            <v/>
          </cell>
          <cell r="H10613">
            <v>38243</v>
          </cell>
        </row>
        <row r="10614">
          <cell r="G10614" t="str">
            <v/>
          </cell>
          <cell r="H10614">
            <v>38243</v>
          </cell>
        </row>
        <row r="10615">
          <cell r="G10615" t="str">
            <v/>
          </cell>
          <cell r="H10615">
            <v>38240</v>
          </cell>
        </row>
        <row r="10616">
          <cell r="G10616" t="str">
            <v/>
          </cell>
          <cell r="H10616">
            <v>38239</v>
          </cell>
        </row>
        <row r="10617">
          <cell r="G10617" t="str">
            <v/>
          </cell>
          <cell r="H10617">
            <v>38239</v>
          </cell>
        </row>
        <row r="10618">
          <cell r="G10618" t="str">
            <v/>
          </cell>
          <cell r="H10618">
            <v>38239</v>
          </cell>
        </row>
        <row r="10619">
          <cell r="G10619" t="str">
            <v/>
          </cell>
          <cell r="H10619">
            <v>38239</v>
          </cell>
        </row>
        <row r="10620">
          <cell r="G10620" t="str">
            <v/>
          </cell>
          <cell r="H10620">
            <v>38222</v>
          </cell>
        </row>
        <row r="10621">
          <cell r="G10621" t="str">
            <v/>
          </cell>
          <cell r="H10621">
            <v>38222</v>
          </cell>
        </row>
        <row r="10622">
          <cell r="G10622" t="str">
            <v/>
          </cell>
          <cell r="H10622">
            <v>38218</v>
          </cell>
        </row>
        <row r="10623">
          <cell r="G10623" t="str">
            <v/>
          </cell>
          <cell r="H10623">
            <v>38218</v>
          </cell>
        </row>
        <row r="10624">
          <cell r="G10624" t="str">
            <v/>
          </cell>
          <cell r="H10624">
            <v>38213</v>
          </cell>
        </row>
        <row r="10625">
          <cell r="G10625" t="str">
            <v/>
          </cell>
          <cell r="H10625">
            <v>38212</v>
          </cell>
        </row>
        <row r="10626">
          <cell r="G10626" t="str">
            <v/>
          </cell>
          <cell r="H10626">
            <v>38212</v>
          </cell>
        </row>
        <row r="10627">
          <cell r="G10627" t="str">
            <v/>
          </cell>
          <cell r="H10627">
            <v>38212</v>
          </cell>
        </row>
        <row r="10628">
          <cell r="G10628" t="str">
            <v/>
          </cell>
          <cell r="H10628">
            <v>38211</v>
          </cell>
        </row>
        <row r="10629">
          <cell r="G10629" t="str">
            <v/>
          </cell>
          <cell r="H10629">
            <v>38210</v>
          </cell>
        </row>
        <row r="10630">
          <cell r="G10630" t="str">
            <v/>
          </cell>
          <cell r="H10630">
            <v>38210</v>
          </cell>
        </row>
        <row r="10631">
          <cell r="G10631" t="str">
            <v/>
          </cell>
          <cell r="H10631">
            <v>38209</v>
          </cell>
        </row>
        <row r="10632">
          <cell r="G10632" t="str">
            <v/>
          </cell>
          <cell r="H10632">
            <v>38209</v>
          </cell>
        </row>
        <row r="10633">
          <cell r="G10633" t="str">
            <v/>
          </cell>
          <cell r="H10633">
            <v>38208</v>
          </cell>
        </row>
        <row r="10634">
          <cell r="G10634" t="str">
            <v/>
          </cell>
          <cell r="H10634">
            <v>38205</v>
          </cell>
        </row>
        <row r="10635">
          <cell r="G10635" t="str">
            <v/>
          </cell>
          <cell r="H10635">
            <v>38204</v>
          </cell>
        </row>
        <row r="10636">
          <cell r="G10636" t="str">
            <v/>
          </cell>
          <cell r="H10636">
            <v>38203</v>
          </cell>
        </row>
        <row r="10637">
          <cell r="G10637" t="str">
            <v/>
          </cell>
          <cell r="H10637">
            <v>38203</v>
          </cell>
        </row>
        <row r="10638">
          <cell r="G10638" t="str">
            <v/>
          </cell>
          <cell r="H10638">
            <v>38198</v>
          </cell>
        </row>
        <row r="10639">
          <cell r="G10639" t="str">
            <v/>
          </cell>
          <cell r="H10639">
            <v>38198</v>
          </cell>
        </row>
        <row r="10640">
          <cell r="G10640" t="str">
            <v/>
          </cell>
          <cell r="H10640">
            <v>38198</v>
          </cell>
        </row>
        <row r="10641">
          <cell r="G10641" t="str">
            <v/>
          </cell>
          <cell r="H10641">
            <v>38197</v>
          </cell>
        </row>
        <row r="10642">
          <cell r="G10642" t="str">
            <v/>
          </cell>
          <cell r="H10642">
            <v>38197</v>
          </cell>
        </row>
        <row r="10643">
          <cell r="G10643" t="str">
            <v/>
          </cell>
          <cell r="H10643">
            <v>38196</v>
          </cell>
        </row>
        <row r="10644">
          <cell r="G10644" t="str">
            <v/>
          </cell>
          <cell r="H10644">
            <v>38194</v>
          </cell>
        </row>
        <row r="10645">
          <cell r="G10645" t="str">
            <v/>
          </cell>
          <cell r="H10645">
            <v>38194</v>
          </cell>
        </row>
        <row r="10646">
          <cell r="G10646" t="str">
            <v/>
          </cell>
          <cell r="H10646">
            <v>38192</v>
          </cell>
        </row>
        <row r="10647">
          <cell r="G10647" t="str">
            <v/>
          </cell>
          <cell r="H10647">
            <v>38191</v>
          </cell>
        </row>
        <row r="10648">
          <cell r="G10648" t="str">
            <v/>
          </cell>
          <cell r="H10648">
            <v>38191</v>
          </cell>
        </row>
        <row r="10649">
          <cell r="G10649" t="str">
            <v/>
          </cell>
          <cell r="H10649">
            <v>38191</v>
          </cell>
        </row>
        <row r="10650">
          <cell r="G10650" t="str">
            <v/>
          </cell>
          <cell r="H10650">
            <v>38191</v>
          </cell>
        </row>
        <row r="10651">
          <cell r="G10651" t="str">
            <v/>
          </cell>
          <cell r="H10651">
            <v>38191</v>
          </cell>
        </row>
        <row r="10652">
          <cell r="G10652" t="str">
            <v/>
          </cell>
          <cell r="H10652">
            <v>38189</v>
          </cell>
        </row>
        <row r="10653">
          <cell r="G10653" t="str">
            <v/>
          </cell>
          <cell r="H10653">
            <v>38188</v>
          </cell>
        </row>
        <row r="10654">
          <cell r="G10654" t="str">
            <v/>
          </cell>
          <cell r="H10654">
            <v>38174</v>
          </cell>
        </row>
        <row r="10655">
          <cell r="G10655" t="str">
            <v/>
          </cell>
          <cell r="H10655">
            <v>38153</v>
          </cell>
        </row>
        <row r="10656">
          <cell r="G10656" t="str">
            <v/>
          </cell>
          <cell r="H10656">
            <v>38152</v>
          </cell>
        </row>
        <row r="10657">
          <cell r="G10657" t="str">
            <v/>
          </cell>
          <cell r="H10657">
            <v>38148</v>
          </cell>
        </row>
        <row r="10658">
          <cell r="G10658" t="str">
            <v/>
          </cell>
          <cell r="H10658">
            <v>38148</v>
          </cell>
        </row>
        <row r="10659">
          <cell r="G10659" t="str">
            <v/>
          </cell>
          <cell r="H10659">
            <v>38148</v>
          </cell>
        </row>
        <row r="10660">
          <cell r="G10660" t="str">
            <v/>
          </cell>
          <cell r="H10660">
            <v>38142</v>
          </cell>
        </row>
        <row r="10661">
          <cell r="G10661" t="str">
            <v/>
          </cell>
          <cell r="H10661">
            <v>38142</v>
          </cell>
        </row>
        <row r="10662">
          <cell r="G10662" t="str">
            <v/>
          </cell>
          <cell r="H10662">
            <v>38142</v>
          </cell>
        </row>
        <row r="10663">
          <cell r="G10663" t="str">
            <v/>
          </cell>
          <cell r="H10663">
            <v>38142</v>
          </cell>
        </row>
        <row r="10664">
          <cell r="G10664" t="str">
            <v/>
          </cell>
          <cell r="H10664">
            <v>38142</v>
          </cell>
        </row>
        <row r="10665">
          <cell r="G10665" t="str">
            <v/>
          </cell>
          <cell r="H10665">
            <v>38138</v>
          </cell>
        </row>
        <row r="10666">
          <cell r="G10666" t="str">
            <v/>
          </cell>
          <cell r="H10666">
            <v>38138</v>
          </cell>
        </row>
        <row r="10667">
          <cell r="G10667" t="str">
            <v/>
          </cell>
          <cell r="H10667">
            <v>38137</v>
          </cell>
        </row>
        <row r="10668">
          <cell r="G10668" t="str">
            <v/>
          </cell>
          <cell r="H10668">
            <v>38136</v>
          </cell>
        </row>
        <row r="10669">
          <cell r="G10669" t="str">
            <v/>
          </cell>
          <cell r="H10669">
            <v>38168</v>
          </cell>
        </row>
        <row r="10670">
          <cell r="G10670" t="str">
            <v/>
          </cell>
          <cell r="H10670">
            <v>38078</v>
          </cell>
        </row>
        <row r="10671">
          <cell r="G10671" t="str">
            <v/>
          </cell>
          <cell r="H10671">
            <v>38078</v>
          </cell>
        </row>
        <row r="10672">
          <cell r="G10672" t="str">
            <v/>
          </cell>
          <cell r="H10672">
            <v>38078</v>
          </cell>
        </row>
        <row r="10673">
          <cell r="G10673" t="str">
            <v/>
          </cell>
          <cell r="H10673">
            <v>38078</v>
          </cell>
        </row>
        <row r="10674">
          <cell r="G10674" t="str">
            <v/>
          </cell>
          <cell r="H10674">
            <v>38078</v>
          </cell>
        </row>
        <row r="10675">
          <cell r="G10675" t="str">
            <v/>
          </cell>
          <cell r="H10675">
            <v>38078</v>
          </cell>
        </row>
        <row r="10676">
          <cell r="G10676" t="str">
            <v/>
          </cell>
          <cell r="H10676">
            <v>38078</v>
          </cell>
        </row>
        <row r="10677">
          <cell r="G10677" t="str">
            <v/>
          </cell>
          <cell r="H10677">
            <v>38078</v>
          </cell>
        </row>
        <row r="10678">
          <cell r="G10678" t="str">
            <v/>
          </cell>
          <cell r="H10678">
            <v>38078</v>
          </cell>
        </row>
        <row r="10679">
          <cell r="G10679" t="str">
            <v/>
          </cell>
          <cell r="H10679">
            <v>38078</v>
          </cell>
        </row>
        <row r="10680">
          <cell r="G10680" t="str">
            <v/>
          </cell>
          <cell r="H10680">
            <v>38078</v>
          </cell>
        </row>
        <row r="10681">
          <cell r="G10681" t="str">
            <v/>
          </cell>
          <cell r="H10681">
            <v>38078</v>
          </cell>
        </row>
        <row r="10682">
          <cell r="G10682" t="str">
            <v/>
          </cell>
          <cell r="H10682">
            <v>38078</v>
          </cell>
        </row>
        <row r="10683">
          <cell r="G10683" t="str">
            <v/>
          </cell>
          <cell r="H10683">
            <v>38078</v>
          </cell>
        </row>
        <row r="10684">
          <cell r="G10684" t="str">
            <v/>
          </cell>
          <cell r="H10684">
            <v>38078</v>
          </cell>
        </row>
        <row r="10685">
          <cell r="G10685" t="str">
            <v/>
          </cell>
          <cell r="H10685">
            <v>38078</v>
          </cell>
        </row>
        <row r="10686">
          <cell r="G10686" t="str">
            <v/>
          </cell>
          <cell r="H10686">
            <v>38078</v>
          </cell>
        </row>
        <row r="10687">
          <cell r="G10687" t="str">
            <v/>
          </cell>
          <cell r="H10687">
            <v>38078</v>
          </cell>
        </row>
        <row r="10688">
          <cell r="G10688" t="str">
            <v/>
          </cell>
          <cell r="H10688">
            <v>38078</v>
          </cell>
        </row>
        <row r="10689">
          <cell r="G10689" t="str">
            <v/>
          </cell>
          <cell r="H10689">
            <v>38078</v>
          </cell>
        </row>
        <row r="10690">
          <cell r="G10690" t="str">
            <v/>
          </cell>
          <cell r="H10690">
            <v>38078</v>
          </cell>
        </row>
        <row r="10691">
          <cell r="G10691" t="str">
            <v/>
          </cell>
          <cell r="H10691">
            <v>38078</v>
          </cell>
        </row>
        <row r="10692">
          <cell r="G10692" t="str">
            <v/>
          </cell>
          <cell r="H10692">
            <v>38078</v>
          </cell>
        </row>
        <row r="10693">
          <cell r="G10693" t="str">
            <v/>
          </cell>
          <cell r="H10693">
            <v>38078</v>
          </cell>
        </row>
        <row r="10694">
          <cell r="G10694" t="str">
            <v/>
          </cell>
          <cell r="H10694">
            <v>38078</v>
          </cell>
        </row>
        <row r="10695">
          <cell r="G10695" t="str">
            <v/>
          </cell>
          <cell r="H10695">
            <v>38078</v>
          </cell>
        </row>
        <row r="10696">
          <cell r="G10696" t="str">
            <v/>
          </cell>
          <cell r="H10696">
            <v>38078</v>
          </cell>
        </row>
        <row r="10697">
          <cell r="G10697" t="str">
            <v/>
          </cell>
          <cell r="H10697">
            <v>38078</v>
          </cell>
        </row>
        <row r="10698">
          <cell r="G10698" t="str">
            <v/>
          </cell>
          <cell r="H10698">
            <v>38078</v>
          </cell>
        </row>
        <row r="10699">
          <cell r="G10699" t="str">
            <v/>
          </cell>
          <cell r="H10699">
            <v>38078</v>
          </cell>
        </row>
        <row r="10700">
          <cell r="G10700" t="str">
            <v/>
          </cell>
          <cell r="H10700">
            <v>38078</v>
          </cell>
        </row>
        <row r="10701">
          <cell r="G10701" t="str">
            <v/>
          </cell>
          <cell r="H10701">
            <v>38078</v>
          </cell>
        </row>
        <row r="10702">
          <cell r="G10702" t="str">
            <v/>
          </cell>
          <cell r="H10702">
            <v>38078</v>
          </cell>
        </row>
        <row r="10703">
          <cell r="G10703" t="str">
            <v/>
          </cell>
          <cell r="H10703">
            <v>38078</v>
          </cell>
        </row>
        <row r="10704">
          <cell r="G10704" t="str">
            <v/>
          </cell>
          <cell r="H10704">
            <v>38078</v>
          </cell>
        </row>
        <row r="10705">
          <cell r="G10705" t="str">
            <v/>
          </cell>
          <cell r="H10705">
            <v>38078</v>
          </cell>
        </row>
        <row r="10706">
          <cell r="G10706" t="str">
            <v/>
          </cell>
          <cell r="H10706">
            <v>38078</v>
          </cell>
        </row>
        <row r="10707">
          <cell r="G10707" t="str">
            <v/>
          </cell>
          <cell r="H10707">
            <v>38078</v>
          </cell>
        </row>
        <row r="10708">
          <cell r="G10708" t="str">
            <v/>
          </cell>
          <cell r="H10708">
            <v>38078</v>
          </cell>
        </row>
        <row r="10709">
          <cell r="G10709" t="str">
            <v/>
          </cell>
          <cell r="H10709">
            <v>38078</v>
          </cell>
        </row>
        <row r="10710">
          <cell r="G10710" t="str">
            <v/>
          </cell>
          <cell r="H10710">
            <v>38078</v>
          </cell>
        </row>
        <row r="10711">
          <cell r="G10711" t="str">
            <v/>
          </cell>
          <cell r="H10711">
            <v>38078</v>
          </cell>
        </row>
        <row r="10712">
          <cell r="G10712" t="str">
            <v/>
          </cell>
          <cell r="H10712">
            <v>38078</v>
          </cell>
        </row>
        <row r="10713">
          <cell r="G10713" t="str">
            <v/>
          </cell>
          <cell r="H10713">
            <v>38078</v>
          </cell>
        </row>
        <row r="10714">
          <cell r="G10714" t="str">
            <v/>
          </cell>
          <cell r="H10714">
            <v>38078</v>
          </cell>
        </row>
        <row r="10715">
          <cell r="G10715" t="str">
            <v/>
          </cell>
          <cell r="H10715">
            <v>38078</v>
          </cell>
        </row>
        <row r="10716">
          <cell r="G10716" t="str">
            <v/>
          </cell>
          <cell r="H10716">
            <v>38078</v>
          </cell>
        </row>
        <row r="10717">
          <cell r="G10717" t="str">
            <v/>
          </cell>
          <cell r="H10717">
            <v>38078</v>
          </cell>
        </row>
        <row r="10718">
          <cell r="G10718" t="str">
            <v/>
          </cell>
          <cell r="H10718">
            <v>38078</v>
          </cell>
        </row>
        <row r="10719">
          <cell r="G10719" t="str">
            <v/>
          </cell>
          <cell r="H10719">
            <v>38078</v>
          </cell>
        </row>
        <row r="10720">
          <cell r="G10720" t="str">
            <v/>
          </cell>
          <cell r="H10720">
            <v>38078</v>
          </cell>
        </row>
        <row r="10721">
          <cell r="G10721" t="str">
            <v/>
          </cell>
          <cell r="H10721">
            <v>38078</v>
          </cell>
        </row>
        <row r="10722">
          <cell r="G10722" t="str">
            <v/>
          </cell>
          <cell r="H10722">
            <v>38078</v>
          </cell>
        </row>
        <row r="10723">
          <cell r="G10723" t="str">
            <v/>
          </cell>
          <cell r="H10723">
            <v>38078</v>
          </cell>
        </row>
        <row r="10724">
          <cell r="G10724" t="str">
            <v/>
          </cell>
          <cell r="H10724">
            <v>38078</v>
          </cell>
        </row>
        <row r="10725">
          <cell r="G10725" t="str">
            <v/>
          </cell>
          <cell r="H10725">
            <v>38078</v>
          </cell>
        </row>
        <row r="10726">
          <cell r="G10726" t="str">
            <v/>
          </cell>
          <cell r="H10726">
            <v>38078</v>
          </cell>
        </row>
        <row r="10727">
          <cell r="G10727" t="str">
            <v/>
          </cell>
          <cell r="H10727">
            <v>38078</v>
          </cell>
        </row>
        <row r="10728">
          <cell r="G10728" t="str">
            <v/>
          </cell>
          <cell r="H10728">
            <v>38078</v>
          </cell>
        </row>
        <row r="10729">
          <cell r="G10729" t="str">
            <v/>
          </cell>
          <cell r="H10729">
            <v>38078</v>
          </cell>
        </row>
        <row r="10730">
          <cell r="G10730" t="str">
            <v/>
          </cell>
          <cell r="H10730">
            <v>38078</v>
          </cell>
        </row>
        <row r="10731">
          <cell r="G10731" t="str">
            <v/>
          </cell>
          <cell r="H10731">
            <v>38078</v>
          </cell>
        </row>
        <row r="10732">
          <cell r="G10732" t="str">
            <v/>
          </cell>
          <cell r="H10732">
            <v>38078</v>
          </cell>
        </row>
        <row r="10733">
          <cell r="G10733" t="str">
            <v/>
          </cell>
          <cell r="H10733">
            <v>38078</v>
          </cell>
        </row>
        <row r="10734">
          <cell r="G10734" t="str">
            <v/>
          </cell>
          <cell r="H10734">
            <v>38078</v>
          </cell>
        </row>
        <row r="10735">
          <cell r="G10735" t="str">
            <v/>
          </cell>
          <cell r="H10735">
            <v>38078</v>
          </cell>
        </row>
        <row r="10736">
          <cell r="G10736" t="str">
            <v/>
          </cell>
          <cell r="H10736">
            <v>38078</v>
          </cell>
        </row>
        <row r="10737">
          <cell r="G10737" t="str">
            <v/>
          </cell>
          <cell r="H10737">
            <v>38078</v>
          </cell>
        </row>
        <row r="10738">
          <cell r="G10738" t="str">
            <v/>
          </cell>
          <cell r="H10738">
            <v>38078</v>
          </cell>
        </row>
        <row r="10739">
          <cell r="G10739" t="str">
            <v/>
          </cell>
          <cell r="H10739">
            <v>38078</v>
          </cell>
        </row>
        <row r="10740">
          <cell r="G10740" t="str">
            <v/>
          </cell>
          <cell r="H10740">
            <v>38078</v>
          </cell>
        </row>
        <row r="10741">
          <cell r="G10741" t="str">
            <v/>
          </cell>
          <cell r="H10741">
            <v>38078</v>
          </cell>
        </row>
        <row r="10742">
          <cell r="G10742" t="str">
            <v/>
          </cell>
          <cell r="H10742">
            <v>38078</v>
          </cell>
        </row>
        <row r="10743">
          <cell r="G10743" t="str">
            <v/>
          </cell>
          <cell r="H10743">
            <v>38078</v>
          </cell>
        </row>
        <row r="10744">
          <cell r="G10744" t="str">
            <v/>
          </cell>
          <cell r="H10744">
            <v>38078</v>
          </cell>
        </row>
        <row r="10745">
          <cell r="G10745" t="str">
            <v/>
          </cell>
          <cell r="H10745">
            <v>38078</v>
          </cell>
        </row>
        <row r="10746">
          <cell r="G10746" t="str">
            <v/>
          </cell>
          <cell r="H10746">
            <v>38078</v>
          </cell>
        </row>
        <row r="10747">
          <cell r="G10747" t="str">
            <v/>
          </cell>
          <cell r="H10747">
            <v>38078</v>
          </cell>
        </row>
        <row r="10748">
          <cell r="G10748" t="str">
            <v/>
          </cell>
          <cell r="H10748">
            <v>38078</v>
          </cell>
        </row>
        <row r="10749">
          <cell r="G10749" t="str">
            <v/>
          </cell>
          <cell r="H10749">
            <v>38078</v>
          </cell>
        </row>
        <row r="10750">
          <cell r="G10750" t="str">
            <v/>
          </cell>
          <cell r="H10750">
            <v>38078</v>
          </cell>
        </row>
        <row r="10751">
          <cell r="G10751" t="str">
            <v/>
          </cell>
          <cell r="H10751">
            <v>38078</v>
          </cell>
        </row>
        <row r="10752">
          <cell r="G10752" t="str">
            <v/>
          </cell>
          <cell r="H10752">
            <v>38078</v>
          </cell>
        </row>
        <row r="10753">
          <cell r="G10753" t="str">
            <v/>
          </cell>
          <cell r="H10753">
            <v>38078</v>
          </cell>
        </row>
        <row r="10754">
          <cell r="G10754" t="str">
            <v/>
          </cell>
          <cell r="H10754">
            <v>38258</v>
          </cell>
        </row>
        <row r="10755">
          <cell r="G10755" t="str">
            <v/>
          </cell>
          <cell r="H10755">
            <v>38143</v>
          </cell>
        </row>
        <row r="10756">
          <cell r="G10756" t="str">
            <v/>
          </cell>
          <cell r="H10756">
            <v>38258</v>
          </cell>
        </row>
        <row r="10757">
          <cell r="G10757" t="str">
            <v/>
          </cell>
          <cell r="H10757">
            <v>38230</v>
          </cell>
        </row>
        <row r="10758">
          <cell r="G10758" t="str">
            <v/>
          </cell>
          <cell r="H10758">
            <v>38230</v>
          </cell>
        </row>
        <row r="10759">
          <cell r="G10759" t="str">
            <v/>
          </cell>
          <cell r="H10759">
            <v>38229</v>
          </cell>
        </row>
        <row r="10760">
          <cell r="G10760" t="str">
            <v/>
          </cell>
          <cell r="H10760">
            <v>38146</v>
          </cell>
        </row>
        <row r="10761">
          <cell r="G10761" t="str">
            <v/>
          </cell>
          <cell r="H10761">
            <v>38146</v>
          </cell>
        </row>
        <row r="10762">
          <cell r="G10762" t="str">
            <v/>
          </cell>
          <cell r="H10762">
            <v>38146</v>
          </cell>
        </row>
        <row r="10763">
          <cell r="G10763" t="str">
            <v/>
          </cell>
          <cell r="H10763">
            <v>38146</v>
          </cell>
        </row>
        <row r="10764">
          <cell r="G10764" t="str">
            <v/>
          </cell>
          <cell r="H10764">
            <v>38146</v>
          </cell>
        </row>
        <row r="10765">
          <cell r="G10765" t="str">
            <v/>
          </cell>
          <cell r="H10765">
            <v>38143</v>
          </cell>
        </row>
        <row r="10766">
          <cell r="G10766" t="str">
            <v/>
          </cell>
          <cell r="H10766">
            <v>38140</v>
          </cell>
        </row>
        <row r="10767">
          <cell r="G10767" t="str">
            <v/>
          </cell>
          <cell r="H10767">
            <v>38140</v>
          </cell>
        </row>
        <row r="10768">
          <cell r="G10768" t="str">
            <v/>
          </cell>
          <cell r="H10768">
            <v>38139</v>
          </cell>
        </row>
        <row r="10769">
          <cell r="G10769" t="str">
            <v/>
          </cell>
          <cell r="H10769">
            <v>38253</v>
          </cell>
        </row>
        <row r="10770">
          <cell r="G10770" t="str">
            <v/>
          </cell>
          <cell r="H10770">
            <v>38253</v>
          </cell>
        </row>
        <row r="10771">
          <cell r="G10771" t="str">
            <v/>
          </cell>
          <cell r="H10771">
            <v>38253</v>
          </cell>
        </row>
        <row r="10772">
          <cell r="G10772" t="str">
            <v/>
          </cell>
          <cell r="H10772">
            <v>38253</v>
          </cell>
        </row>
        <row r="10773">
          <cell r="G10773" t="str">
            <v/>
          </cell>
          <cell r="H10773">
            <v>38251</v>
          </cell>
        </row>
        <row r="10774">
          <cell r="G10774" t="str">
            <v/>
          </cell>
          <cell r="H10774">
            <v>38251</v>
          </cell>
        </row>
        <row r="10775">
          <cell r="G10775" t="str">
            <v/>
          </cell>
          <cell r="H10775">
            <v>38251</v>
          </cell>
        </row>
        <row r="10776">
          <cell r="G10776" t="str">
            <v/>
          </cell>
          <cell r="H10776">
            <v>38251</v>
          </cell>
        </row>
        <row r="10777">
          <cell r="G10777" t="str">
            <v/>
          </cell>
          <cell r="H10777">
            <v>38250</v>
          </cell>
        </row>
        <row r="10778">
          <cell r="G10778" t="str">
            <v/>
          </cell>
          <cell r="H10778">
            <v>38250</v>
          </cell>
        </row>
        <row r="10779">
          <cell r="G10779" t="str">
            <v/>
          </cell>
          <cell r="H10779">
            <v>38250</v>
          </cell>
        </row>
        <row r="10780">
          <cell r="G10780" t="str">
            <v/>
          </cell>
          <cell r="H10780">
            <v>38250</v>
          </cell>
        </row>
        <row r="10781">
          <cell r="G10781" t="str">
            <v/>
          </cell>
          <cell r="H10781">
            <v>38247</v>
          </cell>
        </row>
        <row r="10782">
          <cell r="G10782" t="str">
            <v/>
          </cell>
          <cell r="H10782">
            <v>38247</v>
          </cell>
        </row>
        <row r="10783">
          <cell r="G10783" t="str">
            <v/>
          </cell>
          <cell r="H10783">
            <v>38247</v>
          </cell>
        </row>
        <row r="10784">
          <cell r="G10784" t="str">
            <v/>
          </cell>
          <cell r="H10784">
            <v>38247</v>
          </cell>
        </row>
        <row r="10785">
          <cell r="G10785" t="str">
            <v/>
          </cell>
          <cell r="H10785">
            <v>38247</v>
          </cell>
        </row>
        <row r="10786">
          <cell r="G10786" t="str">
            <v/>
          </cell>
          <cell r="H10786">
            <v>38247</v>
          </cell>
        </row>
        <row r="10787">
          <cell r="G10787" t="str">
            <v/>
          </cell>
          <cell r="H10787">
            <v>38252</v>
          </cell>
        </row>
        <row r="10788">
          <cell r="G10788" t="str">
            <v/>
          </cell>
          <cell r="H10788">
            <v>38252</v>
          </cell>
        </row>
        <row r="10789">
          <cell r="G10789" t="str">
            <v/>
          </cell>
          <cell r="H10789">
            <v>38247</v>
          </cell>
        </row>
        <row r="10790">
          <cell r="G10790" t="str">
            <v/>
          </cell>
          <cell r="H10790">
            <v>38247</v>
          </cell>
        </row>
        <row r="10791">
          <cell r="G10791" t="str">
            <v/>
          </cell>
          <cell r="H10791">
            <v>38247</v>
          </cell>
        </row>
        <row r="10792">
          <cell r="G10792" t="str">
            <v/>
          </cell>
          <cell r="H10792">
            <v>38247</v>
          </cell>
        </row>
        <row r="10793">
          <cell r="G10793" t="str">
            <v/>
          </cell>
          <cell r="H10793">
            <v>38241</v>
          </cell>
        </row>
        <row r="10794">
          <cell r="G10794" t="str">
            <v/>
          </cell>
          <cell r="H10794">
            <v>38241</v>
          </cell>
        </row>
        <row r="10795">
          <cell r="G10795" t="str">
            <v/>
          </cell>
          <cell r="H10795">
            <v>38241</v>
          </cell>
        </row>
        <row r="10796">
          <cell r="G10796" t="str">
            <v/>
          </cell>
          <cell r="H10796">
            <v>38241</v>
          </cell>
        </row>
        <row r="10797">
          <cell r="G10797" t="str">
            <v/>
          </cell>
          <cell r="H10797">
            <v>38241</v>
          </cell>
        </row>
        <row r="10798">
          <cell r="G10798" t="str">
            <v/>
          </cell>
          <cell r="H10798">
            <v>38241</v>
          </cell>
        </row>
        <row r="10799">
          <cell r="G10799" t="str">
            <v/>
          </cell>
          <cell r="H10799">
            <v>38241</v>
          </cell>
        </row>
        <row r="10800">
          <cell r="G10800" t="str">
            <v/>
          </cell>
          <cell r="H10800">
            <v>38241</v>
          </cell>
        </row>
        <row r="10801">
          <cell r="G10801" t="str">
            <v/>
          </cell>
          <cell r="H10801">
            <v>38241</v>
          </cell>
        </row>
        <row r="10802">
          <cell r="G10802" t="str">
            <v/>
          </cell>
          <cell r="H10802">
            <v>38241</v>
          </cell>
        </row>
        <row r="10803">
          <cell r="G10803" t="str">
            <v/>
          </cell>
          <cell r="H10803">
            <v>38213</v>
          </cell>
        </row>
        <row r="10804">
          <cell r="G10804" t="str">
            <v/>
          </cell>
          <cell r="H10804">
            <v>38213</v>
          </cell>
        </row>
        <row r="10805">
          <cell r="G10805" t="str">
            <v/>
          </cell>
          <cell r="H10805">
            <v>38213</v>
          </cell>
        </row>
        <row r="10806">
          <cell r="G10806" t="str">
            <v/>
          </cell>
          <cell r="H10806">
            <v>38213</v>
          </cell>
        </row>
        <row r="10807">
          <cell r="G10807" t="str">
            <v/>
          </cell>
          <cell r="H10807">
            <v>38199</v>
          </cell>
        </row>
        <row r="10808">
          <cell r="G10808" t="str">
            <v/>
          </cell>
          <cell r="H10808">
            <v>38199</v>
          </cell>
        </row>
        <row r="10809">
          <cell r="G10809" t="str">
            <v/>
          </cell>
          <cell r="H10809">
            <v>38199</v>
          </cell>
        </row>
        <row r="10810">
          <cell r="G10810" t="str">
            <v/>
          </cell>
          <cell r="H10810">
            <v>38199</v>
          </cell>
        </row>
        <row r="10811">
          <cell r="G10811" t="str">
            <v/>
          </cell>
          <cell r="H10811">
            <v>38202</v>
          </cell>
        </row>
        <row r="10812">
          <cell r="G10812" t="str">
            <v/>
          </cell>
          <cell r="H10812">
            <v>38202</v>
          </cell>
        </row>
        <row r="10813">
          <cell r="G10813" t="str">
            <v/>
          </cell>
          <cell r="H10813">
            <v>38230</v>
          </cell>
        </row>
        <row r="10814">
          <cell r="G10814" t="str">
            <v/>
          </cell>
          <cell r="H10814">
            <v>38230</v>
          </cell>
        </row>
        <row r="10815">
          <cell r="G10815" t="str">
            <v/>
          </cell>
          <cell r="H10815">
            <v>38230</v>
          </cell>
        </row>
        <row r="10816">
          <cell r="G10816" t="str">
            <v/>
          </cell>
          <cell r="H10816">
            <v>38230</v>
          </cell>
        </row>
        <row r="10817">
          <cell r="G10817" t="str">
            <v/>
          </cell>
          <cell r="H10817">
            <v>38230</v>
          </cell>
        </row>
        <row r="10818">
          <cell r="G10818" t="str">
            <v/>
          </cell>
          <cell r="H10818">
            <v>38230</v>
          </cell>
        </row>
        <row r="10819">
          <cell r="G10819" t="str">
            <v/>
          </cell>
          <cell r="H10819">
            <v>38230</v>
          </cell>
        </row>
        <row r="10820">
          <cell r="G10820" t="str">
            <v/>
          </cell>
          <cell r="H10820">
            <v>38230</v>
          </cell>
        </row>
        <row r="10821">
          <cell r="G10821" t="str">
            <v/>
          </cell>
          <cell r="H10821">
            <v>38230</v>
          </cell>
        </row>
        <row r="10822">
          <cell r="G10822" t="str">
            <v/>
          </cell>
          <cell r="H10822">
            <v>38230</v>
          </cell>
        </row>
        <row r="10823">
          <cell r="G10823" t="str">
            <v/>
          </cell>
          <cell r="H10823">
            <v>38230</v>
          </cell>
        </row>
        <row r="10824">
          <cell r="G10824" t="str">
            <v/>
          </cell>
          <cell r="H10824">
            <v>38230</v>
          </cell>
        </row>
        <row r="10825">
          <cell r="G10825" t="str">
            <v/>
          </cell>
          <cell r="H10825">
            <v>38230</v>
          </cell>
        </row>
        <row r="10826">
          <cell r="G10826" t="str">
            <v/>
          </cell>
          <cell r="H10826">
            <v>38230</v>
          </cell>
        </row>
        <row r="10827">
          <cell r="G10827" t="str">
            <v/>
          </cell>
          <cell r="H10827">
            <v>38230</v>
          </cell>
        </row>
        <row r="10828">
          <cell r="G10828" t="str">
            <v/>
          </cell>
          <cell r="H10828">
            <v>38230</v>
          </cell>
        </row>
        <row r="10829">
          <cell r="G10829" t="str">
            <v/>
          </cell>
          <cell r="H10829">
            <v>38230</v>
          </cell>
        </row>
        <row r="10830">
          <cell r="G10830" t="str">
            <v/>
          </cell>
          <cell r="H10830">
            <v>38230</v>
          </cell>
        </row>
        <row r="10831">
          <cell r="G10831" t="str">
            <v/>
          </cell>
          <cell r="H10831">
            <v>38230</v>
          </cell>
        </row>
        <row r="10832">
          <cell r="G10832" t="str">
            <v/>
          </cell>
          <cell r="H10832">
            <v>38230</v>
          </cell>
        </row>
        <row r="10833">
          <cell r="G10833" t="str">
            <v/>
          </cell>
          <cell r="H10833">
            <v>38230</v>
          </cell>
        </row>
        <row r="10834">
          <cell r="G10834" t="str">
            <v/>
          </cell>
          <cell r="H10834">
            <v>38230</v>
          </cell>
        </row>
        <row r="10835">
          <cell r="G10835" t="str">
            <v/>
          </cell>
          <cell r="H10835">
            <v>38230</v>
          </cell>
        </row>
        <row r="10836">
          <cell r="G10836" t="str">
            <v/>
          </cell>
          <cell r="H10836">
            <v>38230</v>
          </cell>
        </row>
        <row r="10837">
          <cell r="G10837" t="str">
            <v/>
          </cell>
          <cell r="H10837">
            <v>38230</v>
          </cell>
        </row>
        <row r="10838">
          <cell r="G10838" t="str">
            <v/>
          </cell>
          <cell r="H10838">
            <v>38230</v>
          </cell>
        </row>
        <row r="10839">
          <cell r="G10839" t="str">
            <v/>
          </cell>
          <cell r="H10839">
            <v>38199</v>
          </cell>
        </row>
        <row r="10840">
          <cell r="G10840" t="str">
            <v/>
          </cell>
          <cell r="H10840">
            <v>38199</v>
          </cell>
        </row>
        <row r="10841">
          <cell r="G10841" t="str">
            <v/>
          </cell>
          <cell r="H10841">
            <v>38168</v>
          </cell>
        </row>
        <row r="10842">
          <cell r="G10842" t="str">
            <v/>
          </cell>
          <cell r="H10842">
            <v>38168</v>
          </cell>
        </row>
        <row r="10843">
          <cell r="G10843" t="str">
            <v/>
          </cell>
          <cell r="H10843">
            <v>38259</v>
          </cell>
        </row>
        <row r="10844">
          <cell r="G10844" t="str">
            <v/>
          </cell>
          <cell r="H10844">
            <v>38259</v>
          </cell>
        </row>
        <row r="10845">
          <cell r="G10845" t="str">
            <v/>
          </cell>
          <cell r="H10845">
            <v>38259</v>
          </cell>
        </row>
        <row r="10846">
          <cell r="G10846" t="str">
            <v/>
          </cell>
          <cell r="H10846">
            <v>38259</v>
          </cell>
        </row>
        <row r="10847">
          <cell r="G10847" t="str">
            <v/>
          </cell>
          <cell r="H10847">
            <v>38259</v>
          </cell>
        </row>
        <row r="10848">
          <cell r="G10848" t="str">
            <v/>
          </cell>
          <cell r="H10848">
            <v>38259</v>
          </cell>
        </row>
        <row r="10849">
          <cell r="G10849" t="str">
            <v/>
          </cell>
          <cell r="H10849">
            <v>38256</v>
          </cell>
        </row>
        <row r="10850">
          <cell r="G10850" t="str">
            <v/>
          </cell>
          <cell r="H10850">
            <v>38256</v>
          </cell>
        </row>
        <row r="10851">
          <cell r="G10851" t="str">
            <v/>
          </cell>
          <cell r="H10851">
            <v>38256</v>
          </cell>
        </row>
        <row r="10852">
          <cell r="G10852" t="str">
            <v/>
          </cell>
          <cell r="H10852">
            <v>38256</v>
          </cell>
        </row>
        <row r="10853">
          <cell r="G10853" t="str">
            <v/>
          </cell>
          <cell r="H10853">
            <v>38256</v>
          </cell>
        </row>
        <row r="10854">
          <cell r="G10854" t="str">
            <v/>
          </cell>
          <cell r="H10854">
            <v>38256</v>
          </cell>
        </row>
        <row r="10855">
          <cell r="G10855" t="str">
            <v/>
          </cell>
          <cell r="H10855">
            <v>38256</v>
          </cell>
        </row>
        <row r="10856">
          <cell r="G10856" t="str">
            <v/>
          </cell>
          <cell r="H10856">
            <v>38256</v>
          </cell>
        </row>
        <row r="10857">
          <cell r="G10857" t="str">
            <v/>
          </cell>
          <cell r="H10857">
            <v>38256</v>
          </cell>
        </row>
        <row r="10858">
          <cell r="G10858" t="str">
            <v/>
          </cell>
          <cell r="H10858">
            <v>38256</v>
          </cell>
        </row>
        <row r="10859">
          <cell r="G10859" t="str">
            <v/>
          </cell>
          <cell r="H10859">
            <v>38256</v>
          </cell>
        </row>
        <row r="10860">
          <cell r="G10860" t="str">
            <v/>
          </cell>
          <cell r="H10860">
            <v>38256</v>
          </cell>
        </row>
        <row r="10861">
          <cell r="G10861" t="str">
            <v/>
          </cell>
          <cell r="H10861">
            <v>38256</v>
          </cell>
        </row>
        <row r="10862">
          <cell r="G10862" t="str">
            <v/>
          </cell>
          <cell r="H10862">
            <v>38256</v>
          </cell>
        </row>
        <row r="10863">
          <cell r="G10863" t="str">
            <v/>
          </cell>
          <cell r="H10863">
            <v>38256</v>
          </cell>
        </row>
        <row r="10864">
          <cell r="G10864" t="str">
            <v/>
          </cell>
          <cell r="H10864">
            <v>38256</v>
          </cell>
        </row>
        <row r="10865">
          <cell r="G10865" t="str">
            <v/>
          </cell>
          <cell r="H10865">
            <v>38256</v>
          </cell>
        </row>
        <row r="10866">
          <cell r="G10866" t="str">
            <v/>
          </cell>
          <cell r="H10866">
            <v>38256</v>
          </cell>
        </row>
        <row r="10867">
          <cell r="G10867" t="str">
            <v/>
          </cell>
          <cell r="H10867">
            <v>38256</v>
          </cell>
        </row>
        <row r="10868">
          <cell r="G10868" t="str">
            <v/>
          </cell>
          <cell r="H10868">
            <v>38256</v>
          </cell>
        </row>
        <row r="10869">
          <cell r="G10869" t="str">
            <v/>
          </cell>
          <cell r="H10869">
            <v>38256</v>
          </cell>
        </row>
        <row r="10870">
          <cell r="G10870" t="str">
            <v/>
          </cell>
          <cell r="H10870">
            <v>38256</v>
          </cell>
        </row>
        <row r="10871">
          <cell r="G10871" t="str">
            <v/>
          </cell>
          <cell r="H10871">
            <v>38256</v>
          </cell>
        </row>
        <row r="10872">
          <cell r="G10872" t="str">
            <v/>
          </cell>
          <cell r="H10872">
            <v>38256</v>
          </cell>
        </row>
        <row r="10873">
          <cell r="G10873" t="str">
            <v/>
          </cell>
          <cell r="H10873">
            <v>38256</v>
          </cell>
        </row>
        <row r="10874">
          <cell r="G10874" t="str">
            <v/>
          </cell>
          <cell r="H10874">
            <v>38256</v>
          </cell>
        </row>
        <row r="10875">
          <cell r="G10875" t="str">
            <v/>
          </cell>
          <cell r="H10875">
            <v>38260</v>
          </cell>
        </row>
        <row r="10876">
          <cell r="G10876" t="str">
            <v/>
          </cell>
          <cell r="H10876">
            <v>38260</v>
          </cell>
        </row>
        <row r="10877">
          <cell r="G10877" t="str">
            <v/>
          </cell>
          <cell r="H10877">
            <v>38260</v>
          </cell>
        </row>
        <row r="10878">
          <cell r="G10878" t="str">
            <v/>
          </cell>
          <cell r="H10878">
            <v>38260</v>
          </cell>
        </row>
        <row r="10879">
          <cell r="G10879" t="str">
            <v/>
          </cell>
          <cell r="H10879">
            <v>38260</v>
          </cell>
        </row>
        <row r="10880">
          <cell r="G10880" t="str">
            <v/>
          </cell>
          <cell r="H10880">
            <v>38260</v>
          </cell>
        </row>
        <row r="10881">
          <cell r="G10881" t="str">
            <v/>
          </cell>
          <cell r="H10881">
            <v>38260</v>
          </cell>
        </row>
        <row r="10882">
          <cell r="G10882" t="str">
            <v/>
          </cell>
          <cell r="H10882">
            <v>38260</v>
          </cell>
        </row>
        <row r="10883">
          <cell r="G10883" t="str">
            <v/>
          </cell>
          <cell r="H10883">
            <v>38260</v>
          </cell>
        </row>
        <row r="10884">
          <cell r="G10884" t="str">
            <v/>
          </cell>
          <cell r="H10884">
            <v>38260</v>
          </cell>
        </row>
        <row r="10885">
          <cell r="G10885" t="str">
            <v/>
          </cell>
          <cell r="H10885">
            <v>38257</v>
          </cell>
        </row>
        <row r="10886">
          <cell r="G10886" t="str">
            <v/>
          </cell>
          <cell r="H10886">
            <v>38257</v>
          </cell>
        </row>
        <row r="10887">
          <cell r="G10887" t="str">
            <v/>
          </cell>
          <cell r="H10887">
            <v>38253</v>
          </cell>
        </row>
        <row r="10888">
          <cell r="G10888" t="str">
            <v/>
          </cell>
          <cell r="H10888">
            <v>38253</v>
          </cell>
        </row>
        <row r="10889">
          <cell r="G10889" t="str">
            <v/>
          </cell>
          <cell r="H10889">
            <v>38253</v>
          </cell>
        </row>
        <row r="10890">
          <cell r="G10890" t="str">
            <v/>
          </cell>
          <cell r="H10890">
            <v>38253</v>
          </cell>
        </row>
        <row r="10891">
          <cell r="G10891" t="str">
            <v/>
          </cell>
          <cell r="H10891">
            <v>38253</v>
          </cell>
        </row>
        <row r="10892">
          <cell r="G10892" t="str">
            <v/>
          </cell>
          <cell r="H10892">
            <v>38253</v>
          </cell>
        </row>
        <row r="10893">
          <cell r="G10893" t="str">
            <v/>
          </cell>
          <cell r="H10893">
            <v>38253</v>
          </cell>
        </row>
        <row r="10894">
          <cell r="G10894" t="str">
            <v/>
          </cell>
          <cell r="H10894">
            <v>38253</v>
          </cell>
        </row>
        <row r="10895">
          <cell r="G10895" t="str">
            <v/>
          </cell>
          <cell r="H10895">
            <v>38253</v>
          </cell>
        </row>
        <row r="10896">
          <cell r="G10896" t="str">
            <v/>
          </cell>
          <cell r="H10896">
            <v>38253</v>
          </cell>
        </row>
        <row r="10897">
          <cell r="G10897" t="str">
            <v/>
          </cell>
          <cell r="H10897">
            <v>38253</v>
          </cell>
        </row>
        <row r="10898">
          <cell r="G10898" t="str">
            <v/>
          </cell>
          <cell r="H10898">
            <v>38253</v>
          </cell>
        </row>
        <row r="10899">
          <cell r="G10899" t="str">
            <v/>
          </cell>
          <cell r="H10899">
            <v>38253</v>
          </cell>
        </row>
        <row r="10900">
          <cell r="G10900" t="str">
            <v/>
          </cell>
          <cell r="H10900">
            <v>38253</v>
          </cell>
        </row>
        <row r="10901">
          <cell r="G10901" t="str">
            <v/>
          </cell>
          <cell r="H10901">
            <v>38247</v>
          </cell>
        </row>
        <row r="10902">
          <cell r="G10902" t="str">
            <v/>
          </cell>
          <cell r="H10902">
            <v>38247</v>
          </cell>
        </row>
        <row r="10903">
          <cell r="G10903" t="str">
            <v/>
          </cell>
          <cell r="H10903">
            <v>38247</v>
          </cell>
        </row>
        <row r="10904">
          <cell r="G10904" t="str">
            <v/>
          </cell>
          <cell r="H10904">
            <v>38247</v>
          </cell>
        </row>
        <row r="10905">
          <cell r="G10905" t="str">
            <v/>
          </cell>
          <cell r="H10905">
            <v>38247</v>
          </cell>
        </row>
        <row r="10906">
          <cell r="G10906" t="str">
            <v/>
          </cell>
          <cell r="H10906">
            <v>38247</v>
          </cell>
        </row>
        <row r="10907">
          <cell r="G10907" t="str">
            <v/>
          </cell>
          <cell r="H10907">
            <v>38247</v>
          </cell>
        </row>
        <row r="10908">
          <cell r="G10908" t="str">
            <v/>
          </cell>
          <cell r="H10908">
            <v>38247</v>
          </cell>
        </row>
        <row r="10909">
          <cell r="G10909" t="str">
            <v/>
          </cell>
          <cell r="H10909">
            <v>38247</v>
          </cell>
        </row>
        <row r="10910">
          <cell r="G10910" t="str">
            <v/>
          </cell>
          <cell r="H10910">
            <v>38247</v>
          </cell>
        </row>
        <row r="10911">
          <cell r="G10911" t="str">
            <v/>
          </cell>
          <cell r="H10911">
            <v>38247</v>
          </cell>
        </row>
        <row r="10912">
          <cell r="G10912" t="str">
            <v/>
          </cell>
          <cell r="H10912">
            <v>38247</v>
          </cell>
        </row>
        <row r="10913">
          <cell r="G10913" t="str">
            <v/>
          </cell>
          <cell r="H10913">
            <v>38247</v>
          </cell>
        </row>
        <row r="10914">
          <cell r="G10914" t="str">
            <v/>
          </cell>
          <cell r="H10914">
            <v>38247</v>
          </cell>
        </row>
        <row r="10915">
          <cell r="G10915" t="str">
            <v/>
          </cell>
          <cell r="H10915">
            <v>38247</v>
          </cell>
        </row>
        <row r="10916">
          <cell r="G10916" t="str">
            <v/>
          </cell>
          <cell r="H10916">
            <v>38247</v>
          </cell>
        </row>
        <row r="10917">
          <cell r="G10917" t="str">
            <v/>
          </cell>
          <cell r="H10917">
            <v>38247</v>
          </cell>
        </row>
        <row r="10918">
          <cell r="G10918" t="str">
            <v/>
          </cell>
          <cell r="H10918">
            <v>38247</v>
          </cell>
        </row>
        <row r="10919">
          <cell r="G10919" t="str">
            <v/>
          </cell>
          <cell r="H10919">
            <v>38247</v>
          </cell>
        </row>
        <row r="10920">
          <cell r="G10920" t="str">
            <v/>
          </cell>
          <cell r="H10920">
            <v>38247</v>
          </cell>
        </row>
        <row r="10921">
          <cell r="G10921" t="str">
            <v/>
          </cell>
          <cell r="H10921">
            <v>38247</v>
          </cell>
        </row>
        <row r="10922">
          <cell r="G10922" t="str">
            <v/>
          </cell>
          <cell r="H10922">
            <v>38247</v>
          </cell>
        </row>
        <row r="10923">
          <cell r="G10923" t="str">
            <v/>
          </cell>
          <cell r="H10923">
            <v>38247</v>
          </cell>
        </row>
        <row r="10924">
          <cell r="G10924" t="str">
            <v/>
          </cell>
          <cell r="H10924">
            <v>38247</v>
          </cell>
        </row>
        <row r="10925">
          <cell r="G10925" t="str">
            <v/>
          </cell>
          <cell r="H10925">
            <v>38247</v>
          </cell>
        </row>
        <row r="10926">
          <cell r="G10926" t="str">
            <v/>
          </cell>
          <cell r="H10926">
            <v>38247</v>
          </cell>
        </row>
        <row r="10927">
          <cell r="G10927" t="str">
            <v/>
          </cell>
          <cell r="H10927">
            <v>38234</v>
          </cell>
        </row>
        <row r="10928">
          <cell r="G10928" t="str">
            <v/>
          </cell>
          <cell r="H10928">
            <v>38234</v>
          </cell>
        </row>
        <row r="10929">
          <cell r="G10929" t="str">
            <v/>
          </cell>
          <cell r="H10929">
            <v>38234</v>
          </cell>
        </row>
        <row r="10930">
          <cell r="G10930" t="str">
            <v/>
          </cell>
          <cell r="H10930">
            <v>38234</v>
          </cell>
        </row>
        <row r="10931">
          <cell r="G10931" t="str">
            <v/>
          </cell>
          <cell r="H10931">
            <v>38234</v>
          </cell>
        </row>
        <row r="10932">
          <cell r="G10932" t="str">
            <v/>
          </cell>
          <cell r="H10932">
            <v>38234</v>
          </cell>
        </row>
        <row r="10933">
          <cell r="G10933" t="str">
            <v/>
          </cell>
          <cell r="H10933">
            <v>38234</v>
          </cell>
        </row>
        <row r="10934">
          <cell r="G10934" t="str">
            <v/>
          </cell>
          <cell r="H10934">
            <v>38234</v>
          </cell>
        </row>
        <row r="10935">
          <cell r="G10935" t="str">
            <v/>
          </cell>
          <cell r="H10935">
            <v>38234</v>
          </cell>
        </row>
        <row r="10936">
          <cell r="G10936" t="str">
            <v/>
          </cell>
          <cell r="H10936">
            <v>38234</v>
          </cell>
        </row>
        <row r="10937">
          <cell r="G10937" t="str">
            <v/>
          </cell>
          <cell r="H10937">
            <v>38234</v>
          </cell>
        </row>
        <row r="10938">
          <cell r="G10938" t="str">
            <v/>
          </cell>
          <cell r="H10938">
            <v>38234</v>
          </cell>
        </row>
        <row r="10939">
          <cell r="G10939" t="str">
            <v/>
          </cell>
          <cell r="H10939">
            <v>38234</v>
          </cell>
        </row>
        <row r="10940">
          <cell r="G10940" t="str">
            <v/>
          </cell>
          <cell r="H10940">
            <v>38234</v>
          </cell>
        </row>
        <row r="10941">
          <cell r="G10941" t="str">
            <v/>
          </cell>
          <cell r="H10941">
            <v>38234</v>
          </cell>
        </row>
        <row r="10942">
          <cell r="G10942" t="str">
            <v/>
          </cell>
          <cell r="H10942">
            <v>38234</v>
          </cell>
        </row>
        <row r="10943">
          <cell r="G10943" t="str">
            <v/>
          </cell>
          <cell r="H10943">
            <v>38234</v>
          </cell>
        </row>
        <row r="10944">
          <cell r="G10944" t="str">
            <v/>
          </cell>
          <cell r="H10944">
            <v>38234</v>
          </cell>
        </row>
        <row r="10945">
          <cell r="G10945" t="str">
            <v/>
          </cell>
          <cell r="H10945">
            <v>38234</v>
          </cell>
        </row>
        <row r="10946">
          <cell r="G10946" t="str">
            <v/>
          </cell>
          <cell r="H10946">
            <v>38234</v>
          </cell>
        </row>
        <row r="10947">
          <cell r="G10947" t="str">
            <v/>
          </cell>
          <cell r="H10947">
            <v>38234</v>
          </cell>
        </row>
        <row r="10948">
          <cell r="G10948" t="str">
            <v/>
          </cell>
          <cell r="H10948">
            <v>38234</v>
          </cell>
        </row>
        <row r="10949">
          <cell r="G10949" t="str">
            <v/>
          </cell>
          <cell r="H10949">
            <v>38234</v>
          </cell>
        </row>
        <row r="10950">
          <cell r="G10950" t="str">
            <v/>
          </cell>
          <cell r="H10950">
            <v>38234</v>
          </cell>
        </row>
        <row r="10951">
          <cell r="G10951" t="str">
            <v/>
          </cell>
          <cell r="H10951">
            <v>38234</v>
          </cell>
        </row>
        <row r="10952">
          <cell r="G10952" t="str">
            <v/>
          </cell>
          <cell r="H10952">
            <v>38234</v>
          </cell>
        </row>
        <row r="10953">
          <cell r="G10953" t="str">
            <v/>
          </cell>
          <cell r="H10953">
            <v>38234</v>
          </cell>
        </row>
        <row r="10954">
          <cell r="G10954" t="str">
            <v/>
          </cell>
          <cell r="H10954">
            <v>38234</v>
          </cell>
        </row>
        <row r="10955">
          <cell r="G10955" t="str">
            <v/>
          </cell>
          <cell r="H10955">
            <v>38234</v>
          </cell>
        </row>
        <row r="10956">
          <cell r="G10956" t="str">
            <v/>
          </cell>
          <cell r="H10956">
            <v>38234</v>
          </cell>
        </row>
        <row r="10957">
          <cell r="G10957" t="str">
            <v/>
          </cell>
          <cell r="H10957">
            <v>38234</v>
          </cell>
        </row>
        <row r="10958">
          <cell r="G10958" t="str">
            <v/>
          </cell>
          <cell r="H10958">
            <v>38234</v>
          </cell>
        </row>
        <row r="10959">
          <cell r="G10959" t="str">
            <v/>
          </cell>
          <cell r="H10959">
            <v>38234</v>
          </cell>
        </row>
        <row r="10960">
          <cell r="G10960" t="str">
            <v/>
          </cell>
          <cell r="H10960">
            <v>38234</v>
          </cell>
        </row>
        <row r="10961">
          <cell r="G10961" t="str">
            <v/>
          </cell>
          <cell r="H10961">
            <v>38234</v>
          </cell>
        </row>
        <row r="10962">
          <cell r="G10962" t="str">
            <v/>
          </cell>
          <cell r="H10962">
            <v>38234</v>
          </cell>
        </row>
        <row r="10963">
          <cell r="G10963" t="str">
            <v/>
          </cell>
          <cell r="H10963">
            <v>38234</v>
          </cell>
        </row>
        <row r="10964">
          <cell r="G10964" t="str">
            <v/>
          </cell>
          <cell r="H10964">
            <v>38234</v>
          </cell>
        </row>
        <row r="10965">
          <cell r="G10965" t="str">
            <v/>
          </cell>
          <cell r="H10965">
            <v>38234</v>
          </cell>
        </row>
        <row r="10966">
          <cell r="G10966" t="str">
            <v/>
          </cell>
          <cell r="H10966">
            <v>38234</v>
          </cell>
        </row>
        <row r="10967">
          <cell r="G10967" t="str">
            <v/>
          </cell>
          <cell r="H10967">
            <v>38234</v>
          </cell>
        </row>
        <row r="10968">
          <cell r="G10968" t="str">
            <v/>
          </cell>
          <cell r="H10968">
            <v>38234</v>
          </cell>
        </row>
        <row r="10969">
          <cell r="G10969" t="str">
            <v/>
          </cell>
          <cell r="H10969">
            <v>38234</v>
          </cell>
        </row>
        <row r="10970">
          <cell r="G10970" t="str">
            <v/>
          </cell>
          <cell r="H10970">
            <v>38234</v>
          </cell>
        </row>
        <row r="10971">
          <cell r="G10971" t="str">
            <v/>
          </cell>
          <cell r="H10971">
            <v>38234</v>
          </cell>
        </row>
        <row r="10972">
          <cell r="G10972" t="str">
            <v/>
          </cell>
          <cell r="H10972">
            <v>38234</v>
          </cell>
        </row>
        <row r="10973">
          <cell r="G10973" t="str">
            <v/>
          </cell>
          <cell r="H10973">
            <v>38234</v>
          </cell>
        </row>
        <row r="10974">
          <cell r="G10974" t="str">
            <v/>
          </cell>
          <cell r="H10974">
            <v>38234</v>
          </cell>
        </row>
        <row r="10975">
          <cell r="G10975" t="str">
            <v/>
          </cell>
          <cell r="H10975">
            <v>38234</v>
          </cell>
        </row>
        <row r="10976">
          <cell r="G10976" t="str">
            <v/>
          </cell>
          <cell r="H10976">
            <v>38234</v>
          </cell>
        </row>
        <row r="10977">
          <cell r="G10977" t="str">
            <v/>
          </cell>
          <cell r="H10977">
            <v>38234</v>
          </cell>
        </row>
        <row r="10978">
          <cell r="G10978" t="str">
            <v/>
          </cell>
          <cell r="H10978">
            <v>38234</v>
          </cell>
        </row>
        <row r="10979">
          <cell r="G10979" t="str">
            <v/>
          </cell>
          <cell r="H10979">
            <v>38234</v>
          </cell>
        </row>
        <row r="10980">
          <cell r="G10980" t="str">
            <v/>
          </cell>
          <cell r="H10980">
            <v>38234</v>
          </cell>
        </row>
        <row r="10981">
          <cell r="G10981" t="str">
            <v/>
          </cell>
          <cell r="H10981">
            <v>38234</v>
          </cell>
        </row>
        <row r="10982">
          <cell r="G10982" t="str">
            <v/>
          </cell>
          <cell r="H10982">
            <v>38234</v>
          </cell>
        </row>
        <row r="10983">
          <cell r="G10983" t="str">
            <v/>
          </cell>
          <cell r="H10983">
            <v>38234</v>
          </cell>
        </row>
        <row r="10984">
          <cell r="G10984" t="str">
            <v/>
          </cell>
          <cell r="H10984">
            <v>38234</v>
          </cell>
        </row>
        <row r="10985">
          <cell r="G10985" t="str">
            <v/>
          </cell>
          <cell r="H10985">
            <v>38234</v>
          </cell>
        </row>
        <row r="10986">
          <cell r="G10986" t="str">
            <v/>
          </cell>
          <cell r="H10986">
            <v>38234</v>
          </cell>
        </row>
        <row r="10987">
          <cell r="G10987" t="str">
            <v/>
          </cell>
          <cell r="H10987">
            <v>38234</v>
          </cell>
        </row>
        <row r="10988">
          <cell r="G10988" t="str">
            <v/>
          </cell>
          <cell r="H10988">
            <v>38234</v>
          </cell>
        </row>
        <row r="10989">
          <cell r="G10989" t="str">
            <v/>
          </cell>
          <cell r="H10989">
            <v>38234</v>
          </cell>
        </row>
        <row r="10990">
          <cell r="G10990" t="str">
            <v/>
          </cell>
          <cell r="H10990">
            <v>38234</v>
          </cell>
        </row>
        <row r="10991">
          <cell r="G10991" t="str">
            <v/>
          </cell>
          <cell r="H10991">
            <v>38234</v>
          </cell>
        </row>
        <row r="10992">
          <cell r="G10992" t="str">
            <v/>
          </cell>
          <cell r="H10992">
            <v>38234</v>
          </cell>
        </row>
        <row r="10993">
          <cell r="G10993" t="str">
            <v/>
          </cell>
          <cell r="H10993">
            <v>38234</v>
          </cell>
        </row>
        <row r="10994">
          <cell r="G10994" t="str">
            <v/>
          </cell>
          <cell r="H10994">
            <v>38234</v>
          </cell>
        </row>
        <row r="10995">
          <cell r="G10995" t="str">
            <v/>
          </cell>
          <cell r="H10995">
            <v>38234</v>
          </cell>
        </row>
        <row r="10996">
          <cell r="G10996" t="str">
            <v/>
          </cell>
          <cell r="H10996">
            <v>38234</v>
          </cell>
        </row>
        <row r="10997">
          <cell r="G10997" t="str">
            <v/>
          </cell>
          <cell r="H10997">
            <v>38234</v>
          </cell>
        </row>
        <row r="10998">
          <cell r="G10998" t="str">
            <v/>
          </cell>
          <cell r="H10998">
            <v>38234</v>
          </cell>
        </row>
        <row r="10999">
          <cell r="G10999" t="str">
            <v/>
          </cell>
          <cell r="H10999">
            <v>38234</v>
          </cell>
        </row>
        <row r="11000">
          <cell r="G11000" t="str">
            <v/>
          </cell>
          <cell r="H11000">
            <v>38234</v>
          </cell>
        </row>
        <row r="11001">
          <cell r="G11001" t="str">
            <v/>
          </cell>
          <cell r="H11001">
            <v>38234</v>
          </cell>
        </row>
        <row r="11002">
          <cell r="G11002" t="str">
            <v/>
          </cell>
          <cell r="H11002">
            <v>38234</v>
          </cell>
        </row>
        <row r="11003">
          <cell r="G11003" t="str">
            <v/>
          </cell>
          <cell r="H11003">
            <v>38234</v>
          </cell>
        </row>
        <row r="11004">
          <cell r="G11004" t="str">
            <v/>
          </cell>
          <cell r="H11004">
            <v>38234</v>
          </cell>
        </row>
        <row r="11005">
          <cell r="G11005" t="str">
            <v/>
          </cell>
          <cell r="H11005">
            <v>38234</v>
          </cell>
        </row>
        <row r="11006">
          <cell r="G11006" t="str">
            <v/>
          </cell>
          <cell r="H11006">
            <v>38234</v>
          </cell>
        </row>
        <row r="11007">
          <cell r="G11007" t="str">
            <v/>
          </cell>
          <cell r="H11007">
            <v>38234</v>
          </cell>
        </row>
        <row r="11008">
          <cell r="G11008" t="str">
            <v/>
          </cell>
          <cell r="H11008">
            <v>38234</v>
          </cell>
        </row>
        <row r="11009">
          <cell r="G11009" t="str">
            <v/>
          </cell>
          <cell r="H11009">
            <v>38234</v>
          </cell>
        </row>
        <row r="11010">
          <cell r="G11010" t="str">
            <v/>
          </cell>
          <cell r="H11010">
            <v>38234</v>
          </cell>
        </row>
        <row r="11011">
          <cell r="G11011" t="str">
            <v/>
          </cell>
          <cell r="H11011">
            <v>38234</v>
          </cell>
        </row>
        <row r="11012">
          <cell r="G11012" t="str">
            <v/>
          </cell>
          <cell r="H11012">
            <v>38234</v>
          </cell>
        </row>
        <row r="11013">
          <cell r="G11013" t="str">
            <v/>
          </cell>
          <cell r="H11013">
            <v>38234</v>
          </cell>
        </row>
        <row r="11014">
          <cell r="G11014" t="str">
            <v/>
          </cell>
          <cell r="H11014">
            <v>38234</v>
          </cell>
        </row>
        <row r="11015">
          <cell r="G11015" t="str">
            <v/>
          </cell>
          <cell r="H11015">
            <v>38234</v>
          </cell>
        </row>
        <row r="11016">
          <cell r="G11016" t="str">
            <v/>
          </cell>
          <cell r="H11016">
            <v>38234</v>
          </cell>
        </row>
        <row r="11017">
          <cell r="G11017" t="str">
            <v/>
          </cell>
          <cell r="H11017">
            <v>38234</v>
          </cell>
        </row>
        <row r="11018">
          <cell r="G11018" t="str">
            <v/>
          </cell>
          <cell r="H11018">
            <v>38234</v>
          </cell>
        </row>
        <row r="11019">
          <cell r="G11019" t="str">
            <v/>
          </cell>
          <cell r="H11019">
            <v>38234</v>
          </cell>
        </row>
        <row r="11020">
          <cell r="G11020" t="str">
            <v/>
          </cell>
          <cell r="H11020">
            <v>38234</v>
          </cell>
        </row>
        <row r="11021">
          <cell r="G11021" t="str">
            <v/>
          </cell>
          <cell r="H11021">
            <v>38234</v>
          </cell>
        </row>
        <row r="11022">
          <cell r="G11022" t="str">
            <v/>
          </cell>
          <cell r="H11022">
            <v>38234</v>
          </cell>
        </row>
        <row r="11023">
          <cell r="G11023" t="str">
            <v/>
          </cell>
          <cell r="H11023">
            <v>38234</v>
          </cell>
        </row>
        <row r="11024">
          <cell r="G11024" t="str">
            <v/>
          </cell>
          <cell r="H11024">
            <v>38234</v>
          </cell>
        </row>
        <row r="11025">
          <cell r="G11025" t="str">
            <v/>
          </cell>
          <cell r="H11025">
            <v>38234</v>
          </cell>
        </row>
        <row r="11026">
          <cell r="G11026" t="str">
            <v/>
          </cell>
          <cell r="H11026">
            <v>38234</v>
          </cell>
        </row>
        <row r="11027">
          <cell r="G11027" t="str">
            <v/>
          </cell>
          <cell r="H11027">
            <v>38234</v>
          </cell>
        </row>
        <row r="11028">
          <cell r="G11028" t="str">
            <v/>
          </cell>
          <cell r="H11028">
            <v>38234</v>
          </cell>
        </row>
        <row r="11029">
          <cell r="G11029" t="str">
            <v/>
          </cell>
          <cell r="H11029">
            <v>38234</v>
          </cell>
        </row>
        <row r="11030">
          <cell r="G11030" t="str">
            <v/>
          </cell>
          <cell r="H11030">
            <v>38234</v>
          </cell>
        </row>
        <row r="11031">
          <cell r="G11031" t="str">
            <v/>
          </cell>
          <cell r="H11031">
            <v>38234</v>
          </cell>
        </row>
        <row r="11032">
          <cell r="G11032" t="str">
            <v/>
          </cell>
          <cell r="H11032">
            <v>38234</v>
          </cell>
        </row>
        <row r="11033">
          <cell r="G11033" t="str">
            <v/>
          </cell>
          <cell r="H11033">
            <v>38234</v>
          </cell>
        </row>
        <row r="11034">
          <cell r="G11034" t="str">
            <v/>
          </cell>
          <cell r="H11034">
            <v>38234</v>
          </cell>
        </row>
        <row r="11035">
          <cell r="G11035" t="str">
            <v/>
          </cell>
          <cell r="H11035">
            <v>38234</v>
          </cell>
        </row>
        <row r="11036">
          <cell r="G11036" t="str">
            <v/>
          </cell>
          <cell r="H11036">
            <v>38234</v>
          </cell>
        </row>
        <row r="11037">
          <cell r="G11037" t="str">
            <v/>
          </cell>
          <cell r="H11037">
            <v>38234</v>
          </cell>
        </row>
        <row r="11038">
          <cell r="G11038" t="str">
            <v/>
          </cell>
          <cell r="H11038">
            <v>38234</v>
          </cell>
        </row>
        <row r="11039">
          <cell r="G11039" t="str">
            <v/>
          </cell>
          <cell r="H11039">
            <v>38234</v>
          </cell>
        </row>
        <row r="11040">
          <cell r="G11040" t="str">
            <v/>
          </cell>
          <cell r="H11040">
            <v>38234</v>
          </cell>
        </row>
        <row r="11041">
          <cell r="G11041" t="str">
            <v/>
          </cell>
          <cell r="H11041">
            <v>38234</v>
          </cell>
        </row>
        <row r="11042">
          <cell r="G11042" t="str">
            <v/>
          </cell>
          <cell r="H11042">
            <v>38234</v>
          </cell>
        </row>
        <row r="11043">
          <cell r="G11043" t="str">
            <v/>
          </cell>
          <cell r="H11043">
            <v>38234</v>
          </cell>
        </row>
        <row r="11044">
          <cell r="G11044" t="str">
            <v/>
          </cell>
          <cell r="H11044">
            <v>38234</v>
          </cell>
        </row>
        <row r="11045">
          <cell r="G11045" t="str">
            <v/>
          </cell>
          <cell r="H11045">
            <v>38234</v>
          </cell>
        </row>
        <row r="11046">
          <cell r="G11046" t="str">
            <v/>
          </cell>
          <cell r="H11046">
            <v>38234</v>
          </cell>
        </row>
        <row r="11047">
          <cell r="G11047" t="str">
            <v/>
          </cell>
          <cell r="H11047">
            <v>38234</v>
          </cell>
        </row>
        <row r="11048">
          <cell r="G11048" t="str">
            <v/>
          </cell>
          <cell r="H11048">
            <v>38234</v>
          </cell>
        </row>
        <row r="11049">
          <cell r="G11049" t="str">
            <v/>
          </cell>
          <cell r="H11049">
            <v>38234</v>
          </cell>
        </row>
        <row r="11050">
          <cell r="G11050" t="str">
            <v/>
          </cell>
          <cell r="H11050">
            <v>38234</v>
          </cell>
        </row>
        <row r="11051">
          <cell r="G11051" t="str">
            <v/>
          </cell>
          <cell r="H11051">
            <v>38234</v>
          </cell>
        </row>
        <row r="11052">
          <cell r="G11052" t="str">
            <v/>
          </cell>
          <cell r="H11052">
            <v>38234</v>
          </cell>
        </row>
        <row r="11053">
          <cell r="G11053" t="str">
            <v/>
          </cell>
          <cell r="H11053">
            <v>38234</v>
          </cell>
        </row>
        <row r="11054">
          <cell r="G11054" t="str">
            <v/>
          </cell>
          <cell r="H11054">
            <v>38234</v>
          </cell>
        </row>
        <row r="11055">
          <cell r="G11055" t="str">
            <v/>
          </cell>
          <cell r="H11055">
            <v>38220</v>
          </cell>
        </row>
        <row r="11056">
          <cell r="G11056" t="str">
            <v/>
          </cell>
          <cell r="H11056">
            <v>38220</v>
          </cell>
        </row>
        <row r="11057">
          <cell r="G11057" t="str">
            <v/>
          </cell>
          <cell r="H11057">
            <v>38220</v>
          </cell>
        </row>
        <row r="11058">
          <cell r="G11058" t="str">
            <v/>
          </cell>
          <cell r="H11058">
            <v>38220</v>
          </cell>
        </row>
        <row r="11059">
          <cell r="G11059" t="str">
            <v/>
          </cell>
          <cell r="H11059">
            <v>38220</v>
          </cell>
        </row>
        <row r="11060">
          <cell r="G11060" t="str">
            <v/>
          </cell>
          <cell r="H11060">
            <v>38220</v>
          </cell>
        </row>
        <row r="11061">
          <cell r="G11061" t="str">
            <v/>
          </cell>
          <cell r="H11061">
            <v>38220</v>
          </cell>
        </row>
        <row r="11062">
          <cell r="G11062" t="str">
            <v/>
          </cell>
          <cell r="H11062">
            <v>38220</v>
          </cell>
        </row>
        <row r="11063">
          <cell r="G11063" t="str">
            <v/>
          </cell>
          <cell r="H11063">
            <v>38220</v>
          </cell>
        </row>
        <row r="11064">
          <cell r="G11064" t="str">
            <v/>
          </cell>
          <cell r="H11064">
            <v>38220</v>
          </cell>
        </row>
        <row r="11065">
          <cell r="G11065" t="str">
            <v/>
          </cell>
          <cell r="H11065">
            <v>38220</v>
          </cell>
        </row>
        <row r="11066">
          <cell r="G11066" t="str">
            <v/>
          </cell>
          <cell r="H11066">
            <v>38220</v>
          </cell>
        </row>
        <row r="11067">
          <cell r="G11067" t="str">
            <v/>
          </cell>
          <cell r="H11067">
            <v>38220</v>
          </cell>
        </row>
        <row r="11068">
          <cell r="G11068" t="str">
            <v/>
          </cell>
          <cell r="H11068">
            <v>38220</v>
          </cell>
        </row>
        <row r="11069">
          <cell r="G11069" t="str">
            <v/>
          </cell>
          <cell r="H11069">
            <v>38220</v>
          </cell>
        </row>
        <row r="11070">
          <cell r="G11070" t="str">
            <v/>
          </cell>
          <cell r="H11070">
            <v>38220</v>
          </cell>
        </row>
        <row r="11071">
          <cell r="G11071" t="str">
            <v/>
          </cell>
          <cell r="H11071">
            <v>38220</v>
          </cell>
        </row>
        <row r="11072">
          <cell r="G11072" t="str">
            <v/>
          </cell>
          <cell r="H11072">
            <v>38220</v>
          </cell>
        </row>
        <row r="11073">
          <cell r="G11073" t="str">
            <v/>
          </cell>
          <cell r="H11073">
            <v>38220</v>
          </cell>
        </row>
        <row r="11074">
          <cell r="G11074" t="str">
            <v/>
          </cell>
          <cell r="H11074">
            <v>38220</v>
          </cell>
        </row>
        <row r="11075">
          <cell r="G11075" t="str">
            <v/>
          </cell>
          <cell r="H11075">
            <v>38218</v>
          </cell>
        </row>
        <row r="11076">
          <cell r="G11076" t="str">
            <v/>
          </cell>
          <cell r="H11076">
            <v>38218</v>
          </cell>
        </row>
        <row r="11077">
          <cell r="G11077" t="str">
            <v/>
          </cell>
          <cell r="H11077">
            <v>38218</v>
          </cell>
        </row>
        <row r="11078">
          <cell r="G11078" t="str">
            <v/>
          </cell>
          <cell r="H11078">
            <v>38218</v>
          </cell>
        </row>
        <row r="11079">
          <cell r="G11079" t="str">
            <v/>
          </cell>
          <cell r="H11079">
            <v>38218</v>
          </cell>
        </row>
        <row r="11080">
          <cell r="G11080" t="str">
            <v/>
          </cell>
          <cell r="H11080">
            <v>38218</v>
          </cell>
        </row>
        <row r="11081">
          <cell r="G11081" t="str">
            <v/>
          </cell>
          <cell r="H11081">
            <v>38218</v>
          </cell>
        </row>
        <row r="11082">
          <cell r="G11082" t="str">
            <v/>
          </cell>
          <cell r="H11082">
            <v>38218</v>
          </cell>
        </row>
        <row r="11083">
          <cell r="G11083" t="str">
            <v/>
          </cell>
          <cell r="H11083">
            <v>38218</v>
          </cell>
        </row>
        <row r="11084">
          <cell r="G11084" t="str">
            <v/>
          </cell>
          <cell r="H11084">
            <v>38218</v>
          </cell>
        </row>
        <row r="11085">
          <cell r="G11085" t="str">
            <v/>
          </cell>
          <cell r="H11085">
            <v>38218</v>
          </cell>
        </row>
        <row r="11086">
          <cell r="G11086" t="str">
            <v/>
          </cell>
          <cell r="H11086">
            <v>38218</v>
          </cell>
        </row>
        <row r="11087">
          <cell r="G11087" t="str">
            <v/>
          </cell>
          <cell r="H11087">
            <v>38218</v>
          </cell>
        </row>
        <row r="11088">
          <cell r="G11088" t="str">
            <v/>
          </cell>
          <cell r="H11088">
            <v>38218</v>
          </cell>
        </row>
        <row r="11089">
          <cell r="G11089" t="str">
            <v/>
          </cell>
          <cell r="H11089">
            <v>38218</v>
          </cell>
        </row>
        <row r="11090">
          <cell r="G11090" t="str">
            <v/>
          </cell>
          <cell r="H11090">
            <v>38218</v>
          </cell>
        </row>
        <row r="11091">
          <cell r="G11091" t="str">
            <v/>
          </cell>
          <cell r="H11091">
            <v>38218</v>
          </cell>
        </row>
        <row r="11092">
          <cell r="G11092" t="str">
            <v/>
          </cell>
          <cell r="H11092">
            <v>38218</v>
          </cell>
        </row>
        <row r="11093">
          <cell r="G11093" t="str">
            <v/>
          </cell>
          <cell r="H11093">
            <v>38218</v>
          </cell>
        </row>
        <row r="11094">
          <cell r="G11094" t="str">
            <v/>
          </cell>
          <cell r="H11094">
            <v>38218</v>
          </cell>
        </row>
        <row r="11095">
          <cell r="G11095" t="str">
            <v/>
          </cell>
          <cell r="H11095">
            <v>38218</v>
          </cell>
        </row>
        <row r="11096">
          <cell r="G11096" t="str">
            <v/>
          </cell>
          <cell r="H11096">
            <v>38218</v>
          </cell>
        </row>
        <row r="11097">
          <cell r="G11097" t="str">
            <v/>
          </cell>
          <cell r="H11097">
            <v>38218</v>
          </cell>
        </row>
        <row r="11098">
          <cell r="G11098" t="str">
            <v/>
          </cell>
          <cell r="H11098">
            <v>38218</v>
          </cell>
        </row>
        <row r="11099">
          <cell r="G11099" t="str">
            <v/>
          </cell>
          <cell r="H11099">
            <v>38218</v>
          </cell>
        </row>
        <row r="11100">
          <cell r="G11100" t="str">
            <v/>
          </cell>
          <cell r="H11100">
            <v>38218</v>
          </cell>
        </row>
        <row r="11101">
          <cell r="G11101" t="str">
            <v/>
          </cell>
          <cell r="H11101">
            <v>38218</v>
          </cell>
        </row>
        <row r="11102">
          <cell r="G11102" t="str">
            <v/>
          </cell>
          <cell r="H11102">
            <v>38218</v>
          </cell>
        </row>
        <row r="11103">
          <cell r="G11103" t="str">
            <v/>
          </cell>
          <cell r="H11103">
            <v>38218</v>
          </cell>
        </row>
        <row r="11104">
          <cell r="G11104" t="str">
            <v/>
          </cell>
          <cell r="H11104">
            <v>38218</v>
          </cell>
        </row>
        <row r="11105">
          <cell r="G11105" t="str">
            <v/>
          </cell>
          <cell r="H11105">
            <v>38218</v>
          </cell>
        </row>
        <row r="11106">
          <cell r="G11106" t="str">
            <v/>
          </cell>
          <cell r="H11106">
            <v>38218</v>
          </cell>
        </row>
        <row r="11107">
          <cell r="G11107" t="str">
            <v/>
          </cell>
          <cell r="H11107">
            <v>38218</v>
          </cell>
        </row>
        <row r="11108">
          <cell r="G11108" t="str">
            <v/>
          </cell>
          <cell r="H11108">
            <v>38218</v>
          </cell>
        </row>
        <row r="11109">
          <cell r="G11109" t="str">
            <v/>
          </cell>
          <cell r="H11109">
            <v>38218</v>
          </cell>
        </row>
        <row r="11110">
          <cell r="G11110" t="str">
            <v/>
          </cell>
          <cell r="H11110">
            <v>38218</v>
          </cell>
        </row>
        <row r="11111">
          <cell r="G11111" t="str">
            <v/>
          </cell>
          <cell r="H11111">
            <v>38218</v>
          </cell>
        </row>
        <row r="11112">
          <cell r="G11112" t="str">
            <v/>
          </cell>
          <cell r="H11112">
            <v>38218</v>
          </cell>
        </row>
        <row r="11113">
          <cell r="G11113" t="str">
            <v/>
          </cell>
          <cell r="H11113">
            <v>38218</v>
          </cell>
        </row>
        <row r="11114">
          <cell r="G11114" t="str">
            <v/>
          </cell>
          <cell r="H11114">
            <v>38218</v>
          </cell>
        </row>
        <row r="11115">
          <cell r="G11115" t="str">
            <v/>
          </cell>
          <cell r="H11115">
            <v>38218</v>
          </cell>
        </row>
        <row r="11116">
          <cell r="G11116" t="str">
            <v/>
          </cell>
          <cell r="H11116">
            <v>38218</v>
          </cell>
        </row>
        <row r="11117">
          <cell r="G11117" t="str">
            <v/>
          </cell>
          <cell r="H11117">
            <v>38218</v>
          </cell>
        </row>
        <row r="11118">
          <cell r="G11118" t="str">
            <v/>
          </cell>
          <cell r="H11118">
            <v>38218</v>
          </cell>
        </row>
        <row r="11119">
          <cell r="G11119" t="str">
            <v/>
          </cell>
          <cell r="H11119">
            <v>38218</v>
          </cell>
        </row>
        <row r="11120">
          <cell r="G11120" t="str">
            <v/>
          </cell>
          <cell r="H11120">
            <v>38218</v>
          </cell>
        </row>
        <row r="11121">
          <cell r="G11121" t="str">
            <v/>
          </cell>
          <cell r="H11121">
            <v>38218</v>
          </cell>
        </row>
        <row r="11122">
          <cell r="G11122" t="str">
            <v/>
          </cell>
          <cell r="H11122">
            <v>38218</v>
          </cell>
        </row>
        <row r="11123">
          <cell r="G11123" t="str">
            <v/>
          </cell>
          <cell r="H11123">
            <v>38218</v>
          </cell>
        </row>
        <row r="11124">
          <cell r="G11124" t="str">
            <v/>
          </cell>
          <cell r="H11124">
            <v>38218</v>
          </cell>
        </row>
        <row r="11125">
          <cell r="G11125" t="str">
            <v/>
          </cell>
          <cell r="H11125">
            <v>38218</v>
          </cell>
        </row>
        <row r="11126">
          <cell r="G11126" t="str">
            <v/>
          </cell>
          <cell r="H11126">
            <v>38218</v>
          </cell>
        </row>
        <row r="11127">
          <cell r="G11127" t="str">
            <v/>
          </cell>
          <cell r="H11127">
            <v>38218</v>
          </cell>
        </row>
        <row r="11128">
          <cell r="G11128" t="str">
            <v/>
          </cell>
          <cell r="H11128">
            <v>38218</v>
          </cell>
        </row>
        <row r="11129">
          <cell r="G11129" t="str">
            <v/>
          </cell>
          <cell r="H11129">
            <v>38218</v>
          </cell>
        </row>
        <row r="11130">
          <cell r="G11130" t="str">
            <v/>
          </cell>
          <cell r="H11130">
            <v>38218</v>
          </cell>
        </row>
        <row r="11131">
          <cell r="G11131" t="str">
            <v/>
          </cell>
          <cell r="H11131">
            <v>38218</v>
          </cell>
        </row>
        <row r="11132">
          <cell r="G11132" t="str">
            <v/>
          </cell>
          <cell r="H11132">
            <v>38218</v>
          </cell>
        </row>
        <row r="11133">
          <cell r="G11133" t="str">
            <v/>
          </cell>
          <cell r="H11133">
            <v>38218</v>
          </cell>
        </row>
        <row r="11134">
          <cell r="G11134" t="str">
            <v/>
          </cell>
          <cell r="H11134">
            <v>38218</v>
          </cell>
        </row>
        <row r="11135">
          <cell r="G11135" t="str">
            <v/>
          </cell>
          <cell r="H11135">
            <v>38218</v>
          </cell>
        </row>
        <row r="11136">
          <cell r="G11136" t="str">
            <v/>
          </cell>
          <cell r="H11136">
            <v>38218</v>
          </cell>
        </row>
        <row r="11137">
          <cell r="G11137" t="str">
            <v/>
          </cell>
          <cell r="H11137">
            <v>38218</v>
          </cell>
        </row>
        <row r="11138">
          <cell r="G11138" t="str">
            <v/>
          </cell>
          <cell r="H11138">
            <v>38218</v>
          </cell>
        </row>
        <row r="11139">
          <cell r="G11139" t="str">
            <v/>
          </cell>
          <cell r="H11139">
            <v>38218</v>
          </cell>
        </row>
        <row r="11140">
          <cell r="G11140" t="str">
            <v/>
          </cell>
          <cell r="H11140">
            <v>38218</v>
          </cell>
        </row>
        <row r="11141">
          <cell r="G11141" t="str">
            <v/>
          </cell>
          <cell r="H11141">
            <v>38218</v>
          </cell>
        </row>
        <row r="11142">
          <cell r="G11142" t="str">
            <v/>
          </cell>
          <cell r="H11142">
            <v>38218</v>
          </cell>
        </row>
        <row r="11143">
          <cell r="G11143" t="str">
            <v/>
          </cell>
          <cell r="H11143">
            <v>38218</v>
          </cell>
        </row>
        <row r="11144">
          <cell r="G11144" t="str">
            <v/>
          </cell>
          <cell r="H11144">
            <v>38218</v>
          </cell>
        </row>
        <row r="11145">
          <cell r="G11145" t="str">
            <v/>
          </cell>
          <cell r="H11145">
            <v>38218</v>
          </cell>
        </row>
        <row r="11146">
          <cell r="G11146" t="str">
            <v/>
          </cell>
          <cell r="H11146">
            <v>38218</v>
          </cell>
        </row>
        <row r="11147">
          <cell r="G11147" t="str">
            <v/>
          </cell>
          <cell r="H11147">
            <v>38218</v>
          </cell>
        </row>
        <row r="11148">
          <cell r="G11148" t="str">
            <v/>
          </cell>
          <cell r="H11148">
            <v>38218</v>
          </cell>
        </row>
        <row r="11149">
          <cell r="G11149" t="str">
            <v/>
          </cell>
          <cell r="H11149">
            <v>38218</v>
          </cell>
        </row>
        <row r="11150">
          <cell r="G11150" t="str">
            <v/>
          </cell>
          <cell r="H11150">
            <v>38218</v>
          </cell>
        </row>
        <row r="11151">
          <cell r="G11151" t="str">
            <v/>
          </cell>
          <cell r="H11151">
            <v>38218</v>
          </cell>
        </row>
        <row r="11152">
          <cell r="G11152" t="str">
            <v/>
          </cell>
          <cell r="H11152">
            <v>38218</v>
          </cell>
        </row>
        <row r="11153">
          <cell r="G11153" t="str">
            <v/>
          </cell>
          <cell r="H11153">
            <v>38218</v>
          </cell>
        </row>
        <row r="11154">
          <cell r="G11154" t="str">
            <v/>
          </cell>
          <cell r="H11154">
            <v>38218</v>
          </cell>
        </row>
        <row r="11155">
          <cell r="G11155" t="str">
            <v/>
          </cell>
          <cell r="H11155">
            <v>38213</v>
          </cell>
        </row>
        <row r="11156">
          <cell r="G11156" t="str">
            <v/>
          </cell>
          <cell r="H11156">
            <v>38213</v>
          </cell>
        </row>
        <row r="11157">
          <cell r="G11157" t="str">
            <v/>
          </cell>
          <cell r="H11157">
            <v>38213</v>
          </cell>
        </row>
        <row r="11158">
          <cell r="G11158" t="str">
            <v/>
          </cell>
          <cell r="H11158">
            <v>38213</v>
          </cell>
        </row>
        <row r="11159">
          <cell r="G11159" t="str">
            <v/>
          </cell>
          <cell r="H11159">
            <v>38213</v>
          </cell>
        </row>
        <row r="11160">
          <cell r="G11160" t="str">
            <v/>
          </cell>
          <cell r="H11160">
            <v>38213</v>
          </cell>
        </row>
        <row r="11161">
          <cell r="G11161" t="str">
            <v/>
          </cell>
          <cell r="H11161">
            <v>38213</v>
          </cell>
        </row>
        <row r="11162">
          <cell r="G11162" t="str">
            <v/>
          </cell>
          <cell r="H11162">
            <v>38213</v>
          </cell>
        </row>
        <row r="11163">
          <cell r="G11163" t="str">
            <v/>
          </cell>
          <cell r="H11163">
            <v>38213</v>
          </cell>
        </row>
        <row r="11164">
          <cell r="G11164" t="str">
            <v/>
          </cell>
          <cell r="H11164">
            <v>38213</v>
          </cell>
        </row>
        <row r="11165">
          <cell r="G11165" t="str">
            <v/>
          </cell>
          <cell r="H11165">
            <v>38213</v>
          </cell>
        </row>
        <row r="11166">
          <cell r="G11166" t="str">
            <v/>
          </cell>
          <cell r="H11166">
            <v>38213</v>
          </cell>
        </row>
        <row r="11167">
          <cell r="G11167" t="str">
            <v/>
          </cell>
          <cell r="H11167">
            <v>38213</v>
          </cell>
        </row>
        <row r="11168">
          <cell r="G11168" t="str">
            <v/>
          </cell>
          <cell r="H11168">
            <v>38213</v>
          </cell>
        </row>
        <row r="11169">
          <cell r="G11169" t="str">
            <v/>
          </cell>
          <cell r="H11169">
            <v>38213</v>
          </cell>
        </row>
        <row r="11170">
          <cell r="G11170" t="str">
            <v/>
          </cell>
          <cell r="H11170">
            <v>38213</v>
          </cell>
        </row>
        <row r="11171">
          <cell r="G11171" t="str">
            <v/>
          </cell>
          <cell r="H11171">
            <v>38213</v>
          </cell>
        </row>
        <row r="11172">
          <cell r="G11172" t="str">
            <v/>
          </cell>
          <cell r="H11172">
            <v>38213</v>
          </cell>
        </row>
        <row r="11173">
          <cell r="G11173" t="str">
            <v/>
          </cell>
          <cell r="H11173">
            <v>38213</v>
          </cell>
        </row>
        <row r="11174">
          <cell r="G11174" t="str">
            <v/>
          </cell>
          <cell r="H11174">
            <v>38213</v>
          </cell>
        </row>
        <row r="11175">
          <cell r="G11175" t="str">
            <v/>
          </cell>
          <cell r="H11175">
            <v>38213</v>
          </cell>
        </row>
        <row r="11176">
          <cell r="G11176" t="str">
            <v/>
          </cell>
          <cell r="H11176">
            <v>38213</v>
          </cell>
        </row>
        <row r="11177">
          <cell r="G11177" t="str">
            <v/>
          </cell>
          <cell r="H11177">
            <v>38213</v>
          </cell>
        </row>
        <row r="11178">
          <cell r="G11178" t="str">
            <v/>
          </cell>
          <cell r="H11178">
            <v>38213</v>
          </cell>
        </row>
        <row r="11179">
          <cell r="G11179" t="str">
            <v/>
          </cell>
          <cell r="H11179">
            <v>38213</v>
          </cell>
        </row>
        <row r="11180">
          <cell r="G11180" t="str">
            <v/>
          </cell>
          <cell r="H11180">
            <v>38213</v>
          </cell>
        </row>
        <row r="11181">
          <cell r="G11181" t="str">
            <v/>
          </cell>
          <cell r="H11181">
            <v>38213</v>
          </cell>
        </row>
        <row r="11182">
          <cell r="G11182" t="str">
            <v/>
          </cell>
          <cell r="H11182">
            <v>38213</v>
          </cell>
        </row>
        <row r="11183">
          <cell r="G11183" t="str">
            <v/>
          </cell>
          <cell r="H11183">
            <v>38213</v>
          </cell>
        </row>
        <row r="11184">
          <cell r="G11184" t="str">
            <v/>
          </cell>
          <cell r="H11184">
            <v>38213</v>
          </cell>
        </row>
        <row r="11185">
          <cell r="G11185" t="str">
            <v/>
          </cell>
          <cell r="H11185">
            <v>38213</v>
          </cell>
        </row>
        <row r="11186">
          <cell r="G11186" t="str">
            <v/>
          </cell>
          <cell r="H11186">
            <v>38213</v>
          </cell>
        </row>
        <row r="11187">
          <cell r="G11187" t="str">
            <v/>
          </cell>
          <cell r="H11187">
            <v>38213</v>
          </cell>
        </row>
        <row r="11188">
          <cell r="G11188" t="str">
            <v/>
          </cell>
          <cell r="H11188">
            <v>38213</v>
          </cell>
        </row>
        <row r="11189">
          <cell r="G11189" t="str">
            <v/>
          </cell>
          <cell r="H11189">
            <v>38213</v>
          </cell>
        </row>
        <row r="11190">
          <cell r="G11190" t="str">
            <v/>
          </cell>
          <cell r="H11190">
            <v>38213</v>
          </cell>
        </row>
        <row r="11191">
          <cell r="G11191" t="str">
            <v/>
          </cell>
          <cell r="H11191">
            <v>38213</v>
          </cell>
        </row>
        <row r="11192">
          <cell r="G11192" t="str">
            <v/>
          </cell>
          <cell r="H11192">
            <v>38213</v>
          </cell>
        </row>
        <row r="11193">
          <cell r="G11193" t="str">
            <v/>
          </cell>
          <cell r="H11193">
            <v>38213</v>
          </cell>
        </row>
        <row r="11194">
          <cell r="G11194" t="str">
            <v/>
          </cell>
          <cell r="H11194">
            <v>38213</v>
          </cell>
        </row>
        <row r="11195">
          <cell r="G11195" t="str">
            <v/>
          </cell>
          <cell r="H11195">
            <v>38213</v>
          </cell>
        </row>
        <row r="11196">
          <cell r="G11196" t="str">
            <v/>
          </cell>
          <cell r="H11196">
            <v>38213</v>
          </cell>
        </row>
        <row r="11197">
          <cell r="G11197" t="str">
            <v/>
          </cell>
          <cell r="H11197">
            <v>38213</v>
          </cell>
        </row>
        <row r="11198">
          <cell r="G11198" t="str">
            <v/>
          </cell>
          <cell r="H11198">
            <v>38213</v>
          </cell>
        </row>
        <row r="11199">
          <cell r="G11199" t="str">
            <v/>
          </cell>
          <cell r="H11199">
            <v>38213</v>
          </cell>
        </row>
        <row r="11200">
          <cell r="G11200" t="str">
            <v/>
          </cell>
          <cell r="H11200">
            <v>38213</v>
          </cell>
        </row>
        <row r="11201">
          <cell r="G11201" t="str">
            <v/>
          </cell>
          <cell r="H11201">
            <v>38213</v>
          </cell>
        </row>
        <row r="11202">
          <cell r="G11202" t="str">
            <v/>
          </cell>
          <cell r="H11202">
            <v>38213</v>
          </cell>
        </row>
        <row r="11203">
          <cell r="G11203" t="str">
            <v/>
          </cell>
          <cell r="H11203">
            <v>38213</v>
          </cell>
        </row>
        <row r="11204">
          <cell r="G11204" t="str">
            <v/>
          </cell>
          <cell r="H11204">
            <v>38213</v>
          </cell>
        </row>
        <row r="11205">
          <cell r="G11205" t="str">
            <v/>
          </cell>
          <cell r="H11205">
            <v>38213</v>
          </cell>
        </row>
        <row r="11206">
          <cell r="G11206" t="str">
            <v/>
          </cell>
          <cell r="H11206">
            <v>38213</v>
          </cell>
        </row>
        <row r="11207">
          <cell r="G11207" t="str">
            <v/>
          </cell>
          <cell r="H11207">
            <v>38213</v>
          </cell>
        </row>
        <row r="11208">
          <cell r="G11208" t="str">
            <v/>
          </cell>
          <cell r="H11208">
            <v>38213</v>
          </cell>
        </row>
        <row r="11209">
          <cell r="G11209" t="str">
            <v/>
          </cell>
          <cell r="H11209">
            <v>38213</v>
          </cell>
        </row>
        <row r="11210">
          <cell r="G11210" t="str">
            <v/>
          </cell>
          <cell r="H11210">
            <v>38213</v>
          </cell>
        </row>
        <row r="11211">
          <cell r="G11211" t="str">
            <v/>
          </cell>
          <cell r="H11211">
            <v>38213</v>
          </cell>
        </row>
        <row r="11212">
          <cell r="G11212" t="str">
            <v/>
          </cell>
          <cell r="H11212">
            <v>38213</v>
          </cell>
        </row>
        <row r="11213">
          <cell r="G11213" t="str">
            <v/>
          </cell>
          <cell r="H11213">
            <v>38213</v>
          </cell>
        </row>
        <row r="11214">
          <cell r="G11214" t="str">
            <v/>
          </cell>
          <cell r="H11214">
            <v>38213</v>
          </cell>
        </row>
        <row r="11215">
          <cell r="G11215" t="str">
            <v/>
          </cell>
          <cell r="H11215">
            <v>38213</v>
          </cell>
        </row>
        <row r="11216">
          <cell r="G11216" t="str">
            <v/>
          </cell>
          <cell r="H11216">
            <v>38213</v>
          </cell>
        </row>
        <row r="11217">
          <cell r="G11217" t="str">
            <v/>
          </cell>
          <cell r="H11217">
            <v>38213</v>
          </cell>
        </row>
        <row r="11218">
          <cell r="G11218" t="str">
            <v/>
          </cell>
          <cell r="H11218">
            <v>38213</v>
          </cell>
        </row>
        <row r="11219">
          <cell r="G11219" t="str">
            <v/>
          </cell>
          <cell r="H11219">
            <v>38213</v>
          </cell>
        </row>
        <row r="11220">
          <cell r="G11220" t="str">
            <v/>
          </cell>
          <cell r="H11220">
            <v>38213</v>
          </cell>
        </row>
        <row r="11221">
          <cell r="G11221" t="str">
            <v/>
          </cell>
          <cell r="H11221">
            <v>38213</v>
          </cell>
        </row>
        <row r="11222">
          <cell r="G11222" t="str">
            <v/>
          </cell>
          <cell r="H11222">
            <v>38213</v>
          </cell>
        </row>
        <row r="11223">
          <cell r="G11223" t="str">
            <v/>
          </cell>
          <cell r="H11223">
            <v>38213</v>
          </cell>
        </row>
        <row r="11224">
          <cell r="G11224" t="str">
            <v/>
          </cell>
          <cell r="H11224">
            <v>38213</v>
          </cell>
        </row>
        <row r="11225">
          <cell r="G11225" t="str">
            <v/>
          </cell>
          <cell r="H11225">
            <v>38213</v>
          </cell>
        </row>
        <row r="11226">
          <cell r="G11226" t="str">
            <v/>
          </cell>
          <cell r="H11226">
            <v>38213</v>
          </cell>
        </row>
        <row r="11227">
          <cell r="G11227" t="str">
            <v/>
          </cell>
          <cell r="H11227">
            <v>38213</v>
          </cell>
        </row>
        <row r="11228">
          <cell r="G11228" t="str">
            <v/>
          </cell>
          <cell r="H11228">
            <v>38213</v>
          </cell>
        </row>
        <row r="11229">
          <cell r="G11229" t="str">
            <v/>
          </cell>
          <cell r="H11229">
            <v>38213</v>
          </cell>
        </row>
        <row r="11230">
          <cell r="G11230" t="str">
            <v/>
          </cell>
          <cell r="H11230">
            <v>38213</v>
          </cell>
        </row>
        <row r="11231">
          <cell r="G11231" t="str">
            <v/>
          </cell>
          <cell r="H11231">
            <v>38213</v>
          </cell>
        </row>
        <row r="11232">
          <cell r="G11232" t="str">
            <v/>
          </cell>
          <cell r="H11232">
            <v>38213</v>
          </cell>
        </row>
        <row r="11233">
          <cell r="G11233" t="str">
            <v/>
          </cell>
          <cell r="H11233">
            <v>38213</v>
          </cell>
        </row>
        <row r="11234">
          <cell r="G11234" t="str">
            <v/>
          </cell>
          <cell r="H11234">
            <v>38213</v>
          </cell>
        </row>
        <row r="11235">
          <cell r="G11235" t="str">
            <v/>
          </cell>
          <cell r="H11235">
            <v>38213</v>
          </cell>
        </row>
        <row r="11236">
          <cell r="G11236" t="str">
            <v/>
          </cell>
          <cell r="H11236">
            <v>38213</v>
          </cell>
        </row>
        <row r="11237">
          <cell r="G11237" t="str">
            <v/>
          </cell>
          <cell r="H11237">
            <v>38213</v>
          </cell>
        </row>
        <row r="11238">
          <cell r="G11238" t="str">
            <v/>
          </cell>
          <cell r="H11238">
            <v>38213</v>
          </cell>
        </row>
        <row r="11239">
          <cell r="G11239" t="str">
            <v/>
          </cell>
          <cell r="H11239">
            <v>38213</v>
          </cell>
        </row>
        <row r="11240">
          <cell r="G11240" t="str">
            <v/>
          </cell>
          <cell r="H11240">
            <v>38213</v>
          </cell>
        </row>
        <row r="11241">
          <cell r="G11241" t="str">
            <v/>
          </cell>
          <cell r="H11241">
            <v>38213</v>
          </cell>
        </row>
        <row r="11242">
          <cell r="G11242" t="str">
            <v/>
          </cell>
          <cell r="H11242">
            <v>38213</v>
          </cell>
        </row>
        <row r="11243">
          <cell r="G11243" t="str">
            <v/>
          </cell>
          <cell r="H11243">
            <v>38213</v>
          </cell>
        </row>
        <row r="11244">
          <cell r="G11244" t="str">
            <v/>
          </cell>
          <cell r="H11244">
            <v>38213</v>
          </cell>
        </row>
        <row r="11245">
          <cell r="G11245" t="str">
            <v/>
          </cell>
          <cell r="H11245">
            <v>38213</v>
          </cell>
        </row>
        <row r="11246">
          <cell r="G11246" t="str">
            <v/>
          </cell>
          <cell r="H11246">
            <v>38213</v>
          </cell>
        </row>
        <row r="11247">
          <cell r="G11247" t="str">
            <v/>
          </cell>
          <cell r="H11247">
            <v>38213</v>
          </cell>
        </row>
        <row r="11248">
          <cell r="G11248" t="str">
            <v/>
          </cell>
          <cell r="H11248">
            <v>38213</v>
          </cell>
        </row>
        <row r="11249">
          <cell r="G11249" t="str">
            <v/>
          </cell>
          <cell r="H11249">
            <v>38213</v>
          </cell>
        </row>
        <row r="11250">
          <cell r="G11250" t="str">
            <v/>
          </cell>
          <cell r="H11250">
            <v>38213</v>
          </cell>
        </row>
        <row r="11251">
          <cell r="G11251" t="str">
            <v/>
          </cell>
          <cell r="H11251">
            <v>38213</v>
          </cell>
        </row>
        <row r="11252">
          <cell r="G11252" t="str">
            <v/>
          </cell>
          <cell r="H11252">
            <v>38213</v>
          </cell>
        </row>
        <row r="11253">
          <cell r="G11253" t="str">
            <v/>
          </cell>
          <cell r="H11253">
            <v>38213</v>
          </cell>
        </row>
        <row r="11254">
          <cell r="G11254" t="str">
            <v/>
          </cell>
          <cell r="H11254">
            <v>38213</v>
          </cell>
        </row>
        <row r="11255">
          <cell r="G11255" t="str">
            <v/>
          </cell>
          <cell r="H11255">
            <v>38213</v>
          </cell>
        </row>
        <row r="11256">
          <cell r="G11256" t="str">
            <v/>
          </cell>
          <cell r="H11256">
            <v>38213</v>
          </cell>
        </row>
        <row r="11257">
          <cell r="G11257" t="str">
            <v/>
          </cell>
          <cell r="H11257">
            <v>38213</v>
          </cell>
        </row>
        <row r="11258">
          <cell r="G11258" t="str">
            <v/>
          </cell>
          <cell r="H11258">
            <v>38213</v>
          </cell>
        </row>
        <row r="11259">
          <cell r="G11259" t="str">
            <v/>
          </cell>
          <cell r="H11259">
            <v>38213</v>
          </cell>
        </row>
        <row r="11260">
          <cell r="G11260" t="str">
            <v/>
          </cell>
          <cell r="H11260">
            <v>38213</v>
          </cell>
        </row>
        <row r="11261">
          <cell r="G11261" t="str">
            <v/>
          </cell>
          <cell r="H11261">
            <v>38213</v>
          </cell>
        </row>
        <row r="11262">
          <cell r="G11262" t="str">
            <v/>
          </cell>
          <cell r="H11262">
            <v>38213</v>
          </cell>
        </row>
        <row r="11263">
          <cell r="G11263" t="str">
            <v/>
          </cell>
          <cell r="H11263">
            <v>38213</v>
          </cell>
        </row>
        <row r="11264">
          <cell r="G11264" t="str">
            <v/>
          </cell>
          <cell r="H11264">
            <v>38213</v>
          </cell>
        </row>
        <row r="11265">
          <cell r="G11265" t="str">
            <v/>
          </cell>
          <cell r="H11265">
            <v>38213</v>
          </cell>
        </row>
        <row r="11266">
          <cell r="G11266" t="str">
            <v/>
          </cell>
          <cell r="H11266">
            <v>38213</v>
          </cell>
        </row>
        <row r="11267">
          <cell r="G11267" t="str">
            <v/>
          </cell>
          <cell r="H11267">
            <v>38213</v>
          </cell>
        </row>
        <row r="11268">
          <cell r="G11268" t="str">
            <v/>
          </cell>
          <cell r="H11268">
            <v>38213</v>
          </cell>
        </row>
        <row r="11269">
          <cell r="G11269" t="str">
            <v/>
          </cell>
          <cell r="H11269">
            <v>38213</v>
          </cell>
        </row>
        <row r="11270">
          <cell r="G11270" t="str">
            <v/>
          </cell>
          <cell r="H11270">
            <v>38213</v>
          </cell>
        </row>
        <row r="11271">
          <cell r="G11271" t="str">
            <v/>
          </cell>
          <cell r="H11271">
            <v>38213</v>
          </cell>
        </row>
        <row r="11272">
          <cell r="G11272" t="str">
            <v/>
          </cell>
          <cell r="H11272">
            <v>38213</v>
          </cell>
        </row>
        <row r="11273">
          <cell r="G11273" t="str">
            <v/>
          </cell>
          <cell r="H11273">
            <v>38213</v>
          </cell>
        </row>
        <row r="11274">
          <cell r="G11274" t="str">
            <v/>
          </cell>
          <cell r="H11274">
            <v>38213</v>
          </cell>
        </row>
        <row r="11275">
          <cell r="G11275" t="str">
            <v/>
          </cell>
          <cell r="H11275">
            <v>38213</v>
          </cell>
        </row>
        <row r="11276">
          <cell r="G11276" t="str">
            <v/>
          </cell>
          <cell r="H11276">
            <v>38213</v>
          </cell>
        </row>
        <row r="11277">
          <cell r="G11277" t="str">
            <v/>
          </cell>
          <cell r="H11277">
            <v>38213</v>
          </cell>
        </row>
        <row r="11278">
          <cell r="G11278" t="str">
            <v/>
          </cell>
          <cell r="H11278">
            <v>38213</v>
          </cell>
        </row>
        <row r="11279">
          <cell r="G11279" t="str">
            <v/>
          </cell>
          <cell r="H11279">
            <v>38213</v>
          </cell>
        </row>
        <row r="11280">
          <cell r="G11280" t="str">
            <v/>
          </cell>
          <cell r="H11280">
            <v>38213</v>
          </cell>
        </row>
        <row r="11281">
          <cell r="G11281" t="str">
            <v/>
          </cell>
          <cell r="H11281">
            <v>38213</v>
          </cell>
        </row>
        <row r="11282">
          <cell r="G11282" t="str">
            <v/>
          </cell>
          <cell r="H11282">
            <v>38213</v>
          </cell>
        </row>
        <row r="11283">
          <cell r="G11283" t="str">
            <v/>
          </cell>
          <cell r="H11283">
            <v>38213</v>
          </cell>
        </row>
        <row r="11284">
          <cell r="G11284" t="str">
            <v/>
          </cell>
          <cell r="H11284">
            <v>38213</v>
          </cell>
        </row>
        <row r="11285">
          <cell r="G11285" t="str">
            <v/>
          </cell>
          <cell r="H11285">
            <v>38213</v>
          </cell>
        </row>
        <row r="11286">
          <cell r="G11286" t="str">
            <v/>
          </cell>
          <cell r="H11286">
            <v>38213</v>
          </cell>
        </row>
        <row r="11287">
          <cell r="G11287" t="str">
            <v/>
          </cell>
          <cell r="H11287">
            <v>38204</v>
          </cell>
        </row>
        <row r="11288">
          <cell r="G11288" t="str">
            <v/>
          </cell>
          <cell r="H11288">
            <v>38204</v>
          </cell>
        </row>
        <row r="11289">
          <cell r="G11289" t="str">
            <v/>
          </cell>
          <cell r="H11289">
            <v>38199</v>
          </cell>
        </row>
        <row r="11290">
          <cell r="G11290" t="str">
            <v/>
          </cell>
          <cell r="H11290">
            <v>38199</v>
          </cell>
        </row>
        <row r="11291">
          <cell r="G11291" t="str">
            <v/>
          </cell>
          <cell r="H11291">
            <v>38199</v>
          </cell>
        </row>
        <row r="11292">
          <cell r="G11292" t="str">
            <v/>
          </cell>
          <cell r="H11292">
            <v>38199</v>
          </cell>
        </row>
        <row r="11293">
          <cell r="G11293" t="str">
            <v/>
          </cell>
          <cell r="H11293">
            <v>38199</v>
          </cell>
        </row>
        <row r="11294">
          <cell r="G11294" t="str">
            <v/>
          </cell>
          <cell r="H11294">
            <v>38199</v>
          </cell>
        </row>
        <row r="11295">
          <cell r="G11295" t="str">
            <v/>
          </cell>
          <cell r="H11295">
            <v>38199</v>
          </cell>
        </row>
        <row r="11296">
          <cell r="G11296" t="str">
            <v/>
          </cell>
          <cell r="H11296">
            <v>38199</v>
          </cell>
        </row>
        <row r="11297">
          <cell r="G11297" t="str">
            <v/>
          </cell>
          <cell r="H11297">
            <v>38199</v>
          </cell>
        </row>
        <row r="11298">
          <cell r="G11298" t="str">
            <v/>
          </cell>
          <cell r="H11298">
            <v>38199</v>
          </cell>
        </row>
        <row r="11299">
          <cell r="G11299" t="str">
            <v/>
          </cell>
          <cell r="H11299">
            <v>38199</v>
          </cell>
        </row>
        <row r="11300">
          <cell r="G11300" t="str">
            <v/>
          </cell>
          <cell r="H11300">
            <v>38199</v>
          </cell>
        </row>
        <row r="11301">
          <cell r="G11301" t="str">
            <v/>
          </cell>
          <cell r="H11301">
            <v>38199</v>
          </cell>
        </row>
        <row r="11302">
          <cell r="G11302" t="str">
            <v/>
          </cell>
          <cell r="H11302">
            <v>38199</v>
          </cell>
        </row>
        <row r="11303">
          <cell r="G11303" t="str">
            <v/>
          </cell>
          <cell r="H11303">
            <v>38199</v>
          </cell>
        </row>
        <row r="11304">
          <cell r="G11304" t="str">
            <v/>
          </cell>
          <cell r="H11304">
            <v>38199</v>
          </cell>
        </row>
        <row r="11305">
          <cell r="G11305" t="str">
            <v/>
          </cell>
          <cell r="H11305">
            <v>38199</v>
          </cell>
        </row>
        <row r="11306">
          <cell r="G11306" t="str">
            <v/>
          </cell>
          <cell r="H11306">
            <v>38199</v>
          </cell>
        </row>
        <row r="11307">
          <cell r="G11307" t="str">
            <v/>
          </cell>
          <cell r="H11307">
            <v>38199</v>
          </cell>
        </row>
        <row r="11308">
          <cell r="G11308" t="str">
            <v/>
          </cell>
          <cell r="H11308">
            <v>38199</v>
          </cell>
        </row>
        <row r="11309">
          <cell r="G11309" t="str">
            <v/>
          </cell>
          <cell r="H11309">
            <v>38199</v>
          </cell>
        </row>
        <row r="11310">
          <cell r="G11310" t="str">
            <v/>
          </cell>
          <cell r="H11310">
            <v>38199</v>
          </cell>
        </row>
        <row r="11311">
          <cell r="G11311" t="str">
            <v/>
          </cell>
          <cell r="H11311">
            <v>38199</v>
          </cell>
        </row>
        <row r="11312">
          <cell r="G11312" t="str">
            <v/>
          </cell>
          <cell r="H11312">
            <v>38199</v>
          </cell>
        </row>
        <row r="11313">
          <cell r="G11313" t="str">
            <v/>
          </cell>
          <cell r="H11313">
            <v>38199</v>
          </cell>
        </row>
        <row r="11314">
          <cell r="G11314" t="str">
            <v/>
          </cell>
          <cell r="H11314">
            <v>38199</v>
          </cell>
        </row>
        <row r="11315">
          <cell r="G11315" t="str">
            <v/>
          </cell>
          <cell r="H11315">
            <v>38199</v>
          </cell>
        </row>
        <row r="11316">
          <cell r="G11316" t="str">
            <v/>
          </cell>
          <cell r="H11316">
            <v>38199</v>
          </cell>
        </row>
        <row r="11317">
          <cell r="G11317" t="str">
            <v/>
          </cell>
          <cell r="H11317">
            <v>38199</v>
          </cell>
        </row>
        <row r="11318">
          <cell r="G11318" t="str">
            <v/>
          </cell>
          <cell r="H11318">
            <v>38199</v>
          </cell>
        </row>
        <row r="11319">
          <cell r="G11319" t="str">
            <v/>
          </cell>
          <cell r="H11319">
            <v>38198</v>
          </cell>
        </row>
        <row r="11320">
          <cell r="G11320" t="str">
            <v/>
          </cell>
          <cell r="H11320">
            <v>38198</v>
          </cell>
        </row>
        <row r="11321">
          <cell r="G11321" t="str">
            <v/>
          </cell>
          <cell r="H11321">
            <v>38198</v>
          </cell>
        </row>
        <row r="11322">
          <cell r="G11322" t="str">
            <v/>
          </cell>
          <cell r="H11322">
            <v>38198</v>
          </cell>
        </row>
        <row r="11323">
          <cell r="G11323" t="str">
            <v/>
          </cell>
          <cell r="H11323">
            <v>38198</v>
          </cell>
        </row>
        <row r="11324">
          <cell r="G11324" t="str">
            <v/>
          </cell>
          <cell r="H11324">
            <v>38198</v>
          </cell>
        </row>
        <row r="11325">
          <cell r="G11325" t="str">
            <v/>
          </cell>
          <cell r="H11325">
            <v>38198</v>
          </cell>
        </row>
        <row r="11326">
          <cell r="G11326" t="str">
            <v/>
          </cell>
          <cell r="H11326">
            <v>38198</v>
          </cell>
        </row>
        <row r="11327">
          <cell r="G11327" t="str">
            <v/>
          </cell>
          <cell r="H11327">
            <v>38198</v>
          </cell>
        </row>
        <row r="11328">
          <cell r="G11328" t="str">
            <v/>
          </cell>
          <cell r="H11328">
            <v>38198</v>
          </cell>
        </row>
        <row r="11329">
          <cell r="G11329" t="str">
            <v/>
          </cell>
          <cell r="H11329">
            <v>38198</v>
          </cell>
        </row>
        <row r="11330">
          <cell r="G11330" t="str">
            <v/>
          </cell>
          <cell r="H11330">
            <v>38198</v>
          </cell>
        </row>
        <row r="11331">
          <cell r="G11331" t="str">
            <v/>
          </cell>
          <cell r="H11331">
            <v>38195</v>
          </cell>
        </row>
        <row r="11332">
          <cell r="G11332" t="str">
            <v/>
          </cell>
          <cell r="H11332">
            <v>38195</v>
          </cell>
        </row>
        <row r="11333">
          <cell r="G11333" t="str">
            <v/>
          </cell>
          <cell r="H11333">
            <v>38195</v>
          </cell>
        </row>
        <row r="11334">
          <cell r="G11334" t="str">
            <v/>
          </cell>
          <cell r="H11334">
            <v>38195</v>
          </cell>
        </row>
        <row r="11335">
          <cell r="G11335" t="str">
            <v/>
          </cell>
          <cell r="H11335">
            <v>38195</v>
          </cell>
        </row>
        <row r="11336">
          <cell r="G11336" t="str">
            <v/>
          </cell>
          <cell r="H11336">
            <v>38195</v>
          </cell>
        </row>
        <row r="11337">
          <cell r="G11337" t="str">
            <v/>
          </cell>
          <cell r="H11337">
            <v>38195</v>
          </cell>
        </row>
        <row r="11338">
          <cell r="G11338" t="str">
            <v/>
          </cell>
          <cell r="H11338">
            <v>38195</v>
          </cell>
        </row>
        <row r="11339">
          <cell r="G11339" t="str">
            <v/>
          </cell>
          <cell r="H11339">
            <v>38195</v>
          </cell>
        </row>
        <row r="11340">
          <cell r="G11340" t="str">
            <v/>
          </cell>
          <cell r="H11340">
            <v>38195</v>
          </cell>
        </row>
        <row r="11341">
          <cell r="G11341" t="str">
            <v/>
          </cell>
          <cell r="H11341">
            <v>38195</v>
          </cell>
        </row>
        <row r="11342">
          <cell r="G11342" t="str">
            <v/>
          </cell>
          <cell r="H11342">
            <v>38195</v>
          </cell>
        </row>
        <row r="11343">
          <cell r="G11343" t="str">
            <v/>
          </cell>
          <cell r="H11343">
            <v>38195</v>
          </cell>
        </row>
        <row r="11344">
          <cell r="G11344" t="str">
            <v/>
          </cell>
          <cell r="H11344">
            <v>38195</v>
          </cell>
        </row>
        <row r="11345">
          <cell r="G11345" t="str">
            <v/>
          </cell>
          <cell r="H11345">
            <v>38195</v>
          </cell>
        </row>
        <row r="11346">
          <cell r="G11346" t="str">
            <v/>
          </cell>
          <cell r="H11346">
            <v>38195</v>
          </cell>
        </row>
        <row r="11347">
          <cell r="G11347" t="str">
            <v/>
          </cell>
          <cell r="H11347">
            <v>38195</v>
          </cell>
        </row>
        <row r="11348">
          <cell r="G11348" t="str">
            <v/>
          </cell>
          <cell r="H11348">
            <v>38195</v>
          </cell>
        </row>
        <row r="11349">
          <cell r="G11349" t="str">
            <v/>
          </cell>
          <cell r="H11349">
            <v>38195</v>
          </cell>
        </row>
        <row r="11350">
          <cell r="G11350" t="str">
            <v/>
          </cell>
          <cell r="H11350">
            <v>38195</v>
          </cell>
        </row>
        <row r="11351">
          <cell r="G11351" t="str">
            <v/>
          </cell>
          <cell r="H11351">
            <v>38195</v>
          </cell>
        </row>
        <row r="11352">
          <cell r="G11352" t="str">
            <v/>
          </cell>
          <cell r="H11352">
            <v>38195</v>
          </cell>
        </row>
        <row r="11353">
          <cell r="G11353" t="str">
            <v/>
          </cell>
          <cell r="H11353">
            <v>38195</v>
          </cell>
        </row>
        <row r="11354">
          <cell r="G11354" t="str">
            <v/>
          </cell>
          <cell r="H11354">
            <v>38195</v>
          </cell>
        </row>
        <row r="11355">
          <cell r="G11355" t="str">
            <v/>
          </cell>
          <cell r="H11355">
            <v>38195</v>
          </cell>
        </row>
        <row r="11356">
          <cell r="G11356" t="str">
            <v/>
          </cell>
          <cell r="H11356">
            <v>38195</v>
          </cell>
        </row>
        <row r="11357">
          <cell r="G11357" t="str">
            <v/>
          </cell>
          <cell r="H11357">
            <v>38195</v>
          </cell>
        </row>
        <row r="11358">
          <cell r="G11358" t="str">
            <v/>
          </cell>
          <cell r="H11358">
            <v>38195</v>
          </cell>
        </row>
        <row r="11359">
          <cell r="G11359" t="str">
            <v/>
          </cell>
          <cell r="H11359">
            <v>38195</v>
          </cell>
        </row>
        <row r="11360">
          <cell r="G11360" t="str">
            <v/>
          </cell>
          <cell r="H11360">
            <v>38195</v>
          </cell>
        </row>
        <row r="11361">
          <cell r="G11361" t="str">
            <v/>
          </cell>
          <cell r="H11361">
            <v>38195</v>
          </cell>
        </row>
        <row r="11362">
          <cell r="G11362" t="str">
            <v/>
          </cell>
          <cell r="H11362">
            <v>38195</v>
          </cell>
        </row>
        <row r="11363">
          <cell r="G11363" t="str">
            <v/>
          </cell>
          <cell r="H11363">
            <v>38195</v>
          </cell>
        </row>
        <row r="11364">
          <cell r="G11364" t="str">
            <v/>
          </cell>
          <cell r="H11364">
            <v>38195</v>
          </cell>
        </row>
        <row r="11365">
          <cell r="G11365" t="str">
            <v/>
          </cell>
          <cell r="H11365">
            <v>38194</v>
          </cell>
        </row>
        <row r="11366">
          <cell r="G11366" t="str">
            <v/>
          </cell>
          <cell r="H11366">
            <v>38194</v>
          </cell>
        </row>
        <row r="11367">
          <cell r="G11367" t="str">
            <v/>
          </cell>
          <cell r="H11367">
            <v>38194</v>
          </cell>
        </row>
        <row r="11368">
          <cell r="G11368" t="str">
            <v/>
          </cell>
          <cell r="H11368">
            <v>38194</v>
          </cell>
        </row>
        <row r="11369">
          <cell r="G11369" t="str">
            <v/>
          </cell>
          <cell r="H11369">
            <v>38194</v>
          </cell>
        </row>
        <row r="11370">
          <cell r="G11370" t="str">
            <v/>
          </cell>
          <cell r="H11370">
            <v>38194</v>
          </cell>
        </row>
        <row r="11371">
          <cell r="G11371" t="str">
            <v/>
          </cell>
          <cell r="H11371">
            <v>38194</v>
          </cell>
        </row>
        <row r="11372">
          <cell r="G11372" t="str">
            <v/>
          </cell>
          <cell r="H11372">
            <v>38194</v>
          </cell>
        </row>
        <row r="11373">
          <cell r="G11373" t="str">
            <v/>
          </cell>
          <cell r="H11373">
            <v>38194</v>
          </cell>
        </row>
        <row r="11374">
          <cell r="G11374" t="str">
            <v/>
          </cell>
          <cell r="H11374">
            <v>38194</v>
          </cell>
        </row>
        <row r="11375">
          <cell r="G11375" t="str">
            <v/>
          </cell>
          <cell r="H11375">
            <v>38194</v>
          </cell>
        </row>
        <row r="11376">
          <cell r="G11376" t="str">
            <v/>
          </cell>
          <cell r="H11376">
            <v>38194</v>
          </cell>
        </row>
        <row r="11377">
          <cell r="G11377" t="str">
            <v/>
          </cell>
          <cell r="H11377">
            <v>38194</v>
          </cell>
        </row>
        <row r="11378">
          <cell r="G11378" t="str">
            <v/>
          </cell>
          <cell r="H11378">
            <v>38194</v>
          </cell>
        </row>
        <row r="11379">
          <cell r="G11379" t="str">
            <v/>
          </cell>
          <cell r="H11379">
            <v>38194</v>
          </cell>
        </row>
        <row r="11380">
          <cell r="G11380" t="str">
            <v/>
          </cell>
          <cell r="H11380">
            <v>38194</v>
          </cell>
        </row>
        <row r="11381">
          <cell r="G11381" t="str">
            <v/>
          </cell>
          <cell r="H11381">
            <v>38194</v>
          </cell>
        </row>
        <row r="11382">
          <cell r="G11382" t="str">
            <v/>
          </cell>
          <cell r="H11382">
            <v>38194</v>
          </cell>
        </row>
        <row r="11383">
          <cell r="G11383" t="str">
            <v/>
          </cell>
          <cell r="H11383">
            <v>38194</v>
          </cell>
        </row>
        <row r="11384">
          <cell r="G11384" t="str">
            <v/>
          </cell>
          <cell r="H11384">
            <v>38194</v>
          </cell>
        </row>
        <row r="11385">
          <cell r="G11385" t="str">
            <v/>
          </cell>
          <cell r="H11385">
            <v>38194</v>
          </cell>
        </row>
        <row r="11386">
          <cell r="G11386" t="str">
            <v/>
          </cell>
          <cell r="H11386">
            <v>38194</v>
          </cell>
        </row>
        <row r="11387">
          <cell r="G11387" t="str">
            <v/>
          </cell>
          <cell r="H11387">
            <v>38194</v>
          </cell>
        </row>
        <row r="11388">
          <cell r="G11388" t="str">
            <v/>
          </cell>
          <cell r="H11388">
            <v>38194</v>
          </cell>
        </row>
        <row r="11389">
          <cell r="G11389" t="str">
            <v/>
          </cell>
          <cell r="H11389">
            <v>38194</v>
          </cell>
        </row>
        <row r="11390">
          <cell r="G11390" t="str">
            <v/>
          </cell>
          <cell r="H11390">
            <v>38194</v>
          </cell>
        </row>
        <row r="11391">
          <cell r="G11391" t="str">
            <v/>
          </cell>
          <cell r="H11391">
            <v>38194</v>
          </cell>
        </row>
        <row r="11392">
          <cell r="G11392" t="str">
            <v/>
          </cell>
          <cell r="H11392">
            <v>38194</v>
          </cell>
        </row>
        <row r="11393">
          <cell r="G11393" t="str">
            <v/>
          </cell>
          <cell r="H11393">
            <v>38194</v>
          </cell>
        </row>
        <row r="11394">
          <cell r="G11394" t="str">
            <v/>
          </cell>
          <cell r="H11394">
            <v>38194</v>
          </cell>
        </row>
        <row r="11395">
          <cell r="G11395" t="str">
            <v/>
          </cell>
          <cell r="H11395">
            <v>38194</v>
          </cell>
        </row>
        <row r="11396">
          <cell r="G11396" t="str">
            <v/>
          </cell>
          <cell r="H11396">
            <v>38194</v>
          </cell>
        </row>
        <row r="11397">
          <cell r="G11397" t="str">
            <v/>
          </cell>
          <cell r="H11397">
            <v>38194</v>
          </cell>
        </row>
        <row r="11398">
          <cell r="G11398" t="str">
            <v/>
          </cell>
          <cell r="H11398">
            <v>38194</v>
          </cell>
        </row>
        <row r="11399">
          <cell r="G11399" t="str">
            <v/>
          </cell>
          <cell r="H11399">
            <v>38194</v>
          </cell>
        </row>
        <row r="11400">
          <cell r="G11400" t="str">
            <v/>
          </cell>
          <cell r="H11400">
            <v>38194</v>
          </cell>
        </row>
        <row r="11401">
          <cell r="G11401" t="str">
            <v/>
          </cell>
          <cell r="H11401">
            <v>38194</v>
          </cell>
        </row>
        <row r="11402">
          <cell r="G11402" t="str">
            <v/>
          </cell>
          <cell r="H11402">
            <v>38194</v>
          </cell>
        </row>
        <row r="11403">
          <cell r="G11403" t="str">
            <v/>
          </cell>
          <cell r="H11403">
            <v>38194</v>
          </cell>
        </row>
        <row r="11404">
          <cell r="G11404" t="str">
            <v/>
          </cell>
          <cell r="H11404">
            <v>38194</v>
          </cell>
        </row>
        <row r="11405">
          <cell r="G11405" t="str">
            <v/>
          </cell>
          <cell r="H11405">
            <v>38194</v>
          </cell>
        </row>
        <row r="11406">
          <cell r="G11406" t="str">
            <v/>
          </cell>
          <cell r="H11406">
            <v>38194</v>
          </cell>
        </row>
        <row r="11407">
          <cell r="G11407" t="str">
            <v/>
          </cell>
          <cell r="H11407">
            <v>38194</v>
          </cell>
        </row>
        <row r="11408">
          <cell r="G11408" t="str">
            <v/>
          </cell>
          <cell r="H11408">
            <v>38194</v>
          </cell>
        </row>
        <row r="11409">
          <cell r="G11409" t="str">
            <v/>
          </cell>
          <cell r="H11409">
            <v>38194</v>
          </cell>
        </row>
        <row r="11410">
          <cell r="G11410" t="str">
            <v/>
          </cell>
          <cell r="H11410">
            <v>38194</v>
          </cell>
        </row>
        <row r="11411">
          <cell r="G11411" t="str">
            <v/>
          </cell>
          <cell r="H11411">
            <v>38194</v>
          </cell>
        </row>
        <row r="11412">
          <cell r="G11412" t="str">
            <v/>
          </cell>
          <cell r="H11412">
            <v>38194</v>
          </cell>
        </row>
        <row r="11413">
          <cell r="G11413" t="str">
            <v/>
          </cell>
          <cell r="H11413">
            <v>38194</v>
          </cell>
        </row>
        <row r="11414">
          <cell r="G11414" t="str">
            <v/>
          </cell>
          <cell r="H11414">
            <v>38194</v>
          </cell>
        </row>
        <row r="11415">
          <cell r="G11415" t="str">
            <v/>
          </cell>
          <cell r="H11415">
            <v>38194</v>
          </cell>
        </row>
        <row r="11416">
          <cell r="G11416" t="str">
            <v/>
          </cell>
          <cell r="H11416">
            <v>38194</v>
          </cell>
        </row>
        <row r="11417">
          <cell r="G11417" t="str">
            <v/>
          </cell>
          <cell r="H11417">
            <v>38194</v>
          </cell>
        </row>
        <row r="11418">
          <cell r="G11418" t="str">
            <v/>
          </cell>
          <cell r="H11418">
            <v>38194</v>
          </cell>
        </row>
        <row r="11419">
          <cell r="G11419" t="str">
            <v/>
          </cell>
          <cell r="H11419">
            <v>38194</v>
          </cell>
        </row>
        <row r="11420">
          <cell r="G11420" t="str">
            <v/>
          </cell>
          <cell r="H11420">
            <v>38194</v>
          </cell>
        </row>
        <row r="11421">
          <cell r="G11421" t="str">
            <v/>
          </cell>
          <cell r="H11421">
            <v>38194</v>
          </cell>
        </row>
        <row r="11422">
          <cell r="G11422" t="str">
            <v/>
          </cell>
          <cell r="H11422">
            <v>38194</v>
          </cell>
        </row>
        <row r="11423">
          <cell r="G11423" t="str">
            <v/>
          </cell>
          <cell r="H11423">
            <v>38194</v>
          </cell>
        </row>
        <row r="11424">
          <cell r="G11424" t="str">
            <v/>
          </cell>
          <cell r="H11424">
            <v>38194</v>
          </cell>
        </row>
        <row r="11425">
          <cell r="G11425" t="str">
            <v/>
          </cell>
          <cell r="H11425">
            <v>38194</v>
          </cell>
        </row>
        <row r="11426">
          <cell r="G11426" t="str">
            <v/>
          </cell>
          <cell r="H11426">
            <v>38194</v>
          </cell>
        </row>
        <row r="11427">
          <cell r="G11427" t="str">
            <v/>
          </cell>
          <cell r="H11427">
            <v>38194</v>
          </cell>
        </row>
        <row r="11428">
          <cell r="G11428" t="str">
            <v/>
          </cell>
          <cell r="H11428">
            <v>38194</v>
          </cell>
        </row>
        <row r="11429">
          <cell r="G11429" t="str">
            <v/>
          </cell>
          <cell r="H11429">
            <v>38194</v>
          </cell>
        </row>
        <row r="11430">
          <cell r="G11430" t="str">
            <v/>
          </cell>
          <cell r="H11430">
            <v>38194</v>
          </cell>
        </row>
        <row r="11431">
          <cell r="G11431" t="str">
            <v/>
          </cell>
          <cell r="H11431">
            <v>38194</v>
          </cell>
        </row>
        <row r="11432">
          <cell r="G11432" t="str">
            <v/>
          </cell>
          <cell r="H11432">
            <v>38194</v>
          </cell>
        </row>
        <row r="11433">
          <cell r="G11433" t="str">
            <v/>
          </cell>
          <cell r="H11433">
            <v>38194</v>
          </cell>
        </row>
        <row r="11434">
          <cell r="G11434" t="str">
            <v/>
          </cell>
          <cell r="H11434">
            <v>38194</v>
          </cell>
        </row>
        <row r="11435">
          <cell r="G11435" t="str">
            <v/>
          </cell>
          <cell r="H11435">
            <v>38194</v>
          </cell>
        </row>
        <row r="11436">
          <cell r="G11436" t="str">
            <v/>
          </cell>
          <cell r="H11436">
            <v>38194</v>
          </cell>
        </row>
        <row r="11437">
          <cell r="G11437" t="str">
            <v/>
          </cell>
          <cell r="H11437">
            <v>38194</v>
          </cell>
        </row>
        <row r="11438">
          <cell r="G11438" t="str">
            <v/>
          </cell>
          <cell r="H11438">
            <v>38194</v>
          </cell>
        </row>
        <row r="11439">
          <cell r="G11439" t="str">
            <v/>
          </cell>
          <cell r="H11439">
            <v>38194</v>
          </cell>
        </row>
        <row r="11440">
          <cell r="G11440" t="str">
            <v/>
          </cell>
          <cell r="H11440">
            <v>38194</v>
          </cell>
        </row>
        <row r="11441">
          <cell r="G11441" t="str">
            <v/>
          </cell>
          <cell r="H11441">
            <v>38194</v>
          </cell>
        </row>
        <row r="11442">
          <cell r="G11442" t="str">
            <v/>
          </cell>
          <cell r="H11442">
            <v>38194</v>
          </cell>
        </row>
        <row r="11443">
          <cell r="G11443" t="str">
            <v/>
          </cell>
          <cell r="H11443">
            <v>38259</v>
          </cell>
        </row>
        <row r="11444">
          <cell r="G11444" t="str">
            <v/>
          </cell>
          <cell r="H11444">
            <v>38259</v>
          </cell>
        </row>
        <row r="11445">
          <cell r="G11445" t="str">
            <v/>
          </cell>
          <cell r="H11445">
            <v>38260</v>
          </cell>
        </row>
        <row r="11446">
          <cell r="G11446" t="str">
            <v/>
          </cell>
          <cell r="H11446">
            <v>38260</v>
          </cell>
        </row>
        <row r="11447">
          <cell r="G11447" t="str">
            <v/>
          </cell>
          <cell r="H11447">
            <v>38199</v>
          </cell>
        </row>
        <row r="11448">
          <cell r="G11448" t="str">
            <v/>
          </cell>
          <cell r="H11448">
            <v>38199</v>
          </cell>
        </row>
        <row r="11449">
          <cell r="G11449" t="str">
            <v/>
          </cell>
          <cell r="H11449">
            <v>38176</v>
          </cell>
        </row>
        <row r="11450">
          <cell r="G11450" t="str">
            <v/>
          </cell>
          <cell r="H11450">
            <v>38176</v>
          </cell>
        </row>
        <row r="11451">
          <cell r="G11451" t="str">
            <v/>
          </cell>
          <cell r="H11451">
            <v>38238</v>
          </cell>
        </row>
        <row r="11452">
          <cell r="G11452" t="str">
            <v/>
          </cell>
          <cell r="H11452">
            <v>38238</v>
          </cell>
        </row>
        <row r="11453">
          <cell r="G11453" t="str">
            <v/>
          </cell>
          <cell r="H11453">
            <v>38127</v>
          </cell>
        </row>
        <row r="11454">
          <cell r="G11454" t="str">
            <v/>
          </cell>
          <cell r="H11454">
            <v>38127</v>
          </cell>
        </row>
        <row r="11455">
          <cell r="G11455" t="str">
            <v/>
          </cell>
          <cell r="H11455">
            <v>38138</v>
          </cell>
        </row>
        <row r="11456">
          <cell r="G11456" t="str">
            <v/>
          </cell>
          <cell r="H11456">
            <v>38138</v>
          </cell>
        </row>
        <row r="11457">
          <cell r="G11457" t="str">
            <v/>
          </cell>
          <cell r="H11457">
            <v>38138</v>
          </cell>
        </row>
        <row r="11458">
          <cell r="G11458" t="str">
            <v/>
          </cell>
          <cell r="H11458">
            <v>38138</v>
          </cell>
        </row>
        <row r="11459">
          <cell r="G11459" t="str">
            <v/>
          </cell>
          <cell r="H11459">
            <v>38233</v>
          </cell>
        </row>
        <row r="11460">
          <cell r="G11460" t="str">
            <v/>
          </cell>
          <cell r="H11460">
            <v>38233</v>
          </cell>
        </row>
        <row r="11461">
          <cell r="G11461" t="str">
            <v/>
          </cell>
          <cell r="H11461">
            <v>38233</v>
          </cell>
        </row>
        <row r="11462">
          <cell r="G11462" t="str">
            <v/>
          </cell>
          <cell r="H11462">
            <v>38233</v>
          </cell>
        </row>
        <row r="11463">
          <cell r="G11463" t="str">
            <v/>
          </cell>
          <cell r="H11463">
            <v>38233</v>
          </cell>
        </row>
        <row r="11464">
          <cell r="G11464" t="str">
            <v/>
          </cell>
          <cell r="H11464">
            <v>38233</v>
          </cell>
        </row>
        <row r="11465">
          <cell r="G11465" t="str">
            <v/>
          </cell>
          <cell r="H11465">
            <v>38138</v>
          </cell>
        </row>
        <row r="11466">
          <cell r="G11466" t="str">
            <v/>
          </cell>
          <cell r="H11466">
            <v>38138</v>
          </cell>
        </row>
        <row r="11467">
          <cell r="G11467" t="str">
            <v/>
          </cell>
          <cell r="H11467">
            <v>38138</v>
          </cell>
        </row>
        <row r="11468">
          <cell r="G11468" t="str">
            <v/>
          </cell>
          <cell r="H11468">
            <v>38138</v>
          </cell>
        </row>
        <row r="11469">
          <cell r="G11469" t="str">
            <v/>
          </cell>
          <cell r="H11469">
            <v>38257</v>
          </cell>
        </row>
        <row r="11470">
          <cell r="G11470" t="str">
            <v/>
          </cell>
          <cell r="H11470">
            <v>38257</v>
          </cell>
        </row>
        <row r="11471">
          <cell r="G11471" t="str">
            <v/>
          </cell>
          <cell r="H11471">
            <v>38257</v>
          </cell>
        </row>
        <row r="11472">
          <cell r="G11472" t="str">
            <v/>
          </cell>
          <cell r="H11472">
            <v>38257</v>
          </cell>
        </row>
        <row r="11473">
          <cell r="G11473" t="str">
            <v/>
          </cell>
          <cell r="H11473">
            <v>38257</v>
          </cell>
        </row>
        <row r="11474">
          <cell r="G11474" t="str">
            <v/>
          </cell>
          <cell r="H11474">
            <v>38257</v>
          </cell>
        </row>
        <row r="11475">
          <cell r="G11475" t="str">
            <v/>
          </cell>
          <cell r="H11475">
            <v>38257</v>
          </cell>
        </row>
        <row r="11476">
          <cell r="G11476" t="str">
            <v/>
          </cell>
          <cell r="H11476">
            <v>38257</v>
          </cell>
        </row>
        <row r="11477">
          <cell r="G11477" t="str">
            <v/>
          </cell>
          <cell r="H11477">
            <v>38257</v>
          </cell>
        </row>
        <row r="11478">
          <cell r="G11478" t="str">
            <v/>
          </cell>
          <cell r="H11478">
            <v>38257</v>
          </cell>
        </row>
        <row r="11479">
          <cell r="G11479" t="str">
            <v/>
          </cell>
          <cell r="H11479">
            <v>38257</v>
          </cell>
        </row>
        <row r="11480">
          <cell r="G11480" t="str">
            <v/>
          </cell>
          <cell r="H11480">
            <v>38257</v>
          </cell>
        </row>
        <row r="11481">
          <cell r="G11481" t="str">
            <v/>
          </cell>
          <cell r="H11481">
            <v>38257</v>
          </cell>
        </row>
        <row r="11482">
          <cell r="G11482" t="str">
            <v/>
          </cell>
          <cell r="H11482">
            <v>38257</v>
          </cell>
        </row>
        <row r="11483">
          <cell r="G11483" t="str">
            <v/>
          </cell>
          <cell r="H11483">
            <v>38257</v>
          </cell>
        </row>
        <row r="11484">
          <cell r="G11484" t="str">
            <v/>
          </cell>
          <cell r="H11484">
            <v>38257</v>
          </cell>
        </row>
        <row r="11485">
          <cell r="G11485" t="str">
            <v/>
          </cell>
          <cell r="H11485">
            <v>38257</v>
          </cell>
        </row>
        <row r="11486">
          <cell r="G11486" t="str">
            <v/>
          </cell>
          <cell r="H11486">
            <v>38257</v>
          </cell>
        </row>
        <row r="11487">
          <cell r="G11487" t="str">
            <v/>
          </cell>
          <cell r="H11487">
            <v>38163</v>
          </cell>
        </row>
        <row r="11488">
          <cell r="G11488" t="str">
            <v/>
          </cell>
          <cell r="H11488">
            <v>38163</v>
          </cell>
        </row>
        <row r="11489">
          <cell r="G11489" t="str">
            <v/>
          </cell>
          <cell r="H11489">
            <v>38163</v>
          </cell>
        </row>
        <row r="11490">
          <cell r="G11490" t="str">
            <v/>
          </cell>
          <cell r="H11490">
            <v>38163</v>
          </cell>
        </row>
        <row r="11491">
          <cell r="G11491" t="str">
            <v/>
          </cell>
          <cell r="H11491">
            <v>38163</v>
          </cell>
        </row>
        <row r="11492">
          <cell r="G11492" t="str">
            <v/>
          </cell>
          <cell r="H11492">
            <v>38163</v>
          </cell>
        </row>
        <row r="11493">
          <cell r="G11493" t="str">
            <v/>
          </cell>
          <cell r="H11493">
            <v>38101</v>
          </cell>
        </row>
        <row r="11494">
          <cell r="G11494" t="str">
            <v/>
          </cell>
          <cell r="H11494">
            <v>38101</v>
          </cell>
        </row>
        <row r="11495">
          <cell r="G11495" t="str">
            <v/>
          </cell>
          <cell r="H11495">
            <v>38168</v>
          </cell>
        </row>
        <row r="11496">
          <cell r="G11496" t="str">
            <v/>
          </cell>
          <cell r="H11496">
            <v>38212</v>
          </cell>
        </row>
        <row r="11497">
          <cell r="G11497" t="str">
            <v/>
          </cell>
          <cell r="H11497">
            <v>38259</v>
          </cell>
        </row>
        <row r="11498">
          <cell r="G11498" t="str">
            <v/>
          </cell>
          <cell r="H11498">
            <v>38259</v>
          </cell>
        </row>
        <row r="11499">
          <cell r="G11499" t="str">
            <v/>
          </cell>
          <cell r="H11499">
            <v>38260</v>
          </cell>
        </row>
        <row r="11500">
          <cell r="G11500" t="str">
            <v/>
          </cell>
          <cell r="H11500">
            <v>38260</v>
          </cell>
        </row>
        <row r="11501">
          <cell r="G11501" t="str">
            <v/>
          </cell>
          <cell r="H11501">
            <v>38260</v>
          </cell>
        </row>
        <row r="11502">
          <cell r="G11502" t="str">
            <v/>
          </cell>
          <cell r="H11502">
            <v>38260</v>
          </cell>
        </row>
        <row r="11503">
          <cell r="G11503" t="str">
            <v/>
          </cell>
          <cell r="H11503">
            <v>38260</v>
          </cell>
        </row>
        <row r="11504">
          <cell r="G11504" t="str">
            <v/>
          </cell>
          <cell r="H11504">
            <v>38260</v>
          </cell>
        </row>
        <row r="11505">
          <cell r="G11505" t="str">
            <v/>
          </cell>
          <cell r="H11505">
            <v>38260</v>
          </cell>
        </row>
        <row r="11506">
          <cell r="G11506" t="str">
            <v/>
          </cell>
          <cell r="H11506">
            <v>38259</v>
          </cell>
        </row>
        <row r="11507">
          <cell r="G11507" t="str">
            <v/>
          </cell>
          <cell r="H11507">
            <v>38259</v>
          </cell>
        </row>
        <row r="11508">
          <cell r="G11508" t="str">
            <v/>
          </cell>
          <cell r="H11508">
            <v>38259</v>
          </cell>
        </row>
        <row r="11509">
          <cell r="G11509" t="str">
            <v/>
          </cell>
          <cell r="H11509">
            <v>38257</v>
          </cell>
        </row>
        <row r="11510">
          <cell r="G11510" t="str">
            <v/>
          </cell>
          <cell r="H11510">
            <v>38257</v>
          </cell>
        </row>
        <row r="11511">
          <cell r="G11511" t="str">
            <v/>
          </cell>
          <cell r="H11511">
            <v>38257</v>
          </cell>
        </row>
        <row r="11512">
          <cell r="G11512" t="str">
            <v/>
          </cell>
          <cell r="H11512">
            <v>38257</v>
          </cell>
        </row>
        <row r="11513">
          <cell r="G11513" t="str">
            <v/>
          </cell>
          <cell r="H11513">
            <v>38257</v>
          </cell>
        </row>
        <row r="11514">
          <cell r="G11514" t="str">
            <v/>
          </cell>
          <cell r="H11514">
            <v>38257</v>
          </cell>
        </row>
        <row r="11515">
          <cell r="G11515" t="str">
            <v/>
          </cell>
          <cell r="H11515">
            <v>38257</v>
          </cell>
        </row>
        <row r="11516">
          <cell r="G11516" t="str">
            <v/>
          </cell>
          <cell r="H11516">
            <v>38257</v>
          </cell>
        </row>
        <row r="11517">
          <cell r="G11517" t="str">
            <v/>
          </cell>
          <cell r="H11517">
            <v>38256</v>
          </cell>
        </row>
        <row r="11518">
          <cell r="G11518" t="str">
            <v/>
          </cell>
          <cell r="H11518">
            <v>38256</v>
          </cell>
        </row>
        <row r="11519">
          <cell r="G11519" t="str">
            <v/>
          </cell>
          <cell r="H11519">
            <v>38256</v>
          </cell>
        </row>
        <row r="11520">
          <cell r="G11520" t="str">
            <v/>
          </cell>
          <cell r="H11520">
            <v>38256</v>
          </cell>
        </row>
        <row r="11521">
          <cell r="G11521" t="str">
            <v/>
          </cell>
          <cell r="H11521">
            <v>38256</v>
          </cell>
        </row>
        <row r="11522">
          <cell r="G11522" t="str">
            <v/>
          </cell>
          <cell r="H11522">
            <v>38256</v>
          </cell>
        </row>
        <row r="11523">
          <cell r="G11523" t="str">
            <v/>
          </cell>
          <cell r="H11523">
            <v>38256</v>
          </cell>
        </row>
        <row r="11524">
          <cell r="G11524" t="str">
            <v/>
          </cell>
          <cell r="H11524">
            <v>38256</v>
          </cell>
        </row>
        <row r="11525">
          <cell r="G11525" t="str">
            <v/>
          </cell>
          <cell r="H11525">
            <v>38256</v>
          </cell>
        </row>
        <row r="11526">
          <cell r="G11526" t="str">
            <v/>
          </cell>
          <cell r="H11526">
            <v>38256</v>
          </cell>
        </row>
        <row r="11527">
          <cell r="G11527" t="str">
            <v/>
          </cell>
          <cell r="H11527">
            <v>38256</v>
          </cell>
        </row>
        <row r="11528">
          <cell r="G11528" t="str">
            <v/>
          </cell>
          <cell r="H11528">
            <v>38256</v>
          </cell>
        </row>
        <row r="11529">
          <cell r="G11529" t="str">
            <v/>
          </cell>
          <cell r="H11529">
            <v>38256</v>
          </cell>
        </row>
        <row r="11530">
          <cell r="G11530" t="str">
            <v/>
          </cell>
          <cell r="H11530">
            <v>38256</v>
          </cell>
        </row>
        <row r="11531">
          <cell r="G11531" t="str">
            <v/>
          </cell>
          <cell r="H11531">
            <v>38256</v>
          </cell>
        </row>
        <row r="11532">
          <cell r="G11532" t="str">
            <v/>
          </cell>
          <cell r="H11532">
            <v>38256</v>
          </cell>
        </row>
        <row r="11533">
          <cell r="G11533" t="str">
            <v/>
          </cell>
          <cell r="H11533">
            <v>38256</v>
          </cell>
        </row>
        <row r="11534">
          <cell r="G11534" t="str">
            <v/>
          </cell>
          <cell r="H11534">
            <v>38256</v>
          </cell>
        </row>
        <row r="11535">
          <cell r="G11535" t="str">
            <v/>
          </cell>
          <cell r="H11535">
            <v>38256</v>
          </cell>
        </row>
        <row r="11536">
          <cell r="G11536" t="str">
            <v/>
          </cell>
          <cell r="H11536">
            <v>38256</v>
          </cell>
        </row>
        <row r="11537">
          <cell r="G11537" t="str">
            <v/>
          </cell>
          <cell r="H11537">
            <v>38256</v>
          </cell>
        </row>
        <row r="11538">
          <cell r="G11538" t="str">
            <v/>
          </cell>
          <cell r="H11538">
            <v>38260</v>
          </cell>
        </row>
        <row r="11539">
          <cell r="G11539" t="str">
            <v/>
          </cell>
          <cell r="H11539">
            <v>38260</v>
          </cell>
        </row>
        <row r="11540">
          <cell r="G11540" t="str">
            <v/>
          </cell>
          <cell r="H11540">
            <v>38260</v>
          </cell>
        </row>
        <row r="11541">
          <cell r="G11541" t="str">
            <v/>
          </cell>
          <cell r="H11541">
            <v>38260</v>
          </cell>
        </row>
        <row r="11542">
          <cell r="G11542" t="str">
            <v/>
          </cell>
          <cell r="H11542">
            <v>38259</v>
          </cell>
        </row>
        <row r="11543">
          <cell r="G11543" t="str">
            <v/>
          </cell>
          <cell r="H11543">
            <v>38258</v>
          </cell>
        </row>
        <row r="11544">
          <cell r="G11544" t="str">
            <v/>
          </cell>
          <cell r="H11544">
            <v>38258</v>
          </cell>
        </row>
        <row r="11545">
          <cell r="G11545" t="str">
            <v/>
          </cell>
          <cell r="H11545">
            <v>38258</v>
          </cell>
        </row>
        <row r="11546">
          <cell r="G11546" t="str">
            <v/>
          </cell>
          <cell r="H11546">
            <v>38258</v>
          </cell>
        </row>
        <row r="11547">
          <cell r="G11547" t="str">
            <v/>
          </cell>
          <cell r="H11547">
            <v>38258</v>
          </cell>
        </row>
        <row r="11548">
          <cell r="G11548" t="str">
            <v/>
          </cell>
          <cell r="H11548">
            <v>38260</v>
          </cell>
        </row>
        <row r="11549">
          <cell r="G11549" t="str">
            <v/>
          </cell>
          <cell r="H11549">
            <v>38260</v>
          </cell>
        </row>
        <row r="11550">
          <cell r="G11550" t="str">
            <v/>
          </cell>
          <cell r="H11550">
            <v>38260</v>
          </cell>
        </row>
        <row r="11551">
          <cell r="G11551" t="str">
            <v/>
          </cell>
          <cell r="H11551">
            <v>38260</v>
          </cell>
        </row>
        <row r="11552">
          <cell r="G11552" t="str">
            <v/>
          </cell>
          <cell r="H11552">
            <v>38260</v>
          </cell>
        </row>
        <row r="11553">
          <cell r="G11553" t="str">
            <v/>
          </cell>
          <cell r="H11553">
            <v>38260</v>
          </cell>
        </row>
        <row r="11554">
          <cell r="G11554" t="str">
            <v/>
          </cell>
          <cell r="H11554">
            <v>38260</v>
          </cell>
        </row>
        <row r="11555">
          <cell r="G11555" t="str">
            <v/>
          </cell>
          <cell r="H11555">
            <v>38260</v>
          </cell>
        </row>
        <row r="11556">
          <cell r="G11556" t="str">
            <v/>
          </cell>
          <cell r="H11556">
            <v>38260</v>
          </cell>
        </row>
        <row r="11557">
          <cell r="G11557" t="str">
            <v/>
          </cell>
          <cell r="H11557">
            <v>38260</v>
          </cell>
        </row>
        <row r="11558">
          <cell r="G11558" t="str">
            <v/>
          </cell>
          <cell r="H11558">
            <v>38260</v>
          </cell>
        </row>
        <row r="11559">
          <cell r="G11559" t="str">
            <v/>
          </cell>
          <cell r="H11559">
            <v>38260</v>
          </cell>
        </row>
        <row r="11560">
          <cell r="G11560" t="str">
            <v/>
          </cell>
          <cell r="H11560">
            <v>38260</v>
          </cell>
        </row>
        <row r="11561">
          <cell r="G11561" t="str">
            <v/>
          </cell>
          <cell r="H11561">
            <v>38260</v>
          </cell>
        </row>
        <row r="11562">
          <cell r="G11562" t="str">
            <v/>
          </cell>
          <cell r="H11562">
            <v>38260</v>
          </cell>
        </row>
        <row r="11563">
          <cell r="G11563" t="str">
            <v/>
          </cell>
          <cell r="H11563">
            <v>38260</v>
          </cell>
        </row>
        <row r="11564">
          <cell r="G11564" t="str">
            <v/>
          </cell>
          <cell r="H11564">
            <v>38260</v>
          </cell>
        </row>
        <row r="11565">
          <cell r="G11565" t="str">
            <v/>
          </cell>
          <cell r="H11565">
            <v>38260</v>
          </cell>
        </row>
        <row r="11566">
          <cell r="G11566" t="str">
            <v/>
          </cell>
          <cell r="H11566">
            <v>38260</v>
          </cell>
        </row>
        <row r="11567">
          <cell r="G11567" t="str">
            <v/>
          </cell>
          <cell r="H11567">
            <v>38260</v>
          </cell>
        </row>
        <row r="11568">
          <cell r="G11568" t="str">
            <v/>
          </cell>
          <cell r="H11568">
            <v>38260</v>
          </cell>
        </row>
        <row r="11569">
          <cell r="G11569" t="str">
            <v/>
          </cell>
          <cell r="H11569">
            <v>38260</v>
          </cell>
        </row>
        <row r="11570">
          <cell r="G11570" t="str">
            <v/>
          </cell>
          <cell r="H11570">
            <v>38260</v>
          </cell>
        </row>
        <row r="11571">
          <cell r="G11571" t="str">
            <v/>
          </cell>
          <cell r="H11571">
            <v>38259</v>
          </cell>
        </row>
        <row r="11572">
          <cell r="G11572" t="str">
            <v/>
          </cell>
          <cell r="H11572">
            <v>38259</v>
          </cell>
        </row>
        <row r="11573">
          <cell r="G11573" t="str">
            <v/>
          </cell>
          <cell r="H11573">
            <v>38259</v>
          </cell>
        </row>
        <row r="11574">
          <cell r="G11574" t="str">
            <v/>
          </cell>
          <cell r="H11574">
            <v>38259</v>
          </cell>
        </row>
        <row r="11575">
          <cell r="G11575" t="str">
            <v/>
          </cell>
          <cell r="H11575">
            <v>38259</v>
          </cell>
        </row>
        <row r="11576">
          <cell r="G11576" t="str">
            <v/>
          </cell>
          <cell r="H11576">
            <v>38259</v>
          </cell>
        </row>
        <row r="11577">
          <cell r="G11577" t="str">
            <v/>
          </cell>
          <cell r="H11577">
            <v>38259</v>
          </cell>
        </row>
        <row r="11578">
          <cell r="G11578" t="str">
            <v/>
          </cell>
          <cell r="H11578">
            <v>38258</v>
          </cell>
        </row>
        <row r="11579">
          <cell r="G11579" t="str">
            <v/>
          </cell>
          <cell r="H11579">
            <v>38260</v>
          </cell>
        </row>
        <row r="11580">
          <cell r="G11580" t="str">
            <v/>
          </cell>
          <cell r="H11580">
            <v>38260</v>
          </cell>
        </row>
        <row r="11581">
          <cell r="G11581" t="str">
            <v/>
          </cell>
          <cell r="H11581">
            <v>38260</v>
          </cell>
        </row>
        <row r="11582">
          <cell r="G11582" t="str">
            <v/>
          </cell>
          <cell r="H11582">
            <v>38260</v>
          </cell>
        </row>
        <row r="11583">
          <cell r="G11583" t="str">
            <v/>
          </cell>
          <cell r="H11583">
            <v>38252</v>
          </cell>
        </row>
        <row r="11584">
          <cell r="G11584" t="str">
            <v/>
          </cell>
          <cell r="H11584">
            <v>38252</v>
          </cell>
        </row>
        <row r="11585">
          <cell r="G11585" t="str">
            <v/>
          </cell>
          <cell r="H11585">
            <v>38252</v>
          </cell>
        </row>
        <row r="11586">
          <cell r="G11586" t="str">
            <v/>
          </cell>
          <cell r="H11586">
            <v>38252</v>
          </cell>
        </row>
        <row r="11587">
          <cell r="G11587" t="str">
            <v/>
          </cell>
          <cell r="H11587">
            <v>38168</v>
          </cell>
        </row>
        <row r="11588">
          <cell r="G11588" t="str">
            <v/>
          </cell>
          <cell r="H11588">
            <v>38168</v>
          </cell>
        </row>
      </sheetData>
      <sheetData sheetId="1"/>
      <sheetData sheetId="2" refreshError="1"/>
      <sheetData sheetId="3" refreshError="1"/>
      <sheetData sheetId="4"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賃借2"/>
      <sheetName val="Sheet1"/>
      <sheetName val="賃借2.XLS"/>
      <sheetName val="%E8%B3%83%E5%80%9F2.XLS"/>
    </sheetNames>
    <definedNames>
      <definedName name="Module1.On_Click"/>
    </definedNames>
    <sheetDataSet>
      <sheetData sheetId="0" refreshError="1"/>
      <sheetData sheetId="1" refreshError="1"/>
      <sheetData sheetId="2" refreshError="1"/>
      <sheetData sheetId="3"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Trial Bal 280203"/>
      <sheetName val="Balance Sheet "/>
      <sheetName val="Monthly exp"/>
      <sheetName val="Billing Data"/>
      <sheetName val="WIP 280203"/>
    </sheetNames>
    <sheetDataSet>
      <sheetData sheetId="0" refreshError="1"/>
      <sheetData sheetId="1">
        <row r="50">
          <cell r="A50" t="str">
            <v>SHIPARA TECHNOLOGIES LIMITED</v>
          </cell>
        </row>
        <row r="51">
          <cell r="A51" t="str">
            <v>PROFIT AND LOSS ACCOUNT FOR THE PERIOD 01-JULY-2002 TO 28-FEB-2003</v>
          </cell>
        </row>
        <row r="58">
          <cell r="B58" t="str">
            <v>Schedule</v>
          </cell>
        </row>
        <row r="59">
          <cell r="A59" t="str">
            <v>INCOME</v>
          </cell>
        </row>
        <row r="61">
          <cell r="A61" t="str">
            <v xml:space="preserve">Income from software development services </v>
          </cell>
        </row>
        <row r="62">
          <cell r="A62" t="str">
            <v>[tax deducted at source Rs ]</v>
          </cell>
        </row>
        <row r="63">
          <cell r="A63" t="str">
            <v>Interest Income</v>
          </cell>
        </row>
        <row r="64">
          <cell r="A64" t="str">
            <v>[tax deducted at source Rs ]</v>
          </cell>
        </row>
        <row r="65">
          <cell r="A65" t="str">
            <v>Exchange rate difference</v>
          </cell>
        </row>
        <row r="66">
          <cell r="A66" t="str">
            <v>Miscellaneous Income</v>
          </cell>
        </row>
        <row r="68">
          <cell r="A68" t="str">
            <v>Total</v>
          </cell>
        </row>
        <row r="69">
          <cell r="A69" t="str">
            <v>EXPENDITURE</v>
          </cell>
        </row>
        <row r="71">
          <cell r="A71" t="str">
            <v>Cost of software development</v>
          </cell>
          <cell r="B71" t="str">
            <v>H</v>
          </cell>
        </row>
        <row r="72">
          <cell r="A72" t="str">
            <v>Administration and other expenses</v>
          </cell>
          <cell r="B72" t="str">
            <v>I</v>
          </cell>
        </row>
        <row r="73">
          <cell r="A73" t="str">
            <v>Interest</v>
          </cell>
        </row>
        <row r="74">
          <cell r="A74" t="str">
            <v>Depreciation</v>
          </cell>
          <cell r="B74" t="str">
            <v>B</v>
          </cell>
        </row>
        <row r="75">
          <cell r="A75" t="str">
            <v>Preliminary expenses amortized</v>
          </cell>
        </row>
        <row r="77">
          <cell r="A77" t="str">
            <v>Total</v>
          </cell>
        </row>
        <row r="79">
          <cell r="A79" t="str">
            <v>Profit/(loss) before taxation</v>
          </cell>
        </row>
        <row r="80">
          <cell r="A80" t="str">
            <v>Taxation</v>
          </cell>
        </row>
        <row r="82">
          <cell r="A82" t="str">
            <v>Profit/(loss) after taxation</v>
          </cell>
        </row>
        <row r="83">
          <cell r="A83" t="str">
            <v>Brought forward loss from previous year</v>
          </cell>
        </row>
        <row r="84">
          <cell r="A84" t="str">
            <v>Total Loss carried to the balance sheet</v>
          </cell>
        </row>
        <row r="86">
          <cell r="A86" t="str">
            <v>Basic and diluted earnings per share</v>
          </cell>
        </row>
        <row r="87">
          <cell r="A87" t="str">
            <v>(equity shares, par value Rs 10 each)</v>
          </cell>
        </row>
        <row r="88">
          <cell r="A88" t="str">
            <v xml:space="preserve">Number of shares used in computing basic and </v>
          </cell>
        </row>
        <row r="89">
          <cell r="A89" t="str">
            <v>diluted earnings per share</v>
          </cell>
        </row>
      </sheetData>
      <sheetData sheetId="2" refreshError="1"/>
      <sheetData sheetId="3" refreshError="1"/>
      <sheetData sheetId="4"/>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Work Done"/>
      <sheetName val="Legends (2)"/>
      <sheetName val="Samples For FA Additions (2)"/>
      <sheetName val="Guidance"/>
      <sheetName val="FA Schedule Dec 07"/>
      <sheetName val="Additions Dec 07"/>
      <sheetName val="FA SHEDULE-Audited Mar 07"/>
      <sheetName val="Reco- FAMS &amp; Tally"/>
      <sheetName val="FA Additions Apr- Dec 07"/>
      <sheetName val="FA register Dec 07"/>
      <sheetName val="Reco-FAMS &amp; Tally"/>
      <sheetName val="Sheet1"/>
      <sheetName val="Total Additions Apr to Nov 07"/>
      <sheetName val="Samples For FA Additions"/>
      <sheetName val="Sampling-CMA-DP"/>
      <sheetName val="Sampling-CMA-OE"/>
      <sheetName val="FA Register-Additions"/>
      <sheetName val="Additions"/>
      <sheetName val="Disposals"/>
      <sheetName val="Fixed Asset Register Dec 07"/>
      <sheetName val="Schedule Dec 06"/>
      <sheetName val="Expectation"/>
      <sheetName val="Audited MArch 07"/>
      <sheetName val="FA register Nov 07"/>
      <sheetName val="Retirements"/>
      <sheetName val="XREF"/>
      <sheetName val="Tickmarks"/>
      <sheetName val="IAA"/>
      <sheetName val="Worksheet in (C) 5640"/>
      <sheetName val="Company"/>
    </sheetNames>
    <sheetDataSet>
      <sheetData sheetId="0"/>
      <sheetData sheetId="1"/>
      <sheetData sheetId="2"/>
      <sheetData sheetId="3"/>
      <sheetData sheetId="4" refreshError="1">
        <row r="12">
          <cell r="M12" t="str">
            <v>!</v>
          </cell>
        </row>
        <row r="15">
          <cell r="M15" t="str">
            <v>!</v>
          </cell>
        </row>
        <row r="21">
          <cell r="M21" t="str">
            <v>!</v>
          </cell>
        </row>
        <row r="25">
          <cell r="M25" t="str">
            <v>!</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EXLSGAA"/>
      <sheetName val="FA Schedule Dec 07"/>
      <sheetName val="EXLSGAA.XLS"/>
      <sheetName val="Title"/>
    </sheetNames>
    <definedNames>
      <definedName name="On_Click"/>
    </definedNames>
    <sheetDataSet>
      <sheetData sheetId="0" refreshError="1"/>
      <sheetData sheetId="1" refreshError="1"/>
      <sheetData sheetId="2" refreshError="1"/>
      <sheetData sheetId="3"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2007"/>
      <sheetName val="BS"/>
      <sheetName val="PL"/>
      <sheetName val="BS SCH"/>
      <sheetName val="PL SCH"/>
      <sheetName val="FI ASSETS"/>
      <sheetName val="Investments"/>
      <sheetName val="Exe-10B"/>
      <sheetName val="Tax"/>
      <sheetName val="IT-DEP"/>
      <sheetName val="Sheet1"/>
      <sheetName val="cashflow"/>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Labour &amp; Plant"/>
      <sheetName val="Material "/>
      <sheetName val=" Analysis"/>
      <sheetName val="BOQ "/>
      <sheetName val="Sheet1"/>
      <sheetName val="DWR"/>
      <sheetName val="Priced_DWR "/>
      <sheetName val="Labour _ Plant"/>
      <sheetName val="DWR(Priced)"/>
      <sheetName val=" AnalysisPCC"/>
      <sheetName val=" AnalysisNH"/>
      <sheetName val="Estimates"/>
      <sheetName val="REL"/>
      <sheetName val="Sheet4"/>
      <sheetName val="CrRajWMM"/>
      <sheetName val="costing"/>
      <sheetName val=""/>
      <sheetName val="BOQ_M26"/>
      <sheetName val="Aoc"/>
      <sheetName val="estimate"/>
      <sheetName val="Perf Distribution"/>
      <sheetName val="Assumptions"/>
      <sheetName val="Material"/>
      <sheetName val="Improvements"/>
      <sheetName val="REVENUES &amp; BS"/>
      <sheetName val="Results"/>
      <sheetName val="PLGroupings"/>
      <sheetName val="Timesheet"/>
      <sheetName val="beam-reinft-IIInd floor"/>
      <sheetName val="purpose&amp;input"/>
      <sheetName val="1. Acquisition"/>
      <sheetName val="Final Basic rate"/>
      <sheetName val="Basic Rates"/>
      <sheetName val="S2groupcode"/>
      <sheetName val="Index"/>
      <sheetName val="beam-reinft"/>
    </sheetNames>
    <sheetDataSet>
      <sheetData sheetId="0" refreshError="1">
        <row r="32">
          <cell r="C32">
            <v>120</v>
          </cell>
        </row>
      </sheetData>
      <sheetData sheetId="1" refreshError="1"/>
      <sheetData sheetId="2" refreshError="1"/>
      <sheetData sheetId="3" refreshError="1"/>
      <sheetData sheetId="4" refreshError="1"/>
      <sheetData sheetId="5" refreshError="1"/>
      <sheetData sheetId="6" refreshError="1"/>
      <sheetData sheetId="7" refreshError="1"/>
      <sheetData sheetId="8">
        <row r="32">
          <cell r="C32">
            <v>120</v>
          </cell>
        </row>
      </sheetData>
      <sheetData sheetId="9">
        <row r="32">
          <cell r="C32">
            <v>120</v>
          </cell>
        </row>
      </sheetData>
      <sheetData sheetId="10">
        <row r="32">
          <cell r="C32">
            <v>120</v>
          </cell>
        </row>
      </sheetData>
      <sheetData sheetId="11">
        <row r="32">
          <cell r="C32">
            <v>120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6">
          <cell r="C16" t="str">
            <v>Partner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C2:N45"/>
  <sheetViews>
    <sheetView topLeftCell="A19" workbookViewId="0">
      <selection activeCell="H43" sqref="H43"/>
    </sheetView>
  </sheetViews>
  <sheetFormatPr defaultRowHeight="15"/>
  <cols>
    <col min="3" max="3" width="12" customWidth="1"/>
    <col min="4" max="4" width="4" bestFit="1" customWidth="1"/>
    <col min="5" max="5" width="18.5703125" bestFit="1" customWidth="1"/>
    <col min="6" max="6" width="15.140625" bestFit="1" customWidth="1"/>
    <col min="7" max="7" width="12" bestFit="1" customWidth="1"/>
    <col min="8" max="8" width="14.140625" bestFit="1" customWidth="1"/>
    <col min="10" max="10" width="10.85546875" bestFit="1" customWidth="1"/>
    <col min="11" max="11" width="14.85546875" bestFit="1" customWidth="1"/>
  </cols>
  <sheetData>
    <row r="2" spans="3:14">
      <c r="J2" t="s">
        <v>92</v>
      </c>
      <c r="K2" t="s">
        <v>168</v>
      </c>
    </row>
    <row r="3" spans="3:14">
      <c r="C3" t="s">
        <v>10</v>
      </c>
      <c r="D3" t="s">
        <v>55</v>
      </c>
      <c r="E3" t="s">
        <v>34</v>
      </c>
      <c r="F3" t="s">
        <v>35</v>
      </c>
      <c r="G3" t="s">
        <v>11</v>
      </c>
      <c r="H3" t="s">
        <v>56</v>
      </c>
      <c r="J3" t="s">
        <v>186</v>
      </c>
      <c r="K3" t="s">
        <v>186</v>
      </c>
    </row>
    <row r="4" spans="3:14">
      <c r="C4" s="202">
        <v>41364</v>
      </c>
      <c r="H4">
        <v>186.13977499999999</v>
      </c>
    </row>
    <row r="5" spans="3:14">
      <c r="C5" s="202">
        <v>41455</v>
      </c>
      <c r="D5">
        <v>91</v>
      </c>
      <c r="E5" s="145">
        <v>186.13977499999999</v>
      </c>
      <c r="F5" s="145">
        <v>3.7006250000000004E-2</v>
      </c>
      <c r="G5" s="145">
        <v>6.0329685979452057</v>
      </c>
      <c r="H5" s="145">
        <v>186.10276875</v>
      </c>
      <c r="J5" s="145">
        <v>3.6957900000000002E-2</v>
      </c>
      <c r="K5" s="145">
        <v>7.0351616999999997</v>
      </c>
    </row>
    <row r="6" spans="3:14">
      <c r="C6" s="202">
        <v>41547</v>
      </c>
      <c r="D6">
        <v>92</v>
      </c>
      <c r="E6" s="145">
        <v>186.10276875</v>
      </c>
      <c r="F6" s="145">
        <v>3.7006250000000004E-2</v>
      </c>
      <c r="G6" s="145">
        <v>6.0980523678082195</v>
      </c>
      <c r="H6" s="145">
        <v>186.06576250000001</v>
      </c>
      <c r="J6" s="145">
        <v>3.6957900000000002E-2</v>
      </c>
      <c r="K6" s="145">
        <v>5.0831530000000003</v>
      </c>
    </row>
    <row r="7" spans="3:14">
      <c r="C7" s="202">
        <v>41639</v>
      </c>
      <c r="D7">
        <v>92</v>
      </c>
      <c r="E7" s="145">
        <v>186.06576250000001</v>
      </c>
      <c r="F7" s="145">
        <v>3.7006250000000004E-2</v>
      </c>
      <c r="G7" s="145">
        <v>6.0968397794520559</v>
      </c>
      <c r="H7" s="145">
        <v>186.02875625000001</v>
      </c>
      <c r="J7" s="145">
        <v>3.7159600000000001E-2</v>
      </c>
      <c r="K7" s="145">
        <v>6.1397892000000001</v>
      </c>
    </row>
    <row r="8" spans="3:14">
      <c r="C8" s="202">
        <v>41729</v>
      </c>
      <c r="D8">
        <v>90</v>
      </c>
      <c r="E8" s="145">
        <v>186.02875625000001</v>
      </c>
      <c r="F8" s="145">
        <v>3.7006250000000004E-2</v>
      </c>
      <c r="G8" s="145">
        <v>5.9631135565068503</v>
      </c>
      <c r="H8" s="145">
        <v>185.99175000000002</v>
      </c>
      <c r="J8" s="145">
        <v>3.8251199999999999E-2</v>
      </c>
      <c r="K8" s="145">
        <v>6.5439061000000001</v>
      </c>
      <c r="M8" s="204">
        <f>SUM(J5:J8)</f>
        <v>0.1493266</v>
      </c>
      <c r="N8" s="204">
        <f>SUM(K5:K8)</f>
        <v>24.802009999999999</v>
      </c>
    </row>
    <row r="9" spans="3:14">
      <c r="C9" s="202">
        <v>41820</v>
      </c>
      <c r="D9">
        <v>91</v>
      </c>
      <c r="E9" s="145">
        <v>185.99175000000002</v>
      </c>
      <c r="F9" s="145">
        <v>3.7006250000000004E-2</v>
      </c>
      <c r="G9" s="145">
        <v>6.0281709657534259</v>
      </c>
      <c r="H9" s="145">
        <v>185.95474375000003</v>
      </c>
      <c r="J9" s="145">
        <v>3.6957900000000002E-2</v>
      </c>
      <c r="K9" s="145">
        <v>6.5133453000000001</v>
      </c>
      <c r="M9" s="204">
        <f>SUM(J9:J12)</f>
        <v>0.14610200000000001</v>
      </c>
      <c r="N9" s="204">
        <f>SUM(K9:K12)</f>
        <v>25.064273999999997</v>
      </c>
    </row>
    <row r="10" spans="3:14">
      <c r="C10" s="202">
        <v>41912</v>
      </c>
      <c r="D10">
        <v>92</v>
      </c>
      <c r="E10" s="145">
        <v>185.95474375000003</v>
      </c>
      <c r="F10" s="145">
        <v>3.7006250000000004E-2</v>
      </c>
      <c r="G10" s="145">
        <v>6.0932020143835635</v>
      </c>
      <c r="H10" s="145">
        <v>185.91773750000004</v>
      </c>
      <c r="J10" s="145">
        <v>3.8254299999999998E-2</v>
      </c>
      <c r="K10" s="145">
        <v>6.2299281999999998</v>
      </c>
      <c r="M10" s="204">
        <f>SUM(J13:J16)</f>
        <v>11.263551</v>
      </c>
      <c r="N10" s="204">
        <f>SUM(K13:K16)</f>
        <v>23.4858507</v>
      </c>
    </row>
    <row r="11" spans="3:14">
      <c r="C11" s="202">
        <v>42004</v>
      </c>
      <c r="D11">
        <v>92</v>
      </c>
      <c r="E11" s="145">
        <v>185.91773750000004</v>
      </c>
      <c r="F11" s="145">
        <v>3.7006250000000004E-2</v>
      </c>
      <c r="G11" s="145">
        <v>6.091989426027399</v>
      </c>
      <c r="H11" s="145">
        <v>185.88073125000005</v>
      </c>
      <c r="J11" s="145">
        <v>3.3965799999999997E-2</v>
      </c>
      <c r="K11" s="145">
        <v>6.2631319999999997</v>
      </c>
      <c r="M11" s="204">
        <f>SUM(J17:J20)</f>
        <v>14.4740784</v>
      </c>
      <c r="N11" s="204">
        <f>SUM(K17:K20)</f>
        <v>22.698744300000001</v>
      </c>
    </row>
    <row r="12" spans="3:14">
      <c r="C12" s="202">
        <v>42094</v>
      </c>
      <c r="D12">
        <v>90</v>
      </c>
      <c r="E12" s="145">
        <v>185.88073125000005</v>
      </c>
      <c r="F12" s="145">
        <v>3.7006250000000004E-2</v>
      </c>
      <c r="G12" s="145">
        <v>5.9583686455479468</v>
      </c>
      <c r="H12" s="145">
        <v>185.84372500000006</v>
      </c>
      <c r="J12" s="145">
        <v>3.6923999999999998E-2</v>
      </c>
      <c r="K12" s="145">
        <v>6.0578684999999997</v>
      </c>
      <c r="M12" s="204">
        <f>SUM(J21:J24)</f>
        <v>19.809023800000002</v>
      </c>
      <c r="N12" s="204">
        <f>SUM(K21:K24)</f>
        <v>21.036190900000001</v>
      </c>
    </row>
    <row r="13" spans="3:14">
      <c r="C13" s="202">
        <v>42185</v>
      </c>
      <c r="D13">
        <v>91</v>
      </c>
      <c r="E13" s="145">
        <v>185.84372500000006</v>
      </c>
      <c r="F13" s="145">
        <v>2.7349375</v>
      </c>
      <c r="G13" s="145">
        <v>6.0233733335616462</v>
      </c>
      <c r="H13" s="145">
        <v>183.10878750000006</v>
      </c>
      <c r="J13" s="145">
        <v>2.7602620999999998</v>
      </c>
      <c r="K13" s="145">
        <v>6.2109842999999998</v>
      </c>
      <c r="M13" s="204">
        <f>SUM(J25:J28)</f>
        <v>13.086119800000001</v>
      </c>
      <c r="N13" s="204">
        <f>SUM(K25:K28)</f>
        <v>11.4248198</v>
      </c>
    </row>
    <row r="14" spans="3:14">
      <c r="C14" s="202">
        <v>42277</v>
      </c>
      <c r="D14">
        <v>92</v>
      </c>
      <c r="E14" s="145">
        <v>183.10878750000006</v>
      </c>
      <c r="F14" s="145">
        <v>2.7349375</v>
      </c>
      <c r="G14" s="145">
        <v>5.9999482150684962</v>
      </c>
      <c r="H14" s="145">
        <v>180.37385000000006</v>
      </c>
      <c r="J14" s="145">
        <v>2.7508534999999998</v>
      </c>
      <c r="K14" s="145">
        <v>5.5202271999999999</v>
      </c>
    </row>
    <row r="15" spans="3:14">
      <c r="C15" s="202">
        <v>42369</v>
      </c>
      <c r="D15">
        <v>92</v>
      </c>
      <c r="E15" s="145">
        <v>180.37385000000006</v>
      </c>
      <c r="F15" s="145">
        <v>2.7349375</v>
      </c>
      <c r="G15" s="145">
        <v>5.9103321808219205</v>
      </c>
      <c r="H15" s="145">
        <v>177.63891250000006</v>
      </c>
      <c r="J15" s="145">
        <v>2.8650875</v>
      </c>
      <c r="K15" s="145">
        <v>6.0563738000000003</v>
      </c>
    </row>
    <row r="16" spans="3:14">
      <c r="C16" s="202">
        <v>42460</v>
      </c>
      <c r="D16">
        <v>91</v>
      </c>
      <c r="E16" s="145">
        <v>177.63891250000006</v>
      </c>
      <c r="F16" s="145">
        <v>2.7349375</v>
      </c>
      <c r="G16" s="145">
        <v>5.7574474928082209</v>
      </c>
      <c r="H16" s="145">
        <v>174.90397500000006</v>
      </c>
      <c r="J16" s="145">
        <v>2.8873479</v>
      </c>
      <c r="K16" s="145">
        <v>5.6982654000000004</v>
      </c>
    </row>
    <row r="17" spans="3:12">
      <c r="C17" s="202">
        <v>42551</v>
      </c>
      <c r="D17">
        <v>91</v>
      </c>
      <c r="E17" s="145">
        <v>174.90397500000006</v>
      </c>
      <c r="F17" s="145">
        <v>3.6435374999999999</v>
      </c>
      <c r="G17" s="145">
        <v>5.6688055458904127</v>
      </c>
      <c r="H17" s="145">
        <v>171.26043750000005</v>
      </c>
      <c r="J17" s="145">
        <v>3.6583812999999998</v>
      </c>
      <c r="K17" s="145">
        <v>5.8985883000000001</v>
      </c>
    </row>
    <row r="18" spans="3:12">
      <c r="C18" s="202">
        <v>42643</v>
      </c>
      <c r="D18">
        <v>92</v>
      </c>
      <c r="E18" s="145">
        <v>171.26043750000005</v>
      </c>
      <c r="F18" s="145">
        <v>3.6435374999999999</v>
      </c>
      <c r="G18" s="145">
        <v>5.611711869863016</v>
      </c>
      <c r="H18" s="145">
        <v>167.61690000000004</v>
      </c>
      <c r="J18" s="145">
        <v>3.3827302000000001</v>
      </c>
      <c r="K18" s="145">
        <v>5.7398939999999996</v>
      </c>
    </row>
    <row r="19" spans="3:12">
      <c r="C19" s="202">
        <v>42735</v>
      </c>
      <c r="D19">
        <v>92</v>
      </c>
      <c r="E19" s="145">
        <v>167.61690000000004</v>
      </c>
      <c r="F19" s="145">
        <v>3.6435374999999999</v>
      </c>
      <c r="G19" s="145">
        <v>5.492323627397262</v>
      </c>
      <c r="H19" s="145">
        <v>163.97336250000004</v>
      </c>
      <c r="J19" s="145">
        <v>3.7863934000000001</v>
      </c>
      <c r="K19" s="145">
        <v>5.9062473000000004</v>
      </c>
    </row>
    <row r="20" spans="3:12">
      <c r="C20" s="202">
        <v>42825</v>
      </c>
      <c r="D20">
        <v>90</v>
      </c>
      <c r="E20" s="145">
        <v>163.97336250000004</v>
      </c>
      <c r="F20" s="145">
        <v>3.6435374999999999</v>
      </c>
      <c r="G20" s="145">
        <v>5.2561324417808235</v>
      </c>
      <c r="H20" s="145">
        <v>160.32982500000003</v>
      </c>
      <c r="J20" s="145">
        <v>3.6465735000000001</v>
      </c>
      <c r="K20" s="145">
        <v>5.1540147000000003</v>
      </c>
    </row>
    <row r="21" spans="3:12">
      <c r="C21" s="202">
        <v>42916</v>
      </c>
      <c r="D21">
        <v>91</v>
      </c>
      <c r="E21" s="145">
        <v>160.32982500000003</v>
      </c>
      <c r="F21" s="145">
        <v>4.9623749999999998</v>
      </c>
      <c r="G21" s="145">
        <v>5.1964433691780831</v>
      </c>
      <c r="H21" s="145">
        <v>155.36745000000002</v>
      </c>
      <c r="J21" s="145">
        <v>4.9063362000000001</v>
      </c>
      <c r="K21" s="145">
        <v>5.2865902</v>
      </c>
    </row>
    <row r="22" spans="3:12">
      <c r="C22" s="202">
        <v>43008</v>
      </c>
      <c r="D22">
        <v>92</v>
      </c>
      <c r="E22" s="145">
        <v>155.36745000000002</v>
      </c>
      <c r="F22" s="145">
        <v>4.9623749999999998</v>
      </c>
      <c r="G22" s="145">
        <v>5.0909443890410966</v>
      </c>
      <c r="H22" s="145">
        <v>150.40507500000001</v>
      </c>
      <c r="J22" s="145">
        <v>4.9672951999999997</v>
      </c>
      <c r="K22" s="145">
        <v>5.9142967999999998</v>
      </c>
    </row>
    <row r="23" spans="3:12">
      <c r="C23" s="202">
        <v>43100</v>
      </c>
      <c r="D23">
        <v>92</v>
      </c>
      <c r="E23" s="145">
        <v>150.40507500000001</v>
      </c>
      <c r="F23" s="145">
        <v>4.9623749999999998</v>
      </c>
      <c r="G23" s="145">
        <v>4.92834163561644</v>
      </c>
      <c r="H23" s="145">
        <v>145.4427</v>
      </c>
      <c r="J23" s="145">
        <v>4.9681062000000002</v>
      </c>
      <c r="K23" s="145">
        <v>5.0796042000000003</v>
      </c>
    </row>
    <row r="24" spans="3:12">
      <c r="C24" s="202">
        <v>43190</v>
      </c>
      <c r="D24">
        <v>90</v>
      </c>
      <c r="E24" s="145">
        <v>145.4427</v>
      </c>
      <c r="F24" s="145">
        <v>4.9623749999999998</v>
      </c>
      <c r="G24" s="145">
        <v>4.6621358630136989</v>
      </c>
      <c r="H24" s="145">
        <v>140.48032499999999</v>
      </c>
      <c r="J24" s="145">
        <v>4.9672862000000002</v>
      </c>
      <c r="K24" s="145">
        <v>4.7556997000000001</v>
      </c>
    </row>
    <row r="25" spans="3:12">
      <c r="C25" s="202">
        <v>43281</v>
      </c>
      <c r="D25">
        <v>91</v>
      </c>
      <c r="E25" s="145">
        <v>140.48032499999999</v>
      </c>
      <c r="F25" s="145">
        <v>6.5413124999999992</v>
      </c>
      <c r="G25" s="145">
        <v>4.553102040410959</v>
      </c>
      <c r="H25" s="145">
        <v>133.93901249999999</v>
      </c>
      <c r="J25" s="145">
        <v>6.5424987000000003</v>
      </c>
      <c r="K25" s="145">
        <v>4.5997316000000001</v>
      </c>
    </row>
    <row r="26" spans="3:12">
      <c r="C26" s="202">
        <v>43373</v>
      </c>
      <c r="D26">
        <v>92</v>
      </c>
      <c r="E26" s="145">
        <v>133.93901249999999</v>
      </c>
      <c r="F26" s="145">
        <v>6.5413124999999992</v>
      </c>
      <c r="G26" s="145">
        <v>4.3887961356164382</v>
      </c>
      <c r="H26" s="145">
        <v>127.39769999999999</v>
      </c>
      <c r="J26" s="145">
        <v>6.5436211000000002</v>
      </c>
      <c r="K26" s="145">
        <v>4.1349815000000003</v>
      </c>
    </row>
    <row r="27" spans="3:12">
      <c r="C27" s="202">
        <v>43465</v>
      </c>
      <c r="D27">
        <v>92</v>
      </c>
      <c r="E27" s="145">
        <v>127.39769999999999</v>
      </c>
      <c r="F27" s="145">
        <v>6.5413124999999992</v>
      </c>
      <c r="G27" s="145">
        <v>4.1744561424657531</v>
      </c>
      <c r="H27" s="145">
        <v>120.85638749999998</v>
      </c>
      <c r="J27" s="149" t="s">
        <v>265</v>
      </c>
      <c r="K27" s="145">
        <v>2.6901066999999999</v>
      </c>
      <c r="L27" t="s">
        <v>266</v>
      </c>
    </row>
    <row r="28" spans="3:12">
      <c r="C28" s="202">
        <v>43555</v>
      </c>
      <c r="D28">
        <v>90</v>
      </c>
      <c r="E28" s="145">
        <v>120.85638749999998</v>
      </c>
      <c r="F28" s="145">
        <v>6.5413124999999992</v>
      </c>
      <c r="G28" s="145">
        <v>3.8740266678082182</v>
      </c>
      <c r="H28" s="145">
        <v>114.31507499999998</v>
      </c>
    </row>
    <row r="29" spans="3:12">
      <c r="C29" s="202">
        <v>43646</v>
      </c>
      <c r="D29">
        <v>91</v>
      </c>
      <c r="E29" s="145">
        <v>114.31507499999998</v>
      </c>
      <c r="F29" s="145">
        <v>6.9924374999999994</v>
      </c>
      <c r="G29" s="145">
        <v>3.7050611979452048</v>
      </c>
      <c r="H29" s="145">
        <v>107.32263749999998</v>
      </c>
    </row>
    <row r="30" spans="3:12">
      <c r="C30" s="202">
        <v>43738</v>
      </c>
      <c r="D30">
        <v>92</v>
      </c>
      <c r="E30" s="145">
        <v>107.32263749999998</v>
      </c>
      <c r="F30" s="145">
        <v>6.9924374999999994</v>
      </c>
      <c r="G30" s="145">
        <v>3.5166540945205478</v>
      </c>
      <c r="H30" s="145">
        <v>100.33019999999999</v>
      </c>
    </row>
    <row r="31" spans="3:12">
      <c r="C31" s="202">
        <v>43830</v>
      </c>
      <c r="D31">
        <v>92</v>
      </c>
      <c r="E31" s="145">
        <v>100.33019999999999</v>
      </c>
      <c r="F31" s="145">
        <v>6.9924374999999994</v>
      </c>
      <c r="G31" s="145">
        <v>3.2875320328767126</v>
      </c>
      <c r="H31" s="145">
        <v>93.337762499999997</v>
      </c>
    </row>
    <row r="32" spans="3:12">
      <c r="C32" s="202">
        <v>43921</v>
      </c>
      <c r="D32">
        <v>91</v>
      </c>
      <c r="E32" s="145">
        <v>93.337762499999997</v>
      </c>
      <c r="F32" s="145">
        <v>6.9924374999999994</v>
      </c>
      <c r="G32" s="145">
        <v>3.0251663845890411</v>
      </c>
      <c r="H32" s="145">
        <v>86.345325000000003</v>
      </c>
    </row>
    <row r="33" spans="3:8">
      <c r="C33" s="202">
        <v>44012</v>
      </c>
      <c r="D33">
        <v>91</v>
      </c>
      <c r="E33" s="145">
        <v>86.345325000000003</v>
      </c>
      <c r="F33" s="145">
        <v>8.3458124999999992</v>
      </c>
      <c r="G33" s="145">
        <v>2.7985347801369862</v>
      </c>
      <c r="H33" s="145">
        <v>77.999512500000009</v>
      </c>
    </row>
    <row r="34" spans="3:8">
      <c r="C34" s="202">
        <v>44104</v>
      </c>
      <c r="D34">
        <v>92</v>
      </c>
      <c r="E34" s="145">
        <v>77.999512500000009</v>
      </c>
      <c r="F34" s="145">
        <v>8.3458124999999992</v>
      </c>
      <c r="G34" s="145">
        <v>2.555819642465754</v>
      </c>
      <c r="H34" s="145">
        <v>69.653700000000015</v>
      </c>
    </row>
    <row r="35" spans="3:8">
      <c r="C35" s="202">
        <v>44196</v>
      </c>
      <c r="D35">
        <v>92</v>
      </c>
      <c r="E35" s="145">
        <v>69.653700000000015</v>
      </c>
      <c r="F35" s="145">
        <v>8.3458124999999992</v>
      </c>
      <c r="G35" s="145">
        <v>2.2823513753424662</v>
      </c>
      <c r="H35" s="145">
        <v>61.307887500000014</v>
      </c>
    </row>
    <row r="36" spans="3:8">
      <c r="C36" s="202">
        <v>44286</v>
      </c>
      <c r="D36">
        <v>90</v>
      </c>
      <c r="E36" s="145">
        <v>61.307887500000014</v>
      </c>
      <c r="F36" s="145">
        <v>8.3458124999999992</v>
      </c>
      <c r="G36" s="145">
        <v>1.9652117363013704</v>
      </c>
      <c r="H36" s="145">
        <v>52.962075000000013</v>
      </c>
    </row>
    <row r="37" spans="3:8">
      <c r="C37" s="202">
        <v>44377</v>
      </c>
      <c r="D37">
        <v>91</v>
      </c>
      <c r="E37" s="145">
        <v>52.962075000000013</v>
      </c>
      <c r="F37" s="145">
        <v>8.1202499999999986</v>
      </c>
      <c r="G37" s="145">
        <v>1.7165516363013704</v>
      </c>
      <c r="H37" s="145">
        <v>44.841825000000014</v>
      </c>
    </row>
    <row r="38" spans="3:8">
      <c r="C38" s="202">
        <v>44469</v>
      </c>
      <c r="D38">
        <v>92</v>
      </c>
      <c r="E38" s="145">
        <v>44.841825000000014</v>
      </c>
      <c r="F38" s="145">
        <v>8.1202499999999986</v>
      </c>
      <c r="G38" s="145">
        <v>1.4693376082191789</v>
      </c>
      <c r="H38" s="145">
        <v>36.721575000000016</v>
      </c>
    </row>
    <row r="39" spans="3:8">
      <c r="C39" s="202">
        <v>44561</v>
      </c>
      <c r="D39">
        <v>92</v>
      </c>
      <c r="E39" s="145">
        <v>36.721575000000016</v>
      </c>
      <c r="F39" s="145">
        <v>8.1202499999999986</v>
      </c>
      <c r="G39" s="145">
        <v>1.2032603753424662</v>
      </c>
      <c r="H39" s="145">
        <v>28.601325000000017</v>
      </c>
    </row>
    <row r="40" spans="3:8">
      <c r="C40" s="202">
        <v>44651</v>
      </c>
      <c r="D40">
        <v>90</v>
      </c>
      <c r="E40" s="145">
        <v>28.601325000000017</v>
      </c>
      <c r="F40" s="145">
        <v>8.1202499999999986</v>
      </c>
      <c r="G40" s="145">
        <v>0.91680959589041155</v>
      </c>
      <c r="H40" s="145">
        <v>20.481075000000018</v>
      </c>
    </row>
    <row r="41" spans="3:8">
      <c r="C41" s="202">
        <v>44742</v>
      </c>
      <c r="D41">
        <v>91</v>
      </c>
      <c r="E41" s="145">
        <v>20.481075000000018</v>
      </c>
      <c r="F41" s="145">
        <v>5.1202687500000001</v>
      </c>
      <c r="G41" s="145">
        <v>0.66381128013698687</v>
      </c>
      <c r="H41" s="145">
        <v>15.360806250000017</v>
      </c>
    </row>
    <row r="42" spans="3:8">
      <c r="C42" s="202">
        <v>44834</v>
      </c>
      <c r="D42">
        <v>92</v>
      </c>
      <c r="E42" s="145">
        <v>15.360806250000017</v>
      </c>
      <c r="F42" s="145">
        <v>5.1202687500000001</v>
      </c>
      <c r="G42" s="145">
        <v>0.5033294321917815</v>
      </c>
      <c r="H42" s="145">
        <v>10.240537500000016</v>
      </c>
    </row>
    <row r="43" spans="3:8">
      <c r="C43" s="202">
        <v>44926</v>
      </c>
      <c r="D43">
        <v>92</v>
      </c>
      <c r="E43" s="145">
        <v>10.240537500000016</v>
      </c>
      <c r="F43" s="145">
        <v>5.1202687500000001</v>
      </c>
      <c r="G43" s="145">
        <v>0.33555295479452113</v>
      </c>
      <c r="H43" s="145">
        <v>5.1202687500000161</v>
      </c>
    </row>
    <row r="44" spans="3:8">
      <c r="C44" s="202">
        <v>45016</v>
      </c>
      <c r="D44">
        <v>90</v>
      </c>
      <c r="E44" s="145">
        <v>5.1202687500000161</v>
      </c>
      <c r="F44" s="145">
        <v>5.1202687500000001</v>
      </c>
      <c r="G44" s="145">
        <v>0.1641291626712334</v>
      </c>
      <c r="H44" s="145">
        <v>1.5987211554602254E-14</v>
      </c>
    </row>
    <row r="45" spans="3:8">
      <c r="C45" t="s">
        <v>89</v>
      </c>
      <c r="F45">
        <v>186.13977499999999</v>
      </c>
      <c r="G45">
        <v>161.0601395934932</v>
      </c>
    </row>
  </sheetData>
  <pageMargins left="0.7" right="0.7" top="0.75" bottom="0.75" header="0.3" footer="0.3"/>
  <ignoredErrors>
    <ignoredError sqref="M8:N13" formulaRange="1"/>
  </ignoredErrors>
</worksheet>
</file>

<file path=xl/worksheets/sheet10.xml><?xml version="1.0" encoding="utf-8"?>
<worksheet xmlns="http://schemas.openxmlformats.org/spreadsheetml/2006/main" xmlns:r="http://schemas.openxmlformats.org/officeDocument/2006/relationships">
  <sheetPr>
    <pageSetUpPr fitToPage="1"/>
  </sheetPr>
  <dimension ref="A1:X49"/>
  <sheetViews>
    <sheetView showGridLines="0" topLeftCell="A7" zoomScale="90" zoomScaleNormal="90" zoomScaleSheetLayoutView="85" workbookViewId="0">
      <selection activeCell="C28" sqref="C28"/>
    </sheetView>
  </sheetViews>
  <sheetFormatPr defaultColWidth="8.85546875" defaultRowHeight="15"/>
  <cols>
    <col min="1" max="1" width="5" style="49" customWidth="1"/>
    <col min="2" max="2" width="3.42578125" style="1" customWidth="1"/>
    <col min="3" max="10" width="9.7109375" style="1" customWidth="1"/>
    <col min="11" max="11" width="18.7109375" style="1" bestFit="1" customWidth="1"/>
    <col min="12" max="18" width="9.7109375" style="1" customWidth="1"/>
    <col min="19" max="19" width="11.7109375" style="1" customWidth="1"/>
    <col min="20" max="20" width="9.7109375" style="1" customWidth="1"/>
    <col min="21" max="21" width="2.5703125" style="1" customWidth="1"/>
    <col min="22" max="16384" width="8.85546875" style="1"/>
  </cols>
  <sheetData>
    <row r="1" spans="1:24" ht="12.6" customHeight="1" thickBot="1">
      <c r="S1" s="4"/>
      <c r="T1" s="4"/>
      <c r="U1" s="4"/>
    </row>
    <row r="2" spans="1:24">
      <c r="B2" s="24"/>
      <c r="C2" s="25"/>
      <c r="D2" s="25"/>
      <c r="E2" s="25"/>
      <c r="F2" s="25"/>
      <c r="G2" s="25"/>
      <c r="H2" s="25"/>
      <c r="I2" s="25"/>
      <c r="J2" s="26"/>
      <c r="K2" s="25"/>
      <c r="L2" s="25"/>
      <c r="M2" s="25"/>
      <c r="N2" s="25"/>
      <c r="O2" s="25"/>
      <c r="P2" s="25"/>
      <c r="Q2" s="25"/>
      <c r="R2" s="25"/>
      <c r="S2" s="25"/>
      <c r="T2" s="25"/>
      <c r="U2" s="27"/>
    </row>
    <row r="3" spans="1:24" ht="15.75">
      <c r="B3" s="28"/>
      <c r="C3" s="39" t="s">
        <v>33</v>
      </c>
      <c r="D3" s="6"/>
      <c r="E3" s="4"/>
      <c r="F3" s="179">
        <f>PROJECT!D12</f>
        <v>40122</v>
      </c>
      <c r="G3" s="6"/>
      <c r="H3" s="6"/>
      <c r="I3" s="4"/>
      <c r="J3" s="6"/>
      <c r="K3" s="7"/>
      <c r="L3" s="6"/>
      <c r="M3" s="6"/>
      <c r="N3" s="7" t="s">
        <v>69</v>
      </c>
      <c r="O3" s="6"/>
      <c r="P3" s="6"/>
      <c r="Q3" s="6"/>
      <c r="R3" s="94">
        <f>PROJECT!D11</f>
        <v>46312</v>
      </c>
      <c r="S3" s="86"/>
      <c r="T3" s="86"/>
      <c r="U3" s="29"/>
    </row>
    <row r="4" spans="1:24" ht="21.6" customHeight="1">
      <c r="B4" s="28"/>
      <c r="C4" s="3" t="s">
        <v>95</v>
      </c>
      <c r="D4" s="6"/>
      <c r="E4" s="4"/>
      <c r="F4" s="4"/>
      <c r="G4" s="4"/>
      <c r="H4" s="4"/>
      <c r="I4" s="4"/>
      <c r="J4" s="5"/>
      <c r="K4" s="4"/>
      <c r="L4" s="4"/>
      <c r="M4" s="4"/>
      <c r="N4" s="4"/>
      <c r="O4" s="4"/>
      <c r="P4" s="4"/>
      <c r="Q4" s="4"/>
      <c r="R4" s="5"/>
      <c r="S4" s="5"/>
      <c r="T4" s="5"/>
      <c r="U4" s="29"/>
    </row>
    <row r="5" spans="1:24" s="104" customFormat="1" ht="36.75" customHeight="1">
      <c r="A5" s="102"/>
      <c r="B5" s="103"/>
      <c r="C5" s="118" t="s">
        <v>94</v>
      </c>
      <c r="D5" s="114"/>
      <c r="E5" s="174" t="s">
        <v>4</v>
      </c>
      <c r="F5" s="106">
        <f>PROJECT!D14</f>
        <v>77.724999999999994</v>
      </c>
      <c r="G5" s="175" t="s">
        <v>5</v>
      </c>
      <c r="H5" s="108">
        <f>PROJECT!D16</f>
        <v>310.89999999999998</v>
      </c>
      <c r="I5" s="109" t="s">
        <v>0</v>
      </c>
      <c r="J5" s="110">
        <f>PROJECT!G11</f>
        <v>74.66</v>
      </c>
      <c r="K5" s="175" t="s">
        <v>47</v>
      </c>
      <c r="L5" s="122">
        <f>PROJECT!G12</f>
        <v>74.66</v>
      </c>
      <c r="M5" s="109" t="s">
        <v>93</v>
      </c>
      <c r="N5" s="110">
        <v>19.05</v>
      </c>
      <c r="O5" s="109" t="s">
        <v>24</v>
      </c>
      <c r="P5" s="106">
        <v>224</v>
      </c>
      <c r="Q5" s="109" t="s">
        <v>48</v>
      </c>
      <c r="R5" s="123">
        <f>DEBT!F27</f>
        <v>0.13</v>
      </c>
      <c r="S5" s="176" t="s">
        <v>6</v>
      </c>
      <c r="T5" s="124">
        <f>PROJECT!G8</f>
        <v>375.52</v>
      </c>
      <c r="U5" s="113"/>
    </row>
    <row r="6" spans="1:24" ht="15.75">
      <c r="B6" s="28"/>
      <c r="C6" s="4"/>
      <c r="D6" s="19"/>
      <c r="E6" s="91"/>
      <c r="F6" s="91"/>
      <c r="G6" s="6" t="s">
        <v>97</v>
      </c>
      <c r="H6" s="92">
        <v>0.85</v>
      </c>
      <c r="I6" s="90"/>
      <c r="J6" s="4"/>
      <c r="K6" s="6"/>
      <c r="L6" s="4"/>
      <c r="M6" s="6"/>
      <c r="N6" s="6"/>
      <c r="O6" s="6"/>
      <c r="P6" s="6"/>
      <c r="Q6" s="6"/>
      <c r="R6" s="6"/>
      <c r="S6" s="93"/>
      <c r="T6" s="93"/>
      <c r="U6" s="29"/>
    </row>
    <row r="7" spans="1:24" ht="13.9" customHeight="1">
      <c r="B7" s="28"/>
      <c r="C7" s="98"/>
      <c r="D7" s="99"/>
      <c r="E7" s="99"/>
      <c r="F7" s="99"/>
      <c r="G7" s="99"/>
      <c r="H7" s="99"/>
      <c r="I7" s="99"/>
      <c r="J7" s="99"/>
      <c r="K7" s="99"/>
      <c r="L7" s="99"/>
      <c r="M7" s="99"/>
      <c r="N7" s="99"/>
      <c r="O7" s="99"/>
      <c r="P7" s="99"/>
      <c r="Q7" s="4"/>
      <c r="R7" s="51"/>
      <c r="S7" s="4"/>
      <c r="T7" s="4"/>
      <c r="U7" s="29"/>
    </row>
    <row r="8" spans="1:24" ht="20.25" customHeight="1">
      <c r="B8" s="28"/>
      <c r="C8" s="664" t="s">
        <v>12</v>
      </c>
      <c r="D8" s="670" t="s">
        <v>30</v>
      </c>
      <c r="E8" s="668" t="s">
        <v>73</v>
      </c>
      <c r="F8" s="662" t="s">
        <v>74</v>
      </c>
      <c r="G8" s="20"/>
      <c r="H8" s="21" t="s">
        <v>25</v>
      </c>
      <c r="I8" s="20" t="s">
        <v>25</v>
      </c>
      <c r="J8" s="670" t="s">
        <v>68</v>
      </c>
      <c r="K8" s="662" t="s">
        <v>171</v>
      </c>
      <c r="L8" s="670" t="s">
        <v>26</v>
      </c>
      <c r="M8" s="670" t="s">
        <v>1</v>
      </c>
      <c r="N8" s="670" t="s">
        <v>2</v>
      </c>
      <c r="O8" s="22" t="s">
        <v>27</v>
      </c>
      <c r="P8" s="670" t="s">
        <v>3</v>
      </c>
      <c r="Q8" s="671" t="s">
        <v>49</v>
      </c>
      <c r="R8" s="671" t="s">
        <v>70</v>
      </c>
      <c r="S8" s="671" t="s">
        <v>71</v>
      </c>
      <c r="T8" s="671" t="s">
        <v>72</v>
      </c>
      <c r="U8" s="29"/>
    </row>
    <row r="9" spans="1:24" s="2" customFormat="1" ht="28.5" customHeight="1">
      <c r="A9" s="48"/>
      <c r="B9" s="30"/>
      <c r="C9" s="665"/>
      <c r="D9" s="667"/>
      <c r="E9" s="669"/>
      <c r="F9" s="663"/>
      <c r="G9" s="23" t="s">
        <v>31</v>
      </c>
      <c r="H9" s="23" t="s">
        <v>32</v>
      </c>
      <c r="I9" s="23" t="s">
        <v>31</v>
      </c>
      <c r="J9" s="667"/>
      <c r="K9" s="663"/>
      <c r="L9" s="667"/>
      <c r="M9" s="667"/>
      <c r="N9" s="667"/>
      <c r="O9" s="23" t="s">
        <v>28</v>
      </c>
      <c r="P9" s="667"/>
      <c r="Q9" s="672"/>
      <c r="R9" s="672"/>
      <c r="S9" s="672"/>
      <c r="T9" s="672"/>
      <c r="U9" s="31"/>
    </row>
    <row r="10" spans="1:24" s="2" customFormat="1" ht="28.5" customHeight="1">
      <c r="A10" s="48"/>
      <c r="B10" s="30"/>
      <c r="C10" s="181" t="s">
        <v>169</v>
      </c>
      <c r="D10" s="182"/>
      <c r="E10" s="183"/>
      <c r="F10" s="184"/>
      <c r="G10" s="185"/>
      <c r="H10" s="185"/>
      <c r="I10" s="185"/>
      <c r="J10" s="182"/>
      <c r="K10" s="184"/>
      <c r="L10" s="182"/>
      <c r="M10" s="182"/>
      <c r="N10" s="182"/>
      <c r="O10" s="185"/>
      <c r="P10" s="182"/>
      <c r="Q10" s="186"/>
      <c r="R10" s="186"/>
      <c r="S10" s="186"/>
      <c r="T10" s="187"/>
      <c r="U10" s="31"/>
    </row>
    <row r="11" spans="1:24" s="2" customFormat="1" ht="15.75">
      <c r="A11" s="48">
        <v>146</v>
      </c>
      <c r="B11" s="96" t="s">
        <v>91</v>
      </c>
      <c r="C11" s="167">
        <v>40268</v>
      </c>
      <c r="D11" s="168">
        <v>9.6959999999999997</v>
      </c>
      <c r="E11" s="168">
        <v>3.27</v>
      </c>
      <c r="F11" s="168">
        <v>2.71577</v>
      </c>
      <c r="G11" s="169"/>
      <c r="H11" s="168">
        <f>0.1535+0.1686</f>
        <v>0.3221</v>
      </c>
      <c r="I11" s="169"/>
      <c r="J11" s="170">
        <f t="shared" ref="J11:J16" si="0">D11+E11-F11-H11</f>
        <v>9.9281299999999977</v>
      </c>
      <c r="K11" s="168"/>
      <c r="L11" s="168">
        <v>9.0427</v>
      </c>
      <c r="M11" s="168">
        <f>DEBT!T30</f>
        <v>24.190974301712334</v>
      </c>
      <c r="N11" s="168">
        <f>J11-L11-M11-K11</f>
        <v>-23.305544301712338</v>
      </c>
      <c r="O11" s="171">
        <f>18.5%*(1+10%)*(1+3%)</f>
        <v>0.20960500000000001</v>
      </c>
      <c r="P11" s="168">
        <v>0</v>
      </c>
      <c r="Q11" s="170">
        <f>N11-P11</f>
        <v>-23.305544301712338</v>
      </c>
      <c r="R11" s="168">
        <f>M11+Q11</f>
        <v>0.88542999999999594</v>
      </c>
      <c r="S11" s="168">
        <f>'Debt Paid'!E22</f>
        <v>8</v>
      </c>
      <c r="T11" s="155">
        <f t="shared" ref="T11:T18" si="1">R11-S11</f>
        <v>-7.1145700000000041</v>
      </c>
      <c r="U11" s="31"/>
      <c r="V11" s="116"/>
    </row>
    <row r="12" spans="1:24" s="2" customFormat="1" ht="15.75">
      <c r="A12" s="70">
        <f t="shared" ref="A12:A28" si="2">C12-C11</f>
        <v>365</v>
      </c>
      <c r="B12" s="96" t="s">
        <v>91</v>
      </c>
      <c r="C12" s="172">
        <v>40633</v>
      </c>
      <c r="D12" s="150">
        <v>26.12</v>
      </c>
      <c r="E12" s="150">
        <v>8.07</v>
      </c>
      <c r="F12" s="150">
        <f>5.1577</f>
        <v>5.1577000000000002</v>
      </c>
      <c r="G12" s="173"/>
      <c r="H12" s="150">
        <f>6.9493-5.905+0.327+0.1578</f>
        <v>1.5290999999999997</v>
      </c>
      <c r="I12" s="173"/>
      <c r="J12" s="153">
        <f t="shared" si="0"/>
        <v>27.5032</v>
      </c>
      <c r="K12" s="150"/>
      <c r="L12" s="150">
        <v>22.453700000000001</v>
      </c>
      <c r="M12" s="150">
        <f>DEBT!T31</f>
        <v>24.171731051712335</v>
      </c>
      <c r="N12" s="150">
        <f>J12-L12-M12-K12</f>
        <v>-19.122231051712337</v>
      </c>
      <c r="O12" s="154">
        <f t="shared" ref="O12:O27" si="3">18.5%*(1+10%)*(1+3%)</f>
        <v>0.20960500000000001</v>
      </c>
      <c r="P12" s="150">
        <v>0</v>
      </c>
      <c r="Q12" s="153">
        <f>N12-P12</f>
        <v>-19.122231051712337</v>
      </c>
      <c r="R12" s="150">
        <f t="shared" ref="R12:R28" si="4">M12+Q12</f>
        <v>5.0494999999999983</v>
      </c>
      <c r="S12" s="150">
        <f>'Debt Paid'!E23</f>
        <v>8.25</v>
      </c>
      <c r="T12" s="155">
        <f t="shared" si="1"/>
        <v>-3.2005000000000017</v>
      </c>
      <c r="U12" s="31"/>
      <c r="V12" s="116"/>
    </row>
    <row r="13" spans="1:24" ht="15.75">
      <c r="A13" s="70">
        <f t="shared" si="2"/>
        <v>366</v>
      </c>
      <c r="B13" s="96" t="s">
        <v>91</v>
      </c>
      <c r="C13" s="172">
        <v>40999</v>
      </c>
      <c r="D13" s="150">
        <v>31.44</v>
      </c>
      <c r="E13" s="150"/>
      <c r="F13" s="150">
        <f>11.098-K13</f>
        <v>11.098000000000001</v>
      </c>
      <c r="G13" s="152"/>
      <c r="H13" s="150">
        <f>0.5+0.25</f>
        <v>0.75</v>
      </c>
      <c r="I13" s="152"/>
      <c r="J13" s="153">
        <f t="shared" si="0"/>
        <v>19.591999999999999</v>
      </c>
      <c r="K13" s="150"/>
      <c r="L13" s="150">
        <v>22.771999999999998</v>
      </c>
      <c r="M13" s="150">
        <f>DEBT!T32</f>
        <v>23.691101222260286</v>
      </c>
      <c r="N13" s="150">
        <f>J13-L13-M13-K13</f>
        <v>-26.871101222260286</v>
      </c>
      <c r="O13" s="154">
        <f t="shared" si="3"/>
        <v>0.20960500000000001</v>
      </c>
      <c r="P13" s="150">
        <v>0</v>
      </c>
      <c r="Q13" s="153">
        <f t="shared" ref="Q13:Q28" si="5">N13-P13</f>
        <v>-26.871101222260286</v>
      </c>
      <c r="R13" s="150">
        <f>M13+Q13</f>
        <v>-3.1799999999999997</v>
      </c>
      <c r="S13" s="150">
        <f>'Debt Paid'!E24</f>
        <v>14.01</v>
      </c>
      <c r="T13" s="155">
        <f t="shared" si="1"/>
        <v>-17.189999999999998</v>
      </c>
      <c r="U13" s="29"/>
      <c r="V13" s="116"/>
    </row>
    <row r="14" spans="1:24" ht="15.75">
      <c r="A14" s="70">
        <f t="shared" si="2"/>
        <v>365</v>
      </c>
      <c r="B14" s="96" t="s">
        <v>91</v>
      </c>
      <c r="C14" s="172">
        <v>41364</v>
      </c>
      <c r="D14" s="150">
        <v>37.11</v>
      </c>
      <c r="E14" s="150"/>
      <c r="F14" s="150">
        <v>4.1176000000000004</v>
      </c>
      <c r="G14" s="152"/>
      <c r="H14" s="150">
        <v>1.9204000000000001</v>
      </c>
      <c r="I14" s="152"/>
      <c r="J14" s="153">
        <f t="shared" si="0"/>
        <v>31.071999999999996</v>
      </c>
      <c r="K14" s="150"/>
      <c r="L14" s="150">
        <v>22.49</v>
      </c>
      <c r="M14" s="150">
        <f>DEBT!T33</f>
        <v>22.028973484931516</v>
      </c>
      <c r="N14" s="150">
        <f t="shared" ref="N14:N28" si="6">J14-L14-M14-K14</f>
        <v>-13.446973484931519</v>
      </c>
      <c r="O14" s="154">
        <f t="shared" si="3"/>
        <v>0.20960500000000001</v>
      </c>
      <c r="P14" s="150">
        <v>0</v>
      </c>
      <c r="Q14" s="153">
        <f t="shared" si="5"/>
        <v>-13.446973484931519</v>
      </c>
      <c r="R14" s="150">
        <f t="shared" si="4"/>
        <v>8.5819999999999972</v>
      </c>
      <c r="S14" s="150">
        <f>'Debt Paid'!E25</f>
        <v>13.24</v>
      </c>
      <c r="T14" s="155">
        <f>R14-S14</f>
        <v>-4.658000000000003</v>
      </c>
      <c r="U14" s="29"/>
      <c r="V14" s="116"/>
    </row>
    <row r="15" spans="1:24" ht="15.75">
      <c r="A15" s="70">
        <f t="shared" si="2"/>
        <v>365</v>
      </c>
      <c r="B15" s="96" t="s">
        <v>91</v>
      </c>
      <c r="C15" s="172">
        <v>41729</v>
      </c>
      <c r="D15" s="150">
        <v>37.32</v>
      </c>
      <c r="E15" s="150"/>
      <c r="F15" s="150">
        <v>4.1624999999999996</v>
      </c>
      <c r="G15" s="152"/>
      <c r="H15" s="150">
        <v>2.3275000000000001</v>
      </c>
      <c r="I15" s="152"/>
      <c r="J15" s="153">
        <f t="shared" si="0"/>
        <v>30.83</v>
      </c>
      <c r="K15" s="150"/>
      <c r="L15" s="150">
        <v>-29.650500000000001</v>
      </c>
      <c r="M15" s="150">
        <f>DEBT!T34</f>
        <v>19.877865256849319</v>
      </c>
      <c r="N15" s="150">
        <f t="shared" si="6"/>
        <v>40.602634743150681</v>
      </c>
      <c r="O15" s="154">
        <f t="shared" si="3"/>
        <v>0.20960500000000001</v>
      </c>
      <c r="P15" s="150">
        <v>0</v>
      </c>
      <c r="Q15" s="153">
        <f t="shared" si="5"/>
        <v>40.602634743150681</v>
      </c>
      <c r="R15" s="150">
        <f t="shared" si="4"/>
        <v>60.480499999999999</v>
      </c>
      <c r="S15" s="150">
        <f>'Debt Paid'!E26</f>
        <v>0.35761179999999998</v>
      </c>
      <c r="T15" s="155">
        <f t="shared" si="1"/>
        <v>60.122888199999998</v>
      </c>
      <c r="U15" s="29"/>
      <c r="V15" s="116"/>
    </row>
    <row r="16" spans="1:24" ht="15.75">
      <c r="A16" s="70">
        <f>C16-C15</f>
        <v>365</v>
      </c>
      <c r="B16" s="96" t="s">
        <v>91</v>
      </c>
      <c r="C16" s="172">
        <v>42094</v>
      </c>
      <c r="D16" s="150">
        <v>38.17</v>
      </c>
      <c r="E16" s="150"/>
      <c r="F16" s="150">
        <v>9.9</v>
      </c>
      <c r="G16" s="152"/>
      <c r="H16" s="150">
        <v>1.23</v>
      </c>
      <c r="I16" s="152"/>
      <c r="J16" s="153">
        <f t="shared" si="0"/>
        <v>27.040000000000003</v>
      </c>
      <c r="K16" s="150"/>
      <c r="L16" s="150">
        <v>10.66</v>
      </c>
      <c r="M16" s="150">
        <f>DEBT!T35</f>
        <v>16.990380986301368</v>
      </c>
      <c r="N16" s="150">
        <f>J16-L16-M16-K16</f>
        <v>-0.61038098630136517</v>
      </c>
      <c r="O16" s="154">
        <f t="shared" si="3"/>
        <v>0.20960500000000001</v>
      </c>
      <c r="P16" s="150">
        <v>0</v>
      </c>
      <c r="Q16" s="153">
        <f t="shared" si="5"/>
        <v>-0.61038098630136517</v>
      </c>
      <c r="R16" s="150">
        <f t="shared" si="4"/>
        <v>16.380000000000003</v>
      </c>
      <c r="S16" s="150">
        <f>'Debt Paid'!E27</f>
        <v>0.1021982</v>
      </c>
      <c r="T16" s="155">
        <f t="shared" si="1"/>
        <v>16.277801800000002</v>
      </c>
      <c r="U16" s="29"/>
      <c r="V16" s="116"/>
      <c r="X16" s="119"/>
    </row>
    <row r="17" spans="1:24" ht="15.75">
      <c r="A17" s="70">
        <f t="shared" si="2"/>
        <v>366</v>
      </c>
      <c r="B17" s="96" t="s">
        <v>91</v>
      </c>
      <c r="C17" s="172">
        <v>42460</v>
      </c>
      <c r="D17" s="150">
        <f>'RKA Actual Toll'!P12</f>
        <v>40.67</v>
      </c>
      <c r="E17" s="150"/>
      <c r="F17" s="151">
        <f>'Previous Financials'!D17</f>
        <v>6.1664431000000004</v>
      </c>
      <c r="G17" s="152"/>
      <c r="H17" s="150">
        <f>'Previous Financials'!D18</f>
        <v>0.57931900000000003</v>
      </c>
      <c r="I17" s="152"/>
      <c r="J17" s="153">
        <f>D17+E17-F17-H17</f>
        <v>33.924237900000001</v>
      </c>
      <c r="K17" s="150"/>
      <c r="L17" s="150">
        <v>13.4</v>
      </c>
      <c r="M17" s="150">
        <f>DEBT!T36</f>
        <v>13.534413709931506</v>
      </c>
      <c r="N17" s="150">
        <f>J17-L17-M17-K17</f>
        <v>6.9898241900684965</v>
      </c>
      <c r="O17" s="154">
        <f t="shared" si="3"/>
        <v>0.20960500000000001</v>
      </c>
      <c r="P17" s="150">
        <f>+IF(N17&gt;0,N17*O17,0)</f>
        <v>1.4651020993593074</v>
      </c>
      <c r="Q17" s="153">
        <f t="shared" si="5"/>
        <v>5.5247220907091892</v>
      </c>
      <c r="R17" s="150">
        <f t="shared" si="4"/>
        <v>19.059135800640696</v>
      </c>
      <c r="S17" s="150">
        <f>'Debt Paid'!E28</f>
        <v>1.5904643999999999</v>
      </c>
      <c r="T17" s="155">
        <f t="shared" si="1"/>
        <v>17.468671400640698</v>
      </c>
      <c r="U17" s="29"/>
      <c r="V17" s="116"/>
      <c r="X17" s="119"/>
    </row>
    <row r="18" spans="1:24" ht="15.75">
      <c r="A18" s="70">
        <f t="shared" si="2"/>
        <v>365</v>
      </c>
      <c r="B18" s="96" t="s">
        <v>91</v>
      </c>
      <c r="C18" s="172">
        <v>42825</v>
      </c>
      <c r="D18" s="150">
        <f>'RKA Actual Toll'!P13</f>
        <v>41.749999999999993</v>
      </c>
      <c r="E18" s="150"/>
      <c r="F18" s="150">
        <f>'Previous Financials'!E17</f>
        <v>7.9562993999999998</v>
      </c>
      <c r="G18" s="152"/>
      <c r="H18" s="150">
        <f>'Previous Financials'!E18</f>
        <v>0.84528979999999998</v>
      </c>
      <c r="I18" s="152"/>
      <c r="J18" s="153">
        <f t="shared" ref="J18:J28" si="7">D18+E18-F18-H18</f>
        <v>32.948410799999991</v>
      </c>
      <c r="K18" s="150"/>
      <c r="L18" s="150">
        <v>13.4</v>
      </c>
      <c r="M18" s="150">
        <f>DEBT!T37</f>
        <v>9.6019175342465761</v>
      </c>
      <c r="N18" s="150">
        <f t="shared" si="6"/>
        <v>9.946493265753416</v>
      </c>
      <c r="O18" s="154">
        <f t="shared" si="3"/>
        <v>0.20960500000000001</v>
      </c>
      <c r="P18" s="150">
        <f t="shared" ref="P18:P28" si="8">+IF(N18&gt;0,N18*O18,0)</f>
        <v>2.084834720968245</v>
      </c>
      <c r="Q18" s="153">
        <f t="shared" si="5"/>
        <v>7.861658544785171</v>
      </c>
      <c r="R18" s="150">
        <f t="shared" si="4"/>
        <v>17.463576079031746</v>
      </c>
      <c r="S18" s="150">
        <f>'Debt Paid'!E29</f>
        <v>11.861307699999999</v>
      </c>
      <c r="T18" s="155">
        <f t="shared" si="1"/>
        <v>5.6022683790317469</v>
      </c>
      <c r="U18" s="29"/>
      <c r="V18" s="116"/>
      <c r="X18" s="119"/>
    </row>
    <row r="19" spans="1:24" ht="15.75">
      <c r="A19" s="70">
        <f t="shared" si="2"/>
        <v>365</v>
      </c>
      <c r="B19" s="96" t="s">
        <v>91</v>
      </c>
      <c r="C19" s="172">
        <v>43190</v>
      </c>
      <c r="D19" s="150">
        <f>'RKA Actual Toll'!P14</f>
        <v>50.230000000000004</v>
      </c>
      <c r="E19" s="150"/>
      <c r="F19" s="150">
        <f>'Previous Financials'!F17</f>
        <v>7.3851633000000003</v>
      </c>
      <c r="G19" s="152"/>
      <c r="H19" s="150">
        <f>'Previous Financials'!F18</f>
        <v>1.3928058999999999</v>
      </c>
      <c r="I19" s="152"/>
      <c r="J19" s="153">
        <f t="shared" si="7"/>
        <v>41.452030800000003</v>
      </c>
      <c r="K19" s="150"/>
      <c r="L19" s="150">
        <v>29</v>
      </c>
      <c r="M19" s="150">
        <f>DEBT!T38</f>
        <v>5.3059592157534272</v>
      </c>
      <c r="N19" s="150">
        <f>J19-L19-M19-K19</f>
        <v>7.1460715842465756</v>
      </c>
      <c r="O19" s="154">
        <f t="shared" si="3"/>
        <v>0.20960500000000001</v>
      </c>
      <c r="P19" s="150">
        <f t="shared" si="8"/>
        <v>1.4978523344160035</v>
      </c>
      <c r="Q19" s="153">
        <f t="shared" si="5"/>
        <v>5.6482192498305723</v>
      </c>
      <c r="R19" s="150">
        <f t="shared" si="4"/>
        <v>10.954178465584</v>
      </c>
      <c r="S19" s="150">
        <f>'Debt Paid'!E30</f>
        <v>20.827595299999999</v>
      </c>
      <c r="T19" s="155">
        <f t="shared" ref="T19:T28" si="9">R19-S19</f>
        <v>-9.8734168344159983</v>
      </c>
      <c r="U19" s="29"/>
      <c r="V19" s="116"/>
      <c r="X19" s="119"/>
    </row>
    <row r="20" spans="1:24" ht="15.75">
      <c r="A20" s="70">
        <f t="shared" si="2"/>
        <v>365</v>
      </c>
      <c r="B20" s="96" t="s">
        <v>91</v>
      </c>
      <c r="C20" s="172">
        <v>43555</v>
      </c>
      <c r="D20" s="150">
        <f>'RKA Actual Toll'!P15</f>
        <v>48.990000000000009</v>
      </c>
      <c r="E20" s="150"/>
      <c r="F20" s="150">
        <f>'Previous Financials'!G17</f>
        <v>7.9853364999999998</v>
      </c>
      <c r="G20" s="152"/>
      <c r="H20" s="150">
        <f>'Previous Financials'!G18</f>
        <v>1.5669835000000001</v>
      </c>
      <c r="I20" s="152"/>
      <c r="J20" s="153">
        <f t="shared" si="7"/>
        <v>39.437680000000007</v>
      </c>
      <c r="K20" s="150">
        <f>MMR!G13/2</f>
        <v>32.385873799999999</v>
      </c>
      <c r="L20" s="150">
        <v>29</v>
      </c>
      <c r="M20" s="150">
        <f>DEBT!T39</f>
        <v>1.6668228297945229</v>
      </c>
      <c r="N20" s="150">
        <f t="shared" si="6"/>
        <v>-23.615016629794514</v>
      </c>
      <c r="O20" s="154">
        <f t="shared" si="3"/>
        <v>0.20960500000000001</v>
      </c>
      <c r="P20" s="150">
        <f t="shared" si="8"/>
        <v>0</v>
      </c>
      <c r="Q20" s="153">
        <f t="shared" si="5"/>
        <v>-23.615016629794514</v>
      </c>
      <c r="R20" s="150">
        <f t="shared" si="4"/>
        <v>-21.948193799999991</v>
      </c>
      <c r="S20" s="150">
        <f>'Debt Paid'!E31</f>
        <v>16.360095600000001</v>
      </c>
      <c r="T20" s="155">
        <f t="shared" si="9"/>
        <v>-38.308289399999992</v>
      </c>
      <c r="U20" s="29"/>
      <c r="V20" s="116"/>
      <c r="X20" s="119"/>
    </row>
    <row r="21" spans="1:24" ht="15.75">
      <c r="A21" s="70">
        <f t="shared" si="2"/>
        <v>366</v>
      </c>
      <c r="B21" s="96" t="s">
        <v>92</v>
      </c>
      <c r="C21" s="172">
        <v>43921</v>
      </c>
      <c r="D21" s="150">
        <f>D20*(1+$F$35)</f>
        <v>51.929400000000015</v>
      </c>
      <c r="E21" s="150"/>
      <c r="F21" s="150">
        <f>+F20*(1+G21)</f>
        <v>8.3047499600000005</v>
      </c>
      <c r="G21" s="152">
        <v>0.04</v>
      </c>
      <c r="H21" s="150">
        <f>H20*(1+I21)</f>
        <v>1.6610025100000001</v>
      </c>
      <c r="I21" s="152">
        <v>0.06</v>
      </c>
      <c r="J21" s="153">
        <f t="shared" si="7"/>
        <v>41.96364753000001</v>
      </c>
      <c r="K21" s="150">
        <f>MMR!G13/2</f>
        <v>32.385873799999999</v>
      </c>
      <c r="L21" s="150">
        <v>29</v>
      </c>
      <c r="M21" s="150">
        <f>DEBT!T40</f>
        <v>0</v>
      </c>
      <c r="N21" s="150">
        <f t="shared" si="6"/>
        <v>-19.422226269999989</v>
      </c>
      <c r="O21" s="154">
        <f t="shared" si="3"/>
        <v>0.20960500000000001</v>
      </c>
      <c r="P21" s="150">
        <f t="shared" si="8"/>
        <v>0</v>
      </c>
      <c r="Q21" s="153">
        <f t="shared" si="5"/>
        <v>-19.422226269999989</v>
      </c>
      <c r="R21" s="150">
        <f t="shared" si="4"/>
        <v>-19.422226269999989</v>
      </c>
      <c r="S21" s="150">
        <f>'Debt Paid'!E32</f>
        <v>94.599272999999997</v>
      </c>
      <c r="T21" s="155">
        <f t="shared" si="9"/>
        <v>-114.02149926999999</v>
      </c>
      <c r="U21" s="29"/>
      <c r="V21" s="116"/>
      <c r="X21" s="119"/>
    </row>
    <row r="22" spans="1:24" ht="15.75">
      <c r="A22" s="70">
        <f t="shared" si="2"/>
        <v>365</v>
      </c>
      <c r="B22" s="96" t="s">
        <v>286</v>
      </c>
      <c r="C22" s="172">
        <v>44286</v>
      </c>
      <c r="D22" s="150">
        <f>D21*(1+$F$35)</f>
        <v>55.045164000000021</v>
      </c>
      <c r="E22" s="150"/>
      <c r="F22" s="151">
        <f>+F21*(1+G22)</f>
        <v>8.6369399584000011</v>
      </c>
      <c r="G22" s="152">
        <v>0.04</v>
      </c>
      <c r="H22" s="150">
        <f t="shared" ref="H22:H27" si="10">H21*(1+I22)</f>
        <v>1.7606626606000002</v>
      </c>
      <c r="I22" s="152">
        <v>0.06</v>
      </c>
      <c r="J22" s="153">
        <f t="shared" si="7"/>
        <v>44.647561381000024</v>
      </c>
      <c r="K22" s="150">
        <f>MMR!D20</f>
        <v>77.55</v>
      </c>
      <c r="L22" s="150">
        <v>29</v>
      </c>
      <c r="M22" s="150">
        <f>DEBT!T41</f>
        <v>0</v>
      </c>
      <c r="N22" s="150">
        <f>J22-L22-M22-K22</f>
        <v>-61.902438618999973</v>
      </c>
      <c r="O22" s="154">
        <f t="shared" si="3"/>
        <v>0.20960500000000001</v>
      </c>
      <c r="P22" s="150">
        <f t="shared" si="8"/>
        <v>0</v>
      </c>
      <c r="Q22" s="153">
        <f t="shared" si="5"/>
        <v>-61.902438618999973</v>
      </c>
      <c r="R22" s="150">
        <f t="shared" si="4"/>
        <v>-61.902438618999973</v>
      </c>
      <c r="S22" s="150">
        <f>'Debt Paid'!E33</f>
        <v>0</v>
      </c>
      <c r="T22" s="155">
        <f t="shared" si="9"/>
        <v>-61.902438618999973</v>
      </c>
      <c r="U22" s="29"/>
      <c r="V22" s="116"/>
      <c r="X22" s="119"/>
    </row>
    <row r="23" spans="1:24" ht="15.75">
      <c r="A23" s="70">
        <f t="shared" si="2"/>
        <v>365</v>
      </c>
      <c r="B23" s="96" t="s">
        <v>92</v>
      </c>
      <c r="C23" s="172">
        <v>44651</v>
      </c>
      <c r="D23" s="150">
        <f>D22*(1+$F$35)</f>
        <v>58.347873840000027</v>
      </c>
      <c r="E23" s="150"/>
      <c r="F23" s="151">
        <f t="shared" ref="F23:F28" si="11">+F22*(1+G23)</f>
        <v>8.9824175567360012</v>
      </c>
      <c r="G23" s="152">
        <v>0.04</v>
      </c>
      <c r="H23" s="150">
        <f t="shared" si="10"/>
        <v>1.8663024202360003</v>
      </c>
      <c r="I23" s="152">
        <v>0.06</v>
      </c>
      <c r="J23" s="153">
        <f t="shared" si="7"/>
        <v>47.49915386302802</v>
      </c>
      <c r="K23" s="150"/>
      <c r="L23" s="150">
        <v>29</v>
      </c>
      <c r="M23" s="150">
        <f>DEBT!T42</f>
        <v>0</v>
      </c>
      <c r="N23" s="150">
        <f t="shared" si="6"/>
        <v>18.49915386302802</v>
      </c>
      <c r="O23" s="154">
        <f t="shared" si="3"/>
        <v>0.20960500000000001</v>
      </c>
      <c r="P23" s="150">
        <f t="shared" si="8"/>
        <v>3.8775151454599883</v>
      </c>
      <c r="Q23" s="153">
        <f t="shared" si="5"/>
        <v>14.621638717568032</v>
      </c>
      <c r="R23" s="150">
        <f t="shared" si="4"/>
        <v>14.621638717568032</v>
      </c>
      <c r="S23" s="150">
        <f>'Debt Paid'!E34</f>
        <v>0</v>
      </c>
      <c r="T23" s="155">
        <f t="shared" si="9"/>
        <v>14.621638717568032</v>
      </c>
      <c r="U23" s="29"/>
      <c r="V23" s="116"/>
      <c r="X23" s="119"/>
    </row>
    <row r="24" spans="1:24" ht="15.75">
      <c r="A24" s="70">
        <f t="shared" si="2"/>
        <v>365</v>
      </c>
      <c r="B24" s="96" t="s">
        <v>92</v>
      </c>
      <c r="C24" s="172">
        <v>45016</v>
      </c>
      <c r="D24" s="150">
        <f>D23*(1+$F$35)</f>
        <v>61.848746270400028</v>
      </c>
      <c r="E24" s="150"/>
      <c r="F24" s="151">
        <f t="shared" si="11"/>
        <v>9.3417142590054407</v>
      </c>
      <c r="G24" s="152">
        <v>0.04</v>
      </c>
      <c r="H24" s="150">
        <f t="shared" si="10"/>
        <v>1.9782805654501605</v>
      </c>
      <c r="I24" s="152">
        <v>0.06</v>
      </c>
      <c r="J24" s="153">
        <f t="shared" si="7"/>
        <v>50.528751445944422</v>
      </c>
      <c r="K24" s="150"/>
      <c r="L24" s="150">
        <v>29</v>
      </c>
      <c r="M24" s="150">
        <f>DEBT!T43</f>
        <v>0</v>
      </c>
      <c r="N24" s="150">
        <f t="shared" si="6"/>
        <v>21.528751445944422</v>
      </c>
      <c r="O24" s="154">
        <f t="shared" si="3"/>
        <v>0.20960500000000001</v>
      </c>
      <c r="P24" s="150">
        <f>+IF(N24&gt;0,N24*O24,0)</f>
        <v>4.5125339468271806</v>
      </c>
      <c r="Q24" s="153">
        <f t="shared" si="5"/>
        <v>17.016217499117243</v>
      </c>
      <c r="R24" s="150">
        <f t="shared" si="4"/>
        <v>17.016217499117243</v>
      </c>
      <c r="S24" s="150">
        <f>'Debt Paid'!E35</f>
        <v>0</v>
      </c>
      <c r="T24" s="155">
        <f t="shared" si="9"/>
        <v>17.016217499117243</v>
      </c>
      <c r="U24" s="29"/>
      <c r="V24" s="116"/>
      <c r="X24" s="119"/>
    </row>
    <row r="25" spans="1:24" ht="15.75">
      <c r="A25" s="70">
        <f t="shared" si="2"/>
        <v>366</v>
      </c>
      <c r="B25" s="96" t="s">
        <v>92</v>
      </c>
      <c r="C25" s="172">
        <v>45382</v>
      </c>
      <c r="D25" s="150">
        <f>D24*(1+$F$36)</f>
        <v>66.796645972032039</v>
      </c>
      <c r="E25" s="150"/>
      <c r="F25" s="151">
        <f t="shared" si="11"/>
        <v>9.7153828293656588</v>
      </c>
      <c r="G25" s="152">
        <v>0.04</v>
      </c>
      <c r="H25" s="150">
        <f t="shared" si="10"/>
        <v>2.0969773993771703</v>
      </c>
      <c r="I25" s="152">
        <v>0.06</v>
      </c>
      <c r="J25" s="153">
        <f t="shared" si="7"/>
        <v>54.984285743289206</v>
      </c>
      <c r="K25" s="150"/>
      <c r="L25" s="150">
        <v>29</v>
      </c>
      <c r="M25" s="150">
        <f>DEBT!T44</f>
        <v>0</v>
      </c>
      <c r="N25" s="150">
        <f t="shared" si="6"/>
        <v>25.984285743289206</v>
      </c>
      <c r="O25" s="154">
        <f t="shared" si="3"/>
        <v>0.20960500000000001</v>
      </c>
      <c r="P25" s="150">
        <f t="shared" si="8"/>
        <v>5.4464362132221344</v>
      </c>
      <c r="Q25" s="153">
        <f t="shared" si="5"/>
        <v>20.537849530067071</v>
      </c>
      <c r="R25" s="150">
        <f t="shared" si="4"/>
        <v>20.537849530067071</v>
      </c>
      <c r="S25" s="150">
        <f>N5</f>
        <v>19.05</v>
      </c>
      <c r="T25" s="155">
        <f t="shared" si="9"/>
        <v>1.48784953006707</v>
      </c>
      <c r="U25" s="29"/>
      <c r="V25" s="116"/>
      <c r="X25" s="119"/>
    </row>
    <row r="26" spans="1:24" ht="15.75">
      <c r="A26" s="70">
        <f t="shared" si="2"/>
        <v>365</v>
      </c>
      <c r="B26" s="96" t="s">
        <v>92</v>
      </c>
      <c r="C26" s="172">
        <v>45747</v>
      </c>
      <c r="D26" s="150">
        <f>D25*(1+$F$36)</f>
        <v>72.140377649794601</v>
      </c>
      <c r="E26" s="150"/>
      <c r="F26" s="151">
        <f t="shared" si="11"/>
        <v>10.103998142540286</v>
      </c>
      <c r="G26" s="152">
        <v>0.04</v>
      </c>
      <c r="H26" s="150">
        <f t="shared" si="10"/>
        <v>2.2227960433398009</v>
      </c>
      <c r="I26" s="152">
        <v>0.06</v>
      </c>
      <c r="J26" s="153">
        <f t="shared" si="7"/>
        <v>59.813583463914519</v>
      </c>
      <c r="K26" s="150">
        <f>MMR!G13*1.15</f>
        <v>74.487509739999993</v>
      </c>
      <c r="L26" s="150">
        <v>29</v>
      </c>
      <c r="M26" s="150">
        <f>DEBT!T45</f>
        <v>0</v>
      </c>
      <c r="N26" s="150">
        <f t="shared" si="6"/>
        <v>-43.673926276085474</v>
      </c>
      <c r="O26" s="154">
        <f t="shared" si="3"/>
        <v>0.20960500000000001</v>
      </c>
      <c r="P26" s="150">
        <f t="shared" si="8"/>
        <v>0</v>
      </c>
      <c r="Q26" s="153">
        <f t="shared" si="5"/>
        <v>-43.673926276085474</v>
      </c>
      <c r="R26" s="150">
        <f t="shared" si="4"/>
        <v>-43.673926276085474</v>
      </c>
      <c r="S26" s="150">
        <f>DEBT!S41</f>
        <v>0</v>
      </c>
      <c r="T26" s="155">
        <f t="shared" si="9"/>
        <v>-43.673926276085474</v>
      </c>
      <c r="U26" s="29"/>
      <c r="V26" s="116"/>
    </row>
    <row r="27" spans="1:24" ht="15.75">
      <c r="A27" s="70">
        <f t="shared" si="2"/>
        <v>365</v>
      </c>
      <c r="B27" s="96" t="s">
        <v>92</v>
      </c>
      <c r="C27" s="172">
        <v>46112</v>
      </c>
      <c r="D27" s="150">
        <f>D26*(1+$F$36)</f>
        <v>77.91160786177818</v>
      </c>
      <c r="E27" s="150"/>
      <c r="F27" s="151">
        <f t="shared" si="11"/>
        <v>10.508158068241897</v>
      </c>
      <c r="G27" s="152">
        <v>0.04</v>
      </c>
      <c r="H27" s="150">
        <f t="shared" si="10"/>
        <v>2.3561638059401888</v>
      </c>
      <c r="I27" s="152">
        <v>0.06</v>
      </c>
      <c r="J27" s="153">
        <f t="shared" si="7"/>
        <v>65.047285987596098</v>
      </c>
      <c r="K27" s="150"/>
      <c r="L27" s="150">
        <v>29</v>
      </c>
      <c r="M27" s="150">
        <f>DEBT!T46</f>
        <v>0</v>
      </c>
      <c r="N27" s="150">
        <f t="shared" si="6"/>
        <v>36.047285987596098</v>
      </c>
      <c r="O27" s="154">
        <f t="shared" si="3"/>
        <v>0.20960500000000001</v>
      </c>
      <c r="P27" s="150">
        <f t="shared" si="8"/>
        <v>7.5556913794300806</v>
      </c>
      <c r="Q27" s="153">
        <f t="shared" si="5"/>
        <v>28.491594608166018</v>
      </c>
      <c r="R27" s="150">
        <f t="shared" si="4"/>
        <v>28.491594608166018</v>
      </c>
      <c r="S27" s="150">
        <f>DEBT!S42</f>
        <v>0</v>
      </c>
      <c r="T27" s="155">
        <f t="shared" si="9"/>
        <v>28.491594608166018</v>
      </c>
      <c r="U27" s="29"/>
      <c r="V27" s="116"/>
    </row>
    <row r="28" spans="1:24" ht="15.75">
      <c r="A28" s="70">
        <f t="shared" si="2"/>
        <v>365</v>
      </c>
      <c r="B28" s="96" t="s">
        <v>92</v>
      </c>
      <c r="C28" s="172">
        <v>46477</v>
      </c>
      <c r="D28" s="150">
        <f>D27*(1+$F$36)</f>
        <v>84.144536490720441</v>
      </c>
      <c r="E28" s="150"/>
      <c r="F28" s="151">
        <f t="shared" si="11"/>
        <v>10.928484390971574</v>
      </c>
      <c r="G28" s="152">
        <v>0.04</v>
      </c>
      <c r="H28" s="150">
        <f>H27*(1+I28)*(200/365)</f>
        <v>1.3685115804364933</v>
      </c>
      <c r="I28" s="152">
        <v>0.06</v>
      </c>
      <c r="J28" s="153">
        <f t="shared" si="7"/>
        <v>71.847540519312375</v>
      </c>
      <c r="K28" s="150">
        <f>MMR!G22</f>
        <v>24.829169913333331</v>
      </c>
      <c r="L28" s="150">
        <v>29</v>
      </c>
      <c r="M28" s="150">
        <f>DEBT!T47</f>
        <v>0</v>
      </c>
      <c r="N28" s="150">
        <f t="shared" si="6"/>
        <v>18.018370605979044</v>
      </c>
      <c r="O28" s="154">
        <v>0.21</v>
      </c>
      <c r="P28" s="150">
        <f t="shared" si="8"/>
        <v>3.7838578272555989</v>
      </c>
      <c r="Q28" s="153">
        <f t="shared" si="5"/>
        <v>14.234512778723445</v>
      </c>
      <c r="R28" s="150">
        <f t="shared" si="4"/>
        <v>14.234512778723445</v>
      </c>
      <c r="S28" s="150">
        <f>DEBT!S43</f>
        <v>0</v>
      </c>
      <c r="T28" s="155">
        <f t="shared" si="9"/>
        <v>14.234512778723445</v>
      </c>
      <c r="U28" s="29"/>
      <c r="V28" s="116"/>
    </row>
    <row r="29" spans="1:24" ht="15.75">
      <c r="B29" s="28"/>
      <c r="C29" s="156"/>
      <c r="D29" s="157"/>
      <c r="E29" s="158"/>
      <c r="F29" s="158"/>
      <c r="G29" s="158"/>
      <c r="H29" s="159"/>
      <c r="I29" s="160"/>
      <c r="J29" s="161"/>
      <c r="K29" s="158"/>
      <c r="L29" s="162"/>
      <c r="M29" s="162"/>
      <c r="N29" s="162"/>
      <c r="O29" s="162"/>
      <c r="P29" s="162"/>
      <c r="Q29" s="161"/>
      <c r="R29" s="162"/>
      <c r="S29" s="162"/>
      <c r="T29" s="163"/>
      <c r="U29" s="29"/>
      <c r="V29" s="116"/>
    </row>
    <row r="30" spans="1:24" ht="15.75">
      <c r="B30" s="28"/>
      <c r="C30" s="164" t="s">
        <v>22</v>
      </c>
      <c r="D30" s="165">
        <f>SUM(D11:D28)</f>
        <v>889.66035208472545</v>
      </c>
      <c r="E30" s="165">
        <f>SUM(E11:E28)</f>
        <v>11.34</v>
      </c>
      <c r="F30" s="165">
        <f>SUM(F11:F28)</f>
        <v>143.16665746526084</v>
      </c>
      <c r="G30" s="165"/>
      <c r="H30" s="165">
        <f>SUM(H11:H28)</f>
        <v>27.774195185379813</v>
      </c>
      <c r="I30" s="165"/>
      <c r="J30" s="165">
        <f>SUM(J11:J28)</f>
        <v>730.0594994340845</v>
      </c>
      <c r="K30" s="165">
        <f>SUM(K11:K28)</f>
        <v>241.6384272533333</v>
      </c>
      <c r="L30" s="165">
        <f>SUM(L11:L28)</f>
        <v>374.56790000000001</v>
      </c>
      <c r="M30" s="165">
        <f>SUM(M11:M28)</f>
        <v>161.06013959349318</v>
      </c>
      <c r="N30" s="165">
        <f>SUM(N11:N28)</f>
        <v>-47.206967412741847</v>
      </c>
      <c r="O30" s="165"/>
      <c r="P30" s="165">
        <f>SUM(P11:P28)</f>
        <v>30.223823666938539</v>
      </c>
      <c r="Q30" s="165">
        <f>SUM(Q11:Q28)</f>
        <v>-77.430791079680361</v>
      </c>
      <c r="R30" s="165">
        <f>SUM(R11:R28)</f>
        <v>83.629348513812829</v>
      </c>
      <c r="S30" s="165">
        <f>SUM(S11:S28)</f>
        <v>208.24854599999998</v>
      </c>
      <c r="T30" s="166">
        <f>SUM(T11:T28)</f>
        <v>-124.61919748618719</v>
      </c>
      <c r="U30" s="32"/>
    </row>
    <row r="31" spans="1:24" ht="15.75">
      <c r="A31" s="50"/>
      <c r="B31" s="28"/>
      <c r="C31" s="15"/>
      <c r="D31" s="52"/>
      <c r="E31" s="53"/>
      <c r="F31" s="54"/>
      <c r="G31" s="16"/>
      <c r="H31" s="16"/>
      <c r="I31" s="16"/>
      <c r="J31" s="16"/>
      <c r="K31" s="54"/>
      <c r="L31" s="16"/>
      <c r="M31" s="16"/>
      <c r="N31" s="7"/>
      <c r="O31" s="16"/>
      <c r="P31" s="16"/>
      <c r="Q31" s="16"/>
      <c r="R31" s="16"/>
      <c r="S31" s="16"/>
      <c r="T31" s="16"/>
      <c r="U31" s="33"/>
    </row>
    <row r="32" spans="1:24" ht="21">
      <c r="B32" s="28"/>
      <c r="C32" s="55"/>
      <c r="D32" s="73"/>
      <c r="E32" s="34"/>
      <c r="F32" s="56"/>
      <c r="G32" s="6"/>
      <c r="H32" s="3"/>
      <c r="I32" s="6"/>
      <c r="J32" s="74"/>
      <c r="K32" s="56"/>
      <c r="L32" s="6"/>
      <c r="M32" s="3"/>
      <c r="N32" s="72"/>
      <c r="O32" s="6"/>
      <c r="P32" s="3"/>
      <c r="Q32" s="75"/>
      <c r="R32" s="120"/>
      <c r="S32" s="4"/>
      <c r="T32" s="117"/>
      <c r="U32" s="38"/>
    </row>
    <row r="33" spans="2:21" ht="21">
      <c r="B33" s="28"/>
      <c r="C33" s="4"/>
      <c r="D33" s="4"/>
      <c r="E33" s="4"/>
      <c r="F33" s="125"/>
      <c r="G33" s="177">
        <v>0.1</v>
      </c>
      <c r="H33" s="177">
        <v>0.11</v>
      </c>
      <c r="I33" s="177">
        <v>0.12</v>
      </c>
      <c r="J33" s="177">
        <v>0.13</v>
      </c>
      <c r="K33" s="177">
        <v>0.14000000000000001</v>
      </c>
      <c r="L33" s="177">
        <v>0.15</v>
      </c>
      <c r="M33" s="177">
        <v>0.16</v>
      </c>
      <c r="N33" s="4"/>
      <c r="O33" s="4"/>
      <c r="P33" s="4"/>
      <c r="Q33" s="4"/>
      <c r="R33" s="4"/>
      <c r="S33" s="4"/>
      <c r="T33" s="4"/>
      <c r="U33" s="29"/>
    </row>
    <row r="34" spans="2:21" ht="21.75" thickBot="1">
      <c r="B34" s="35"/>
      <c r="C34" s="36"/>
      <c r="D34" s="36"/>
      <c r="E34" s="36"/>
      <c r="F34" s="126" t="s">
        <v>96</v>
      </c>
      <c r="G34" s="178">
        <f>NPV(G33,$T$21:$T$29)</f>
        <v>-134.67494648274024</v>
      </c>
      <c r="H34" s="178">
        <f t="shared" ref="H34:M34" si="12">NPV(H33,$T$21:$T$29)</f>
        <v>-133.63010327053104</v>
      </c>
      <c r="I34" s="178">
        <f t="shared" si="12"/>
        <v>-132.57674067881354</v>
      </c>
      <c r="J34" s="178">
        <f t="shared" si="12"/>
        <v>-131.51752013604411</v>
      </c>
      <c r="K34" s="178">
        <f t="shared" si="12"/>
        <v>-130.45478797094029</v>
      </c>
      <c r="L34" s="178">
        <f t="shared" si="12"/>
        <v>-129.39061052969203</v>
      </c>
      <c r="M34" s="178">
        <f t="shared" si="12"/>
        <v>-128.32680527219182</v>
      </c>
      <c r="N34" s="36"/>
      <c r="O34" s="36"/>
      <c r="P34" s="36"/>
      <c r="Q34" s="36"/>
      <c r="R34" s="36"/>
      <c r="S34" s="36"/>
      <c r="T34" s="36"/>
      <c r="U34" s="37"/>
    </row>
    <row r="35" spans="2:21">
      <c r="E35" s="180" t="s">
        <v>98</v>
      </c>
      <c r="F35" s="128">
        <v>0.06</v>
      </c>
      <c r="G35" s="1" t="s">
        <v>99</v>
      </c>
    </row>
    <row r="36" spans="2:21">
      <c r="F36" s="128">
        <v>0.08</v>
      </c>
      <c r="G36" s="1" t="s">
        <v>100</v>
      </c>
    </row>
    <row r="41" spans="2:21">
      <c r="E41" s="1" t="s">
        <v>108</v>
      </c>
    </row>
    <row r="42" spans="2:21">
      <c r="E42" s="1" t="s">
        <v>101</v>
      </c>
    </row>
    <row r="43" spans="2:21">
      <c r="E43" s="1" t="s">
        <v>102</v>
      </c>
    </row>
    <row r="44" spans="2:21">
      <c r="E44" s="1" t="s">
        <v>103</v>
      </c>
    </row>
    <row r="45" spans="2:21">
      <c r="E45" s="1" t="s">
        <v>104</v>
      </c>
    </row>
    <row r="46" spans="2:21">
      <c r="E46" s="1" t="s">
        <v>105</v>
      </c>
    </row>
    <row r="47" spans="2:21">
      <c r="E47" s="1" t="s">
        <v>106</v>
      </c>
    </row>
    <row r="48" spans="2:21">
      <c r="E48" s="1" t="s">
        <v>107</v>
      </c>
    </row>
    <row r="49" spans="5:5">
      <c r="E49" s="1" t="s">
        <v>133</v>
      </c>
    </row>
  </sheetData>
  <mergeCells count="14">
    <mergeCell ref="K8:K9"/>
    <mergeCell ref="C8:C9"/>
    <mergeCell ref="D8:D9"/>
    <mergeCell ref="E8:E9"/>
    <mergeCell ref="F8:F9"/>
    <mergeCell ref="J8:J9"/>
    <mergeCell ref="S8:S9"/>
    <mergeCell ref="T8:T9"/>
    <mergeCell ref="L8:L9"/>
    <mergeCell ref="M8:M9"/>
    <mergeCell ref="N8:N9"/>
    <mergeCell ref="P8:P9"/>
    <mergeCell ref="Q8:Q9"/>
    <mergeCell ref="R8:R9"/>
  </mergeCells>
  <conditionalFormatting sqref="Q32">
    <cfRule type="cellIs" dxfId="1" priority="1" operator="lessThan">
      <formula>1</formula>
    </cfRule>
  </conditionalFormatting>
  <printOptions horizontalCentered="1" verticalCentered="1"/>
  <pageMargins left="0.31496062992125984" right="0.31496062992125984" top="0.74803149606299213" bottom="0.74803149606299213" header="0.31496062992125984" footer="0.31496062992125984"/>
  <pageSetup paperSize="9" scale="78" orientation="landscape" r:id="rId1"/>
  <legacyDrawing r:id="rId2"/>
</worksheet>
</file>

<file path=xl/worksheets/sheet11.xml><?xml version="1.0" encoding="utf-8"?>
<worksheet xmlns="http://schemas.openxmlformats.org/spreadsheetml/2006/main" xmlns:r="http://schemas.openxmlformats.org/officeDocument/2006/relationships">
  <sheetPr>
    <pageSetUpPr fitToPage="1"/>
  </sheetPr>
  <dimension ref="A1:Y48"/>
  <sheetViews>
    <sheetView showGridLines="0" topLeftCell="A2" zoomScale="80" zoomScaleNormal="80" workbookViewId="0">
      <selection activeCell="E12" sqref="E12"/>
    </sheetView>
  </sheetViews>
  <sheetFormatPr defaultColWidth="8.85546875" defaultRowHeight="15"/>
  <cols>
    <col min="1" max="1" width="5" style="49" customWidth="1"/>
    <col min="2" max="2" width="3.42578125" style="1" customWidth="1"/>
    <col min="3" max="3" width="10.28515625" style="1" customWidth="1"/>
    <col min="4" max="4" width="11.85546875" style="1" customWidth="1"/>
    <col min="5" max="5" width="10.42578125" style="1" customWidth="1"/>
    <col min="6" max="6" width="14.42578125" style="1" customWidth="1"/>
    <col min="7" max="7" width="7.28515625" style="1" customWidth="1"/>
    <col min="8" max="8" width="9.85546875" style="1" customWidth="1"/>
    <col min="9" max="9" width="11.140625" style="1" customWidth="1"/>
    <col min="10" max="10" width="11.85546875" style="1" customWidth="1"/>
    <col min="11" max="12" width="9.5703125" style="1" customWidth="1"/>
    <col min="13" max="13" width="10.28515625" style="1" customWidth="1"/>
    <col min="14" max="14" width="9.7109375" style="1" customWidth="1"/>
    <col min="15" max="15" width="8.85546875" style="1" bestFit="1" customWidth="1"/>
    <col min="16" max="16" width="9.7109375" style="1" customWidth="1"/>
    <col min="17" max="17" width="10.28515625" style="1" customWidth="1"/>
    <col min="18" max="18" width="11.5703125" style="1" customWidth="1"/>
    <col min="19" max="19" width="14.7109375" style="1" customWidth="1"/>
    <col min="20" max="20" width="9.7109375" style="1" customWidth="1"/>
    <col min="21" max="21" width="2.5703125" style="1" customWidth="1"/>
    <col min="22" max="23" width="8.85546875" style="1"/>
    <col min="24" max="24" width="9.42578125" style="1" bestFit="1" customWidth="1"/>
    <col min="25" max="16384" width="8.85546875" style="1"/>
  </cols>
  <sheetData>
    <row r="1" spans="1:24" ht="12.6" customHeight="1" thickBot="1">
      <c r="S1" s="4"/>
      <c r="T1" s="4"/>
      <c r="U1" s="4"/>
    </row>
    <row r="2" spans="1:24">
      <c r="B2" s="24"/>
      <c r="C2" s="25"/>
      <c r="D2" s="25"/>
      <c r="E2" s="25"/>
      <c r="F2" s="25"/>
      <c r="G2" s="25"/>
      <c r="H2" s="25"/>
      <c r="I2" s="25"/>
      <c r="J2" s="26"/>
      <c r="K2" s="25"/>
      <c r="L2" s="25"/>
      <c r="M2" s="25"/>
      <c r="N2" s="25"/>
      <c r="O2" s="25"/>
      <c r="P2" s="25"/>
      <c r="Q2" s="25"/>
      <c r="R2" s="25"/>
      <c r="S2" s="25"/>
      <c r="T2" s="25"/>
      <c r="U2" s="27"/>
    </row>
    <row r="3" spans="1:24" ht="15.75">
      <c r="B3" s="28"/>
      <c r="C3" s="39" t="s">
        <v>33</v>
      </c>
      <c r="D3" s="6"/>
      <c r="E3" s="4"/>
      <c r="F3" s="94">
        <f>PROJECT!D12</f>
        <v>40122</v>
      </c>
      <c r="G3" s="6"/>
      <c r="H3" s="6"/>
      <c r="I3" s="4"/>
      <c r="J3" s="6"/>
      <c r="K3" s="7"/>
      <c r="L3" s="6"/>
      <c r="M3" s="6"/>
      <c r="N3" s="7" t="s">
        <v>69</v>
      </c>
      <c r="O3" s="6"/>
      <c r="P3" s="6"/>
      <c r="Q3" s="6"/>
      <c r="R3" s="94">
        <f>PROJECT!D11</f>
        <v>46312</v>
      </c>
      <c r="S3" s="86"/>
      <c r="T3" s="86"/>
      <c r="U3" s="29"/>
    </row>
    <row r="4" spans="1:24" ht="21.6" customHeight="1">
      <c r="B4" s="28"/>
      <c r="C4" s="3" t="s">
        <v>95</v>
      </c>
      <c r="D4" s="6"/>
      <c r="E4" s="4"/>
      <c r="F4" s="4"/>
      <c r="G4" s="4"/>
      <c r="H4" s="4"/>
      <c r="I4" s="4"/>
      <c r="J4" s="5"/>
      <c r="K4" s="4"/>
      <c r="L4" s="4"/>
      <c r="M4" s="4"/>
      <c r="N4" s="4"/>
      <c r="O4" s="4"/>
      <c r="P4" s="4"/>
      <c r="Q4" s="4"/>
      <c r="R4" s="5"/>
      <c r="S4" s="5"/>
      <c r="T4" s="5"/>
      <c r="U4" s="29"/>
    </row>
    <row r="5" spans="1:24" s="104" customFormat="1" ht="36.75" customHeight="1">
      <c r="A5" s="102"/>
      <c r="B5" s="103"/>
      <c r="C5" s="118" t="s">
        <v>94</v>
      </c>
      <c r="D5" s="114"/>
      <c r="E5" s="105" t="s">
        <v>4</v>
      </c>
      <c r="F5" s="106">
        <f>PROJECT!D14</f>
        <v>77.724999999999994</v>
      </c>
      <c r="G5" s="107" t="s">
        <v>5</v>
      </c>
      <c r="H5" s="108">
        <f>PROJECT!D16</f>
        <v>310.89999999999998</v>
      </c>
      <c r="I5" s="109" t="s">
        <v>0</v>
      </c>
      <c r="J5" s="110">
        <f>PROJECT!G11</f>
        <v>74.66</v>
      </c>
      <c r="K5" s="121" t="s">
        <v>47</v>
      </c>
      <c r="L5" s="122">
        <f>PROJECT!G12</f>
        <v>74.66</v>
      </c>
      <c r="M5" s="109" t="s">
        <v>93</v>
      </c>
      <c r="N5" s="110">
        <v>19.05</v>
      </c>
      <c r="O5" s="111" t="s">
        <v>24</v>
      </c>
      <c r="P5" s="106">
        <v>224</v>
      </c>
      <c r="Q5" s="111" t="s">
        <v>48</v>
      </c>
      <c r="R5" s="123">
        <f>DEBT!F27</f>
        <v>0.13</v>
      </c>
      <c r="S5" s="112" t="s">
        <v>6</v>
      </c>
      <c r="T5" s="124">
        <f>PROJECT!G8</f>
        <v>375.52</v>
      </c>
      <c r="U5" s="113"/>
    </row>
    <row r="6" spans="1:24" ht="15.75">
      <c r="B6" s="28"/>
      <c r="C6" s="4"/>
      <c r="D6" s="19"/>
      <c r="E6" s="91"/>
      <c r="F6" s="91"/>
      <c r="G6" s="6" t="s">
        <v>97</v>
      </c>
      <c r="H6" s="92">
        <v>0.85</v>
      </c>
      <c r="I6" s="90"/>
      <c r="J6" s="4"/>
      <c r="K6" s="6"/>
      <c r="L6" s="4"/>
      <c r="M6" s="6"/>
      <c r="N6" s="6"/>
      <c r="O6" s="6"/>
      <c r="P6" s="6"/>
      <c r="Q6" s="6"/>
      <c r="R6" s="6"/>
      <c r="S6" s="93"/>
      <c r="T6" s="93"/>
      <c r="U6" s="29"/>
    </row>
    <row r="7" spans="1:24" ht="13.9" customHeight="1">
      <c r="B7" s="28"/>
      <c r="C7" s="98"/>
      <c r="D7" s="99"/>
      <c r="E7" s="99"/>
      <c r="F7" s="99"/>
      <c r="G7" s="99"/>
      <c r="H7" s="99"/>
      <c r="I7" s="99"/>
      <c r="J7" s="99"/>
      <c r="K7" s="99"/>
      <c r="L7" s="99"/>
      <c r="M7" s="99"/>
      <c r="N7" s="99"/>
      <c r="O7" s="99"/>
      <c r="P7" s="99"/>
      <c r="Q7" s="4"/>
      <c r="R7" s="51"/>
      <c r="S7" s="4"/>
      <c r="T7" s="4"/>
      <c r="U7" s="29"/>
    </row>
    <row r="8" spans="1:24" ht="20.25" customHeight="1">
      <c r="B8" s="28"/>
      <c r="C8" s="664" t="s">
        <v>12</v>
      </c>
      <c r="D8" s="670" t="s">
        <v>30</v>
      </c>
      <c r="E8" s="668" t="s">
        <v>73</v>
      </c>
      <c r="F8" s="662" t="s">
        <v>74</v>
      </c>
      <c r="G8" s="20"/>
      <c r="H8" s="21" t="s">
        <v>25</v>
      </c>
      <c r="I8" s="20" t="s">
        <v>25</v>
      </c>
      <c r="J8" s="670" t="s">
        <v>68</v>
      </c>
      <c r="K8" s="662" t="s">
        <v>75</v>
      </c>
      <c r="L8" s="670" t="s">
        <v>26</v>
      </c>
      <c r="M8" s="670" t="s">
        <v>1</v>
      </c>
      <c r="N8" s="670" t="s">
        <v>2</v>
      </c>
      <c r="O8" s="22" t="s">
        <v>27</v>
      </c>
      <c r="P8" s="670" t="s">
        <v>3</v>
      </c>
      <c r="Q8" s="671" t="s">
        <v>49</v>
      </c>
      <c r="R8" s="671" t="s">
        <v>70</v>
      </c>
      <c r="S8" s="671" t="s">
        <v>71</v>
      </c>
      <c r="T8" s="671" t="s">
        <v>72</v>
      </c>
      <c r="U8" s="29"/>
    </row>
    <row r="9" spans="1:24" s="2" customFormat="1" ht="28.5" customHeight="1">
      <c r="A9" s="48"/>
      <c r="B9" s="30"/>
      <c r="C9" s="665"/>
      <c r="D9" s="667"/>
      <c r="E9" s="669"/>
      <c r="F9" s="663"/>
      <c r="G9" s="23" t="s">
        <v>31</v>
      </c>
      <c r="H9" s="23" t="s">
        <v>32</v>
      </c>
      <c r="I9" s="23" t="s">
        <v>31</v>
      </c>
      <c r="J9" s="667"/>
      <c r="K9" s="663"/>
      <c r="L9" s="667"/>
      <c r="M9" s="667"/>
      <c r="N9" s="667"/>
      <c r="O9" s="23" t="s">
        <v>28</v>
      </c>
      <c r="P9" s="667"/>
      <c r="Q9" s="672"/>
      <c r="R9" s="672"/>
      <c r="S9" s="672"/>
      <c r="T9" s="672"/>
      <c r="U9" s="31"/>
    </row>
    <row r="10" spans="1:24" s="2" customFormat="1" ht="15.75">
      <c r="A10" s="48">
        <v>146</v>
      </c>
      <c r="B10" s="96" t="s">
        <v>91</v>
      </c>
      <c r="C10" s="100">
        <v>40268</v>
      </c>
      <c r="D10" s="129">
        <v>9.6959999999999997</v>
      </c>
      <c r="E10" s="129">
        <v>3.27</v>
      </c>
      <c r="F10" s="129">
        <v>2.71577</v>
      </c>
      <c r="G10" s="77"/>
      <c r="H10" s="129">
        <f>0.1535+0.1686</f>
        <v>0.3221</v>
      </c>
      <c r="I10" s="77"/>
      <c r="J10" s="129">
        <f t="shared" ref="J10:J27" si="0">D10+E10-F10-H10</f>
        <v>9.9281299999999977</v>
      </c>
      <c r="K10" s="129"/>
      <c r="L10" s="129">
        <v>9.0427</v>
      </c>
      <c r="M10" s="129">
        <v>8.7012</v>
      </c>
      <c r="N10" s="129">
        <f>J10-L10-M10-K10</f>
        <v>-7.8157700000000023</v>
      </c>
      <c r="O10" s="95">
        <f>18.5%*(1+10%)*(1+3%)</f>
        <v>0.20960500000000001</v>
      </c>
      <c r="P10" s="129">
        <v>0</v>
      </c>
      <c r="Q10" s="129">
        <f t="shared" ref="Q10:Q27" si="1">N10-P10</f>
        <v>-7.8157700000000023</v>
      </c>
      <c r="R10" s="129">
        <f>Q10+L10</f>
        <v>1.2269299999999976</v>
      </c>
      <c r="S10" s="129">
        <f>DEBT!G7</f>
        <v>8</v>
      </c>
      <c r="T10" s="131"/>
      <c r="U10" s="31"/>
      <c r="V10" s="116"/>
      <c r="X10" s="292">
        <f>K10</f>
        <v>0</v>
      </c>
    </row>
    <row r="11" spans="1:24" s="2" customFormat="1" ht="15.75">
      <c r="A11" s="70">
        <f t="shared" ref="A11:A27" si="2">C11-C10</f>
        <v>365</v>
      </c>
      <c r="B11" s="96" t="s">
        <v>91</v>
      </c>
      <c r="C11" s="100">
        <v>40633</v>
      </c>
      <c r="D11" s="129">
        <v>26.12</v>
      </c>
      <c r="E11" s="129">
        <v>8.07</v>
      </c>
      <c r="F11" s="129">
        <f>5.1577</f>
        <v>5.1577000000000002</v>
      </c>
      <c r="G11" s="77"/>
      <c r="H11" s="129">
        <f>6.9493-5.905+0.327+0.1578</f>
        <v>1.5290999999999997</v>
      </c>
      <c r="I11" s="77"/>
      <c r="J11" s="129">
        <f t="shared" si="0"/>
        <v>27.5032</v>
      </c>
      <c r="K11" s="129">
        <v>5.9050000000000002</v>
      </c>
      <c r="L11" s="129">
        <v>22.453700000000001</v>
      </c>
      <c r="M11" s="129">
        <v>21.923999999999999</v>
      </c>
      <c r="N11" s="129">
        <f t="shared" ref="N11:N27" si="3">J11-L11-M11-K11</f>
        <v>-22.779500000000002</v>
      </c>
      <c r="O11" s="95">
        <f t="shared" ref="O11:O26" si="4">18.5%*(1+10%)*(1+3%)</f>
        <v>0.20960500000000001</v>
      </c>
      <c r="P11" s="129">
        <v>0</v>
      </c>
      <c r="Q11" s="129">
        <f t="shared" si="1"/>
        <v>-22.779500000000002</v>
      </c>
      <c r="R11" s="129">
        <f>Q11+L11+K11</f>
        <v>5.5791999999999993</v>
      </c>
      <c r="S11" s="129">
        <f>DEBT!G8</f>
        <v>11</v>
      </c>
      <c r="T11" s="131"/>
      <c r="U11" s="31"/>
      <c r="V11" s="116"/>
      <c r="X11" s="293">
        <f>X10+K11</f>
        <v>5.9050000000000002</v>
      </c>
    </row>
    <row r="12" spans="1:24" ht="15.75">
      <c r="A12" s="70">
        <f t="shared" si="2"/>
        <v>366</v>
      </c>
      <c r="B12" s="96" t="s">
        <v>91</v>
      </c>
      <c r="C12" s="100">
        <v>40999</v>
      </c>
      <c r="D12" s="129">
        <v>31.44</v>
      </c>
      <c r="E12" s="129"/>
      <c r="F12" s="129">
        <f>11.098-K12</f>
        <v>5.1930000000000005</v>
      </c>
      <c r="G12" s="101"/>
      <c r="H12" s="129">
        <f>0.5+0.25</f>
        <v>0.75</v>
      </c>
      <c r="I12" s="101"/>
      <c r="J12" s="129">
        <f t="shared" si="0"/>
        <v>25.497</v>
      </c>
      <c r="K12" s="129">
        <v>5.9050000000000002</v>
      </c>
      <c r="L12" s="129">
        <v>22.771999999999998</v>
      </c>
      <c r="M12" s="129">
        <v>25.922000000000001</v>
      </c>
      <c r="N12" s="129">
        <f t="shared" si="3"/>
        <v>-29.102</v>
      </c>
      <c r="O12" s="95">
        <f t="shared" si="4"/>
        <v>0.20960500000000001</v>
      </c>
      <c r="P12" s="129">
        <v>0</v>
      </c>
      <c r="Q12" s="129">
        <f t="shared" si="1"/>
        <v>-29.102</v>
      </c>
      <c r="R12" s="129">
        <f>Q12+L12+K12</f>
        <v>-0.4250000000000016</v>
      </c>
      <c r="S12" s="129">
        <f>DEBT!G9</f>
        <v>19.439999999999998</v>
      </c>
      <c r="T12" s="129"/>
      <c r="U12" s="29"/>
      <c r="V12" s="116"/>
      <c r="X12" s="293">
        <f t="shared" ref="X12:X27" si="5">X11+K12</f>
        <v>11.81</v>
      </c>
    </row>
    <row r="13" spans="1:24" ht="15.75">
      <c r="A13" s="70">
        <f t="shared" si="2"/>
        <v>365</v>
      </c>
      <c r="B13" s="96" t="s">
        <v>91</v>
      </c>
      <c r="C13" s="100">
        <v>41364</v>
      </c>
      <c r="D13" s="129">
        <v>37.11</v>
      </c>
      <c r="E13" s="129"/>
      <c r="F13" s="129">
        <v>4.1176000000000004</v>
      </c>
      <c r="G13" s="101"/>
      <c r="H13" s="129">
        <v>1.9204000000000001</v>
      </c>
      <c r="I13" s="101"/>
      <c r="J13" s="129">
        <f t="shared" si="0"/>
        <v>31.071999999999996</v>
      </c>
      <c r="K13" s="129">
        <v>5.9050000000000002</v>
      </c>
      <c r="L13" s="129">
        <v>22.49</v>
      </c>
      <c r="M13" s="129">
        <v>25.41</v>
      </c>
      <c r="N13" s="129">
        <f t="shared" si="3"/>
        <v>-22.733000000000004</v>
      </c>
      <c r="O13" s="95">
        <f t="shared" si="4"/>
        <v>0.20960500000000001</v>
      </c>
      <c r="P13" s="129">
        <v>0</v>
      </c>
      <c r="Q13" s="129">
        <f t="shared" si="1"/>
        <v>-22.733000000000004</v>
      </c>
      <c r="R13" s="129">
        <f>Q13+L13+K13</f>
        <v>5.6619999999999946</v>
      </c>
      <c r="S13" s="129">
        <f>DEBT!G10</f>
        <v>9.5</v>
      </c>
      <c r="T13" s="129"/>
      <c r="U13" s="29"/>
      <c r="V13" s="116"/>
      <c r="X13" s="293">
        <f t="shared" si="5"/>
        <v>17.715</v>
      </c>
    </row>
    <row r="14" spans="1:24" ht="15.75">
      <c r="A14" s="70">
        <f t="shared" si="2"/>
        <v>365</v>
      </c>
      <c r="B14" s="96" t="s">
        <v>91</v>
      </c>
      <c r="C14" s="100">
        <v>41729</v>
      </c>
      <c r="D14" s="129">
        <v>37.32</v>
      </c>
      <c r="E14" s="129"/>
      <c r="F14" s="129">
        <v>4.1624999999999996</v>
      </c>
      <c r="G14" s="101"/>
      <c r="H14" s="129">
        <v>2.3275000000000001</v>
      </c>
      <c r="I14" s="101"/>
      <c r="J14" s="129">
        <f t="shared" si="0"/>
        <v>30.83</v>
      </c>
      <c r="K14" s="129">
        <v>43.29</v>
      </c>
      <c r="L14" s="129">
        <v>-29.650500000000001</v>
      </c>
      <c r="M14" s="129">
        <v>26.5</v>
      </c>
      <c r="N14" s="129">
        <f t="shared" si="3"/>
        <v>-9.3094999999999999</v>
      </c>
      <c r="O14" s="95">
        <f t="shared" si="4"/>
        <v>0.20960500000000001</v>
      </c>
      <c r="P14" s="129">
        <v>0</v>
      </c>
      <c r="Q14" s="129">
        <f t="shared" si="1"/>
        <v>-9.3094999999999999</v>
      </c>
      <c r="R14" s="129">
        <f>Q14+L14+K14</f>
        <v>4.3299999999999983</v>
      </c>
      <c r="S14" s="129">
        <f>DEBT!G11</f>
        <v>0.14802500000000002</v>
      </c>
      <c r="T14" s="129"/>
      <c r="U14" s="29"/>
      <c r="V14" s="116"/>
      <c r="X14" s="293">
        <f t="shared" si="5"/>
        <v>61.004999999999995</v>
      </c>
    </row>
    <row r="15" spans="1:24" ht="15.75">
      <c r="A15" s="70">
        <f>C15-C14</f>
        <v>365</v>
      </c>
      <c r="B15" s="96" t="s">
        <v>91</v>
      </c>
      <c r="C15" s="100">
        <v>42094</v>
      </c>
      <c r="D15" s="129">
        <v>38.17</v>
      </c>
      <c r="E15" s="129"/>
      <c r="F15" s="129">
        <v>9.9</v>
      </c>
      <c r="G15" s="101"/>
      <c r="H15" s="129">
        <v>1.23</v>
      </c>
      <c r="I15" s="101"/>
      <c r="J15" s="129">
        <f t="shared" si="0"/>
        <v>27.040000000000003</v>
      </c>
      <c r="K15" s="129">
        <v>3.9946999999999999</v>
      </c>
      <c r="L15" s="129">
        <v>10.66</v>
      </c>
      <c r="M15" s="129">
        <v>25.92</v>
      </c>
      <c r="N15" s="129">
        <f>J15-L15-M15-K15</f>
        <v>-13.534699999999999</v>
      </c>
      <c r="O15" s="95">
        <f t="shared" si="4"/>
        <v>0.20960500000000001</v>
      </c>
      <c r="P15" s="129">
        <v>0</v>
      </c>
      <c r="Q15" s="129">
        <f t="shared" si="1"/>
        <v>-13.534699999999999</v>
      </c>
      <c r="R15" s="129">
        <f t="shared" ref="R15:R27" si="6">Q15+L15</f>
        <v>-2.8746999999999989</v>
      </c>
      <c r="S15" s="129">
        <f>DEBT!G12</f>
        <v>0.14802500000000002</v>
      </c>
      <c r="T15" s="129"/>
      <c r="U15" s="29"/>
      <c r="V15" s="116"/>
      <c r="X15" s="293">
        <f t="shared" si="5"/>
        <v>64.99969999999999</v>
      </c>
    </row>
    <row r="16" spans="1:24" ht="15.75">
      <c r="A16" s="70">
        <f t="shared" si="2"/>
        <v>366</v>
      </c>
      <c r="B16" s="96" t="s">
        <v>91</v>
      </c>
      <c r="C16" s="100">
        <v>42460</v>
      </c>
      <c r="D16" s="129">
        <v>40.65</v>
      </c>
      <c r="E16" s="129"/>
      <c r="F16" s="130">
        <v>6.17</v>
      </c>
      <c r="G16" s="101"/>
      <c r="H16" s="129">
        <v>1.1200000000000001</v>
      </c>
      <c r="I16" s="101"/>
      <c r="J16" s="129">
        <f t="shared" si="0"/>
        <v>33.36</v>
      </c>
      <c r="K16" s="129">
        <v>-0.68320000000000003</v>
      </c>
      <c r="L16" s="129">
        <v>13.4</v>
      </c>
      <c r="M16" s="129">
        <f>DEBT!H13</f>
        <v>23.691101222260286</v>
      </c>
      <c r="N16" s="129">
        <f>J16-L16-M16-K16</f>
        <v>-3.0479012222602853</v>
      </c>
      <c r="O16" s="95">
        <f t="shared" si="4"/>
        <v>0.20960500000000001</v>
      </c>
      <c r="P16" s="129">
        <f>+IF(N16&gt;0,N16*O16,0)</f>
        <v>0</v>
      </c>
      <c r="Q16" s="129">
        <f t="shared" si="1"/>
        <v>-3.0479012222602853</v>
      </c>
      <c r="R16" s="129">
        <f t="shared" si="6"/>
        <v>10.352098777739716</v>
      </c>
      <c r="S16" s="129">
        <f>DEBT!G13</f>
        <v>10.93975</v>
      </c>
      <c r="T16" s="129"/>
      <c r="U16" s="29"/>
      <c r="V16" s="116"/>
      <c r="X16" s="293">
        <f t="shared" si="5"/>
        <v>64.316499999999991</v>
      </c>
    </row>
    <row r="17" spans="1:25" ht="15.75">
      <c r="A17" s="70">
        <f t="shared" si="2"/>
        <v>365</v>
      </c>
      <c r="B17" s="96" t="s">
        <v>92</v>
      </c>
      <c r="C17" s="100">
        <v>42825</v>
      </c>
      <c r="D17" s="129">
        <f>D16*1.12</f>
        <v>45.528000000000006</v>
      </c>
      <c r="E17" s="129"/>
      <c r="F17" s="129">
        <f>+F16*(1+G17)/2</f>
        <v>3.2701000000000002</v>
      </c>
      <c r="G17" s="101">
        <v>0.06</v>
      </c>
      <c r="H17" s="129">
        <f t="shared" ref="H17:H26" si="7">H16*(1+I17)</f>
        <v>1.1872000000000003</v>
      </c>
      <c r="I17" s="101">
        <v>0.06</v>
      </c>
      <c r="J17" s="129">
        <f t="shared" si="0"/>
        <v>41.070700000000009</v>
      </c>
      <c r="K17" s="129">
        <f>2.84+0.13</f>
        <v>2.9699999999999998</v>
      </c>
      <c r="L17" s="129">
        <v>13.4</v>
      </c>
      <c r="M17" s="129">
        <f>DEBT!H14</f>
        <v>22.028973484931516</v>
      </c>
      <c r="N17" s="129">
        <f t="shared" si="3"/>
        <v>2.671726515068495</v>
      </c>
      <c r="O17" s="95">
        <f t="shared" si="4"/>
        <v>0.20960500000000001</v>
      </c>
      <c r="P17" s="129">
        <f t="shared" ref="P17:P27" si="8">+IF(N17&gt;0,N17*O17,0)</f>
        <v>0.56000723619093196</v>
      </c>
      <c r="Q17" s="129">
        <f t="shared" si="1"/>
        <v>2.1117192788775632</v>
      </c>
      <c r="R17" s="129">
        <f t="shared" si="6"/>
        <v>15.511719278877564</v>
      </c>
      <c r="S17" s="129">
        <f>DEBT!G14</f>
        <v>14.574149999999999</v>
      </c>
      <c r="T17" s="129"/>
      <c r="U17" s="29"/>
      <c r="V17" s="116"/>
      <c r="X17" s="293">
        <f t="shared" si="5"/>
        <v>67.28649999999999</v>
      </c>
    </row>
    <row r="18" spans="1:25" ht="15.75">
      <c r="A18" s="70">
        <f t="shared" si="2"/>
        <v>365</v>
      </c>
      <c r="B18" s="96" t="s">
        <v>92</v>
      </c>
      <c r="C18" s="100">
        <v>43190</v>
      </c>
      <c r="D18" s="129">
        <f>D17*(1+$F$34)</f>
        <v>50.080800000000011</v>
      </c>
      <c r="E18" s="129"/>
      <c r="F18" s="129">
        <f>+F17*(1+G18)</f>
        <v>3.4663060000000003</v>
      </c>
      <c r="G18" s="101">
        <v>0.06</v>
      </c>
      <c r="H18" s="129">
        <f t="shared" si="7"/>
        <v>1.2584320000000004</v>
      </c>
      <c r="I18" s="101">
        <v>0.06</v>
      </c>
      <c r="J18" s="129">
        <f t="shared" si="0"/>
        <v>45.356062000000009</v>
      </c>
      <c r="K18" s="129">
        <v>3.21</v>
      </c>
      <c r="L18" s="129">
        <v>29</v>
      </c>
      <c r="M18" s="129">
        <f>DEBT!H15</f>
        <v>19.877865256849319</v>
      </c>
      <c r="N18" s="129">
        <f>J18-L18-M18-K18</f>
        <v>-6.73180325684931</v>
      </c>
      <c r="O18" s="95">
        <f t="shared" si="4"/>
        <v>0.20960500000000001</v>
      </c>
      <c r="P18" s="129">
        <f t="shared" si="8"/>
        <v>0</v>
      </c>
      <c r="Q18" s="129">
        <f t="shared" si="1"/>
        <v>-6.73180325684931</v>
      </c>
      <c r="R18" s="129">
        <f t="shared" si="6"/>
        <v>22.268196743150689</v>
      </c>
      <c r="S18" s="129">
        <f>DEBT!G15</f>
        <v>19.849499999999999</v>
      </c>
      <c r="T18" s="129">
        <f t="shared" ref="T18:T27" si="9">R18-S18</f>
        <v>2.4186967431506901</v>
      </c>
      <c r="U18" s="29"/>
      <c r="V18" s="116"/>
      <c r="X18" s="293">
        <f t="shared" si="5"/>
        <v>70.496499999999983</v>
      </c>
      <c r="Y18" s="294">
        <f>X18-70.5</f>
        <v>-3.500000000016712E-3</v>
      </c>
    </row>
    <row r="19" spans="1:25" ht="15.75">
      <c r="A19" s="70">
        <f t="shared" si="2"/>
        <v>365</v>
      </c>
      <c r="B19" s="96" t="s">
        <v>92</v>
      </c>
      <c r="C19" s="100">
        <v>43555</v>
      </c>
      <c r="D19" s="129">
        <f>D18*(1+$F$34)</f>
        <v>55.088880000000017</v>
      </c>
      <c r="E19" s="129"/>
      <c r="F19" s="129">
        <f>+F18*(1+G19)</f>
        <v>3.6742843600000006</v>
      </c>
      <c r="G19" s="101">
        <v>0.06</v>
      </c>
      <c r="H19" s="129">
        <f t="shared" si="7"/>
        <v>1.3339379200000006</v>
      </c>
      <c r="I19" s="101">
        <v>0.06</v>
      </c>
      <c r="J19" s="129">
        <f t="shared" si="0"/>
        <v>50.080657720000012</v>
      </c>
      <c r="K19" s="129"/>
      <c r="L19" s="129">
        <v>29</v>
      </c>
      <c r="M19" s="129">
        <f>DEBT!H16</f>
        <v>16.990380986301368</v>
      </c>
      <c r="N19" s="129">
        <f t="shared" si="3"/>
        <v>4.0902767336986443</v>
      </c>
      <c r="O19" s="95">
        <f t="shared" si="4"/>
        <v>0.20960500000000001</v>
      </c>
      <c r="P19" s="129">
        <f t="shared" si="8"/>
        <v>0.8573424547669044</v>
      </c>
      <c r="Q19" s="129">
        <f t="shared" si="1"/>
        <v>3.2329342789317401</v>
      </c>
      <c r="R19" s="129">
        <f t="shared" si="6"/>
        <v>32.232934278931737</v>
      </c>
      <c r="S19" s="129">
        <f>DEBT!G16</f>
        <v>26.165249999999997</v>
      </c>
      <c r="T19" s="129">
        <f t="shared" si="9"/>
        <v>6.0676842789317398</v>
      </c>
      <c r="U19" s="29"/>
      <c r="V19" s="116"/>
      <c r="X19" s="293">
        <f t="shared" si="5"/>
        <v>70.496499999999983</v>
      </c>
    </row>
    <row r="20" spans="1:25" ht="15.75">
      <c r="A20" s="70">
        <f t="shared" si="2"/>
        <v>366</v>
      </c>
      <c r="B20" s="96" t="s">
        <v>92</v>
      </c>
      <c r="C20" s="100">
        <v>43921</v>
      </c>
      <c r="D20" s="129">
        <f>D19*(1+$F$34)</f>
        <v>60.597768000000023</v>
      </c>
      <c r="E20" s="129"/>
      <c r="F20" s="129">
        <f>+F19*(1+G20)</f>
        <v>3.8947414216000009</v>
      </c>
      <c r="G20" s="101">
        <v>0.06</v>
      </c>
      <c r="H20" s="129">
        <f t="shared" si="7"/>
        <v>1.4139741952000007</v>
      </c>
      <c r="I20" s="101">
        <v>0.06</v>
      </c>
      <c r="J20" s="129">
        <f t="shared" si="0"/>
        <v>55.289052383200023</v>
      </c>
      <c r="K20" s="129"/>
      <c r="L20" s="129">
        <v>29</v>
      </c>
      <c r="M20" s="129">
        <f>DEBT!H17</f>
        <v>13.534413709931506</v>
      </c>
      <c r="N20" s="129">
        <f t="shared" si="3"/>
        <v>12.754638673268516</v>
      </c>
      <c r="O20" s="95">
        <f t="shared" si="4"/>
        <v>0.20960500000000001</v>
      </c>
      <c r="P20" s="129">
        <f t="shared" si="8"/>
        <v>2.6734360391104475</v>
      </c>
      <c r="Q20" s="129">
        <f t="shared" si="1"/>
        <v>10.081202634158069</v>
      </c>
      <c r="R20" s="129">
        <f t="shared" si="6"/>
        <v>39.081202634158068</v>
      </c>
      <c r="S20" s="129">
        <f>DEBT!G17</f>
        <v>27.969749999999998</v>
      </c>
      <c r="T20" s="129">
        <f t="shared" si="9"/>
        <v>11.11145263415807</v>
      </c>
      <c r="U20" s="29"/>
      <c r="V20" s="116"/>
      <c r="X20" s="293">
        <f t="shared" si="5"/>
        <v>70.496499999999983</v>
      </c>
    </row>
    <row r="21" spans="1:25" ht="15.75">
      <c r="A21" s="70">
        <f t="shared" si="2"/>
        <v>365</v>
      </c>
      <c r="B21" s="96" t="s">
        <v>92</v>
      </c>
      <c r="C21" s="100">
        <v>44286</v>
      </c>
      <c r="D21" s="129">
        <f>D20*(1+$F$34)</f>
        <v>66.657544800000025</v>
      </c>
      <c r="E21" s="129"/>
      <c r="F21" s="130">
        <f>+F20*(1+G21)</f>
        <v>4.128425906896001</v>
      </c>
      <c r="G21" s="101">
        <v>0.06</v>
      </c>
      <c r="H21" s="129">
        <f t="shared" si="7"/>
        <v>1.4988126469120009</v>
      </c>
      <c r="I21" s="101">
        <v>0.06</v>
      </c>
      <c r="J21" s="129">
        <f t="shared" si="0"/>
        <v>61.030306246192026</v>
      </c>
      <c r="K21" s="129"/>
      <c r="L21" s="129">
        <v>29</v>
      </c>
      <c r="M21" s="129">
        <f>DEBT!H18</f>
        <v>9.6019175342465761</v>
      </c>
      <c r="N21" s="129">
        <f>J21-L21-M21-K21</f>
        <v>22.428388711945452</v>
      </c>
      <c r="O21" s="95">
        <f t="shared" si="4"/>
        <v>0.20960500000000001</v>
      </c>
      <c r="P21" s="129">
        <f t="shared" si="8"/>
        <v>4.7011024159673269</v>
      </c>
      <c r="Q21" s="129">
        <f t="shared" si="1"/>
        <v>17.727286295978125</v>
      </c>
      <c r="R21" s="129">
        <f t="shared" si="6"/>
        <v>46.727286295978125</v>
      </c>
      <c r="S21" s="129">
        <f>DEBT!G18</f>
        <v>33.383249999999997</v>
      </c>
      <c r="T21" s="129">
        <f t="shared" si="9"/>
        <v>13.344036295978128</v>
      </c>
      <c r="U21" s="29"/>
      <c r="V21" s="116"/>
      <c r="X21" s="293">
        <f t="shared" si="5"/>
        <v>70.496499999999983</v>
      </c>
    </row>
    <row r="22" spans="1:25" ht="15.75">
      <c r="A22" s="70">
        <f t="shared" si="2"/>
        <v>365</v>
      </c>
      <c r="B22" s="96" t="s">
        <v>92</v>
      </c>
      <c r="C22" s="100">
        <v>44651</v>
      </c>
      <c r="D22" s="129">
        <f>D21*(1+$F$34)</f>
        <v>73.323299280000029</v>
      </c>
      <c r="E22" s="129"/>
      <c r="F22" s="134">
        <f>+F21*(1+G22)/2</f>
        <v>2.1880657306548805</v>
      </c>
      <c r="G22" s="101">
        <v>0.06</v>
      </c>
      <c r="H22" s="129">
        <f t="shared" si="7"/>
        <v>1.5887414057267211</v>
      </c>
      <c r="I22" s="101">
        <v>0.06</v>
      </c>
      <c r="J22" s="129">
        <f t="shared" si="0"/>
        <v>69.546492143618423</v>
      </c>
      <c r="K22" s="129"/>
      <c r="L22" s="129">
        <v>29</v>
      </c>
      <c r="M22" s="129">
        <f>DEBT!H19</f>
        <v>5.3059592157534272</v>
      </c>
      <c r="N22" s="129">
        <f t="shared" si="3"/>
        <v>35.240532927864997</v>
      </c>
      <c r="O22" s="95">
        <f t="shared" si="4"/>
        <v>0.20960500000000001</v>
      </c>
      <c r="P22" s="129">
        <f t="shared" si="8"/>
        <v>7.3865919043451429</v>
      </c>
      <c r="Q22" s="129">
        <f t="shared" si="1"/>
        <v>27.853941023519855</v>
      </c>
      <c r="R22" s="129">
        <f t="shared" si="6"/>
        <v>56.853941023519852</v>
      </c>
      <c r="S22" s="129">
        <f>DEBT!G19</f>
        <v>32.480999999999995</v>
      </c>
      <c r="T22" s="129">
        <f t="shared" si="9"/>
        <v>24.372941023519857</v>
      </c>
      <c r="U22" s="29"/>
      <c r="V22" s="116"/>
      <c r="X22" s="293">
        <f t="shared" si="5"/>
        <v>70.496499999999983</v>
      </c>
    </row>
    <row r="23" spans="1:25" ht="15.75">
      <c r="A23" s="70">
        <f t="shared" si="2"/>
        <v>365</v>
      </c>
      <c r="B23" s="96" t="s">
        <v>92</v>
      </c>
      <c r="C23" s="100">
        <v>45016</v>
      </c>
      <c r="D23" s="129">
        <f>D22*(1+$F$35)</f>
        <v>79.922396215200038</v>
      </c>
      <c r="E23" s="129"/>
      <c r="F23" s="130">
        <f>+F22*(1+G23)</f>
        <v>2.3193496744941733</v>
      </c>
      <c r="G23" s="101">
        <v>0.06</v>
      </c>
      <c r="H23" s="129">
        <f t="shared" si="7"/>
        <v>1.6840658900703245</v>
      </c>
      <c r="I23" s="101">
        <v>0.06</v>
      </c>
      <c r="J23" s="129">
        <f t="shared" si="0"/>
        <v>75.918980650635532</v>
      </c>
      <c r="K23" s="129"/>
      <c r="L23" s="129">
        <v>29</v>
      </c>
      <c r="M23" s="129">
        <f>DEBT!H20</f>
        <v>1.6668228297945227</v>
      </c>
      <c r="N23" s="129">
        <f t="shared" si="3"/>
        <v>45.252157820841006</v>
      </c>
      <c r="O23" s="95">
        <f t="shared" si="4"/>
        <v>0.20960500000000001</v>
      </c>
      <c r="P23" s="129">
        <f t="shared" si="8"/>
        <v>9.4850785400373798</v>
      </c>
      <c r="Q23" s="129">
        <f t="shared" si="1"/>
        <v>35.767079280803628</v>
      </c>
      <c r="R23" s="129">
        <f t="shared" si="6"/>
        <v>64.767079280803628</v>
      </c>
      <c r="S23" s="129">
        <f>DEBT!G20</f>
        <v>20.481075000000001</v>
      </c>
      <c r="T23" s="129">
        <f t="shared" si="9"/>
        <v>44.286004280803624</v>
      </c>
      <c r="U23" s="29"/>
      <c r="V23" s="116"/>
      <c r="X23" s="293">
        <f t="shared" si="5"/>
        <v>70.496499999999983</v>
      </c>
    </row>
    <row r="24" spans="1:25" ht="15.75">
      <c r="A24" s="70">
        <f t="shared" si="2"/>
        <v>366</v>
      </c>
      <c r="B24" s="96" t="s">
        <v>92</v>
      </c>
      <c r="C24" s="100">
        <v>45382</v>
      </c>
      <c r="D24" s="129">
        <f>D23*(1+$F$35)</f>
        <v>87.115411874568053</v>
      </c>
      <c r="E24" s="129"/>
      <c r="F24" s="130">
        <f>+F23*(1+G24)</f>
        <v>2.4585106549638236</v>
      </c>
      <c r="G24" s="101">
        <v>0.06</v>
      </c>
      <c r="H24" s="129">
        <f t="shared" si="7"/>
        <v>1.785109843474544</v>
      </c>
      <c r="I24" s="101">
        <v>0.06</v>
      </c>
      <c r="J24" s="129">
        <f t="shared" si="0"/>
        <v>82.871791376129693</v>
      </c>
      <c r="K24" s="129"/>
      <c r="L24" s="129">
        <v>29</v>
      </c>
      <c r="M24" s="129">
        <v>0</v>
      </c>
      <c r="N24" s="129">
        <f t="shared" si="3"/>
        <v>53.871791376129693</v>
      </c>
      <c r="O24" s="95">
        <f t="shared" si="4"/>
        <v>0.20960500000000001</v>
      </c>
      <c r="P24" s="129">
        <f t="shared" si="8"/>
        <v>11.291796831393665</v>
      </c>
      <c r="Q24" s="129">
        <f t="shared" si="1"/>
        <v>42.579994544736024</v>
      </c>
      <c r="R24" s="129">
        <f t="shared" si="6"/>
        <v>71.579994544736024</v>
      </c>
      <c r="S24" s="129">
        <f>DEBT!G21</f>
        <v>0</v>
      </c>
      <c r="T24" s="129">
        <f t="shared" si="9"/>
        <v>71.579994544736024</v>
      </c>
      <c r="U24" s="29"/>
      <c r="V24" s="116"/>
      <c r="X24" s="293">
        <f t="shared" si="5"/>
        <v>70.496499999999983</v>
      </c>
    </row>
    <row r="25" spans="1:25" ht="15.75">
      <c r="A25" s="70">
        <f t="shared" si="2"/>
        <v>365</v>
      </c>
      <c r="B25" s="96" t="s">
        <v>92</v>
      </c>
      <c r="C25" s="100">
        <v>45747</v>
      </c>
      <c r="D25" s="129">
        <f>D24*(1+$F$35)</f>
        <v>94.955798943279191</v>
      </c>
      <c r="E25" s="129"/>
      <c r="F25" s="130">
        <f>+F24*(1+G25)</f>
        <v>2.606021294261653</v>
      </c>
      <c r="G25" s="101">
        <v>0.06</v>
      </c>
      <c r="H25" s="129">
        <f t="shared" si="7"/>
        <v>1.8922164340830168</v>
      </c>
      <c r="I25" s="101">
        <v>0.06</v>
      </c>
      <c r="J25" s="129">
        <f t="shared" si="0"/>
        <v>90.457561214934529</v>
      </c>
      <c r="K25" s="129"/>
      <c r="L25" s="129">
        <v>29</v>
      </c>
      <c r="M25" s="129">
        <v>0</v>
      </c>
      <c r="N25" s="129">
        <f t="shared" si="3"/>
        <v>61.457561214934529</v>
      </c>
      <c r="O25" s="95">
        <f t="shared" si="4"/>
        <v>0.20960500000000001</v>
      </c>
      <c r="P25" s="129">
        <f t="shared" si="8"/>
        <v>12.881812118456352</v>
      </c>
      <c r="Q25" s="129">
        <f t="shared" si="1"/>
        <v>48.575749096478177</v>
      </c>
      <c r="R25" s="129">
        <f t="shared" si="6"/>
        <v>77.575749096478177</v>
      </c>
      <c r="S25" s="129">
        <f>DEBT!G22</f>
        <v>0</v>
      </c>
      <c r="T25" s="129">
        <f t="shared" si="9"/>
        <v>77.575749096478177</v>
      </c>
      <c r="U25" s="29"/>
      <c r="V25" s="116"/>
      <c r="X25" s="293">
        <f t="shared" si="5"/>
        <v>70.496499999999983</v>
      </c>
    </row>
    <row r="26" spans="1:25" ht="15.75">
      <c r="A26" s="70">
        <f t="shared" si="2"/>
        <v>365</v>
      </c>
      <c r="B26" s="96" t="s">
        <v>92</v>
      </c>
      <c r="C26" s="100">
        <v>46112</v>
      </c>
      <c r="D26" s="129">
        <f>D25*(1+$F$35)</f>
        <v>103.50182084817433</v>
      </c>
      <c r="E26" s="129"/>
      <c r="F26" s="130">
        <f>+F25*(1+G26)</f>
        <v>2.7623825719173523</v>
      </c>
      <c r="G26" s="101">
        <v>0.06</v>
      </c>
      <c r="H26" s="129">
        <f t="shared" si="7"/>
        <v>2.005749420127998</v>
      </c>
      <c r="I26" s="101">
        <v>0.06</v>
      </c>
      <c r="J26" s="129">
        <f t="shared" si="0"/>
        <v>98.733688856128978</v>
      </c>
      <c r="K26" s="129"/>
      <c r="L26" s="129">
        <v>29</v>
      </c>
      <c r="M26" s="129">
        <v>0</v>
      </c>
      <c r="N26" s="129">
        <f t="shared" si="3"/>
        <v>69.733688856128978</v>
      </c>
      <c r="O26" s="95">
        <f t="shared" si="4"/>
        <v>0.20960500000000001</v>
      </c>
      <c r="P26" s="129">
        <f t="shared" si="8"/>
        <v>14.616529852688915</v>
      </c>
      <c r="Q26" s="129">
        <f t="shared" si="1"/>
        <v>55.117159003440065</v>
      </c>
      <c r="R26" s="129">
        <f t="shared" si="6"/>
        <v>84.117159003440065</v>
      </c>
      <c r="S26" s="129">
        <v>0</v>
      </c>
      <c r="T26" s="129">
        <f t="shared" si="9"/>
        <v>84.117159003440065</v>
      </c>
      <c r="U26" s="29"/>
      <c r="V26" s="116"/>
      <c r="X26" s="293">
        <f t="shared" si="5"/>
        <v>70.496499999999983</v>
      </c>
    </row>
    <row r="27" spans="1:25" ht="15.75">
      <c r="A27" s="70">
        <f t="shared" si="2"/>
        <v>365</v>
      </c>
      <c r="B27" s="96" t="s">
        <v>92</v>
      </c>
      <c r="C27" s="100">
        <v>46477</v>
      </c>
      <c r="D27" s="129">
        <f>D26*(1+$F$35)</f>
        <v>112.81698472451004</v>
      </c>
      <c r="E27" s="129"/>
      <c r="F27" s="130">
        <f>+F26*(1+G27)</f>
        <v>2.9281255262323937</v>
      </c>
      <c r="G27" s="101">
        <v>0.06</v>
      </c>
      <c r="H27" s="129">
        <f>H26*(1+I27)*(200/365)</f>
        <v>1.1649832248414671</v>
      </c>
      <c r="I27" s="101">
        <v>0.06</v>
      </c>
      <c r="J27" s="129">
        <f t="shared" si="0"/>
        <v>108.72387597343618</v>
      </c>
      <c r="K27" s="129"/>
      <c r="L27" s="129">
        <v>29</v>
      </c>
      <c r="M27" s="129">
        <v>0</v>
      </c>
      <c r="N27" s="129">
        <f t="shared" si="3"/>
        <v>79.723875973436179</v>
      </c>
      <c r="O27" s="95">
        <v>0.21</v>
      </c>
      <c r="P27" s="129">
        <f t="shared" si="8"/>
        <v>16.742013954421598</v>
      </c>
      <c r="Q27" s="129">
        <f t="shared" si="1"/>
        <v>62.981862019014585</v>
      </c>
      <c r="R27" s="129">
        <f t="shared" si="6"/>
        <v>91.981862019014585</v>
      </c>
      <c r="S27" s="129">
        <v>0</v>
      </c>
      <c r="T27" s="129">
        <f t="shared" si="9"/>
        <v>91.981862019014585</v>
      </c>
      <c r="U27" s="29"/>
      <c r="V27" s="116"/>
      <c r="X27" s="293">
        <f t="shared" si="5"/>
        <v>70.496499999999983</v>
      </c>
    </row>
    <row r="28" spans="1:25" ht="15.75">
      <c r="B28" s="28"/>
      <c r="C28" s="8"/>
      <c r="D28" s="71"/>
      <c r="E28" s="9"/>
      <c r="F28" s="9"/>
      <c r="G28" s="9"/>
      <c r="H28" s="18"/>
      <c r="I28" s="13"/>
      <c r="J28" s="7"/>
      <c r="K28" s="9"/>
      <c r="L28" s="7"/>
      <c r="M28" s="7"/>
      <c r="N28" s="7"/>
      <c r="O28" s="7"/>
      <c r="P28" s="7"/>
      <c r="Q28" s="7"/>
      <c r="R28" s="7"/>
      <c r="S28" s="7"/>
      <c r="T28" s="7"/>
      <c r="U28" s="29"/>
      <c r="V28" s="116"/>
    </row>
    <row r="29" spans="1:25" ht="15.75">
      <c r="B29" s="28"/>
      <c r="C29" s="17" t="s">
        <v>22</v>
      </c>
      <c r="D29" s="97">
        <f>SUM(D10:D27)</f>
        <v>1050.0947046857318</v>
      </c>
      <c r="E29" s="97">
        <f>SUM(E10:E27)</f>
        <v>11.34</v>
      </c>
      <c r="F29" s="97">
        <f>SUM(F10:F27)</f>
        <v>71.112883141020291</v>
      </c>
      <c r="G29" s="97"/>
      <c r="H29" s="97">
        <f>SUM(H10:H27)</f>
        <v>26.012322980436078</v>
      </c>
      <c r="I29" s="97"/>
      <c r="J29" s="97">
        <f>SUM(J10:J27)</f>
        <v>964.30949856427549</v>
      </c>
      <c r="K29" s="97">
        <f>SUM(K10:K27)</f>
        <v>70.496499999999983</v>
      </c>
      <c r="L29" s="97">
        <f>SUM(L10:L27)</f>
        <v>374.56790000000001</v>
      </c>
      <c r="M29" s="97">
        <f>SUM(M10:M27)</f>
        <v>247.07463424006855</v>
      </c>
      <c r="N29" s="97">
        <f>SUM(N10:N27)</f>
        <v>272.17046432420693</v>
      </c>
      <c r="O29" s="97"/>
      <c r="P29" s="97">
        <f>SUM(P10:P27)</f>
        <v>81.195711347378662</v>
      </c>
      <c r="Q29" s="97">
        <f>SUM(Q10:Q27)</f>
        <v>190.97475297682823</v>
      </c>
      <c r="R29" s="97">
        <f>SUM(R10:R27)</f>
        <v>626.5476529768282</v>
      </c>
      <c r="S29" s="97">
        <f>SUM(S10:S27)</f>
        <v>234.07977499999998</v>
      </c>
      <c r="T29" s="97">
        <f>SUM(T10:T27)</f>
        <v>426.85557992021097</v>
      </c>
      <c r="U29" s="32"/>
    </row>
    <row r="30" spans="1:25" ht="15.75">
      <c r="A30" s="50"/>
      <c r="B30" s="28"/>
      <c r="C30" s="15"/>
      <c r="D30" s="52"/>
      <c r="E30" s="53"/>
      <c r="F30" s="54"/>
      <c r="G30" s="16"/>
      <c r="H30" s="16"/>
      <c r="I30" s="16"/>
      <c r="J30" s="16"/>
      <c r="K30" s="54"/>
      <c r="L30" s="16"/>
      <c r="M30" s="16"/>
      <c r="N30" s="7"/>
      <c r="O30" s="16"/>
      <c r="P30" s="16"/>
      <c r="Q30" s="16"/>
      <c r="R30" s="16"/>
      <c r="S30" s="16"/>
      <c r="T30" s="16"/>
      <c r="U30" s="33"/>
    </row>
    <row r="31" spans="1:25" ht="21">
      <c r="B31" s="28"/>
      <c r="C31" s="55"/>
      <c r="D31" s="73"/>
      <c r="E31" s="34"/>
      <c r="F31" s="56"/>
      <c r="G31" s="6"/>
      <c r="H31" s="3"/>
      <c r="I31" s="6"/>
      <c r="J31" s="74"/>
      <c r="K31" s="56"/>
      <c r="L31" s="6"/>
      <c r="M31" s="3"/>
      <c r="N31" s="72"/>
      <c r="O31" s="6"/>
      <c r="P31" s="3"/>
      <c r="Q31" s="75"/>
      <c r="R31" s="120"/>
      <c r="S31" s="4"/>
      <c r="T31" s="117"/>
      <c r="U31" s="38"/>
    </row>
    <row r="32" spans="1:25" ht="18.75">
      <c r="B32" s="28"/>
      <c r="C32" s="4"/>
      <c r="D32" s="4"/>
      <c r="E32" s="4"/>
      <c r="F32" s="125"/>
      <c r="G32" s="132">
        <v>0.1</v>
      </c>
      <c r="H32" s="132">
        <v>0.11</v>
      </c>
      <c r="I32" s="132">
        <v>0.12</v>
      </c>
      <c r="J32" s="132">
        <v>0.13</v>
      </c>
      <c r="K32" s="132">
        <v>0.14000000000000001</v>
      </c>
      <c r="L32" s="132">
        <v>0.15</v>
      </c>
      <c r="M32" s="132">
        <v>0.16</v>
      </c>
      <c r="N32" s="4"/>
      <c r="O32" s="4"/>
      <c r="P32" s="4"/>
      <c r="Q32" s="4"/>
      <c r="R32" s="4"/>
      <c r="S32" s="4"/>
      <c r="T32" s="4"/>
      <c r="U32" s="29"/>
    </row>
    <row r="33" spans="2:21" ht="19.5" thickBot="1">
      <c r="B33" s="35"/>
      <c r="C33" s="36"/>
      <c r="D33" s="36"/>
      <c r="E33" s="36"/>
      <c r="F33" s="126" t="s">
        <v>96</v>
      </c>
      <c r="G33" s="133">
        <f>NPV(G32,$T$18:$T$27)</f>
        <v>208.86615039075355</v>
      </c>
      <c r="H33" s="133">
        <f t="shared" ref="H33:M33" si="10">NPV(H32,$T$18:$T$27)</f>
        <v>195.57700847302513</v>
      </c>
      <c r="I33" s="133">
        <f t="shared" si="10"/>
        <v>183.31237648257923</v>
      </c>
      <c r="J33" s="133">
        <f t="shared" si="10"/>
        <v>171.98214496389144</v>
      </c>
      <c r="K33" s="133">
        <f t="shared" si="10"/>
        <v>161.50500524586923</v>
      </c>
      <c r="L33" s="133">
        <f t="shared" si="10"/>
        <v>151.80751044520449</v>
      </c>
      <c r="M33" s="133">
        <f t="shared" si="10"/>
        <v>142.82324468174002</v>
      </c>
      <c r="N33" s="36"/>
      <c r="O33" s="36"/>
      <c r="P33" s="36"/>
      <c r="Q33" s="36"/>
      <c r="R33" s="36"/>
      <c r="S33" s="36"/>
      <c r="T33" s="36"/>
      <c r="U33" s="37"/>
    </row>
    <row r="34" spans="2:21">
      <c r="E34" s="1" t="s">
        <v>98</v>
      </c>
      <c r="F34" s="128">
        <v>0.1</v>
      </c>
      <c r="G34" s="1" t="s">
        <v>99</v>
      </c>
    </row>
    <row r="35" spans="2:21">
      <c r="F35" s="128">
        <v>0.09</v>
      </c>
      <c r="G35" s="1" t="s">
        <v>100</v>
      </c>
    </row>
    <row r="40" spans="2:21">
      <c r="E40" s="1" t="s">
        <v>108</v>
      </c>
    </row>
    <row r="41" spans="2:21">
      <c r="E41" s="1" t="s">
        <v>101</v>
      </c>
    </row>
    <row r="42" spans="2:21">
      <c r="E42" s="1" t="s">
        <v>102</v>
      </c>
    </row>
    <row r="43" spans="2:21">
      <c r="E43" s="1" t="s">
        <v>103</v>
      </c>
    </row>
    <row r="44" spans="2:21">
      <c r="E44" s="1" t="s">
        <v>104</v>
      </c>
    </row>
    <row r="45" spans="2:21">
      <c r="E45" s="1" t="s">
        <v>105</v>
      </c>
    </row>
    <row r="46" spans="2:21">
      <c r="E46" s="1" t="s">
        <v>106</v>
      </c>
    </row>
    <row r="47" spans="2:21">
      <c r="E47" s="1" t="s">
        <v>107</v>
      </c>
    </row>
    <row r="48" spans="2:21">
      <c r="E48" s="1" t="s">
        <v>133</v>
      </c>
    </row>
  </sheetData>
  <mergeCells count="14">
    <mergeCell ref="C8:C9"/>
    <mergeCell ref="D8:D9"/>
    <mergeCell ref="Q8:Q9"/>
    <mergeCell ref="F8:F9"/>
    <mergeCell ref="E8:E9"/>
    <mergeCell ref="S8:S9"/>
    <mergeCell ref="T8:T9"/>
    <mergeCell ref="J8:J9"/>
    <mergeCell ref="L8:L9"/>
    <mergeCell ref="M8:M9"/>
    <mergeCell ref="N8:N9"/>
    <mergeCell ref="P8:P9"/>
    <mergeCell ref="R8:R9"/>
    <mergeCell ref="K8:K9"/>
  </mergeCells>
  <conditionalFormatting sqref="Q31">
    <cfRule type="cellIs" dxfId="0" priority="1" operator="lessThan">
      <formula>1</formula>
    </cfRule>
  </conditionalFormatting>
  <printOptions horizontalCentered="1" verticalCentered="1"/>
  <pageMargins left="0.31496062992125984" right="0.31496062992125984" top="0.74803149606299213" bottom="0.74803149606299213" header="0.31496062992125984" footer="0.31496062992125984"/>
  <pageSetup paperSize="9" scale="64" orientation="landscape" r:id="rId1"/>
  <legacyDrawing r:id="rId2"/>
</worksheet>
</file>

<file path=xl/worksheets/sheet12.xml><?xml version="1.0" encoding="utf-8"?>
<worksheet xmlns="http://schemas.openxmlformats.org/spreadsheetml/2006/main" xmlns:r="http://schemas.openxmlformats.org/officeDocument/2006/relationships">
  <dimension ref="B1:AD83"/>
  <sheetViews>
    <sheetView showGridLines="0" zoomScale="90" zoomScaleNormal="90" workbookViewId="0">
      <selection activeCell="S21" sqref="S21"/>
    </sheetView>
  </sheetViews>
  <sheetFormatPr defaultRowHeight="12" outlineLevelCol="1"/>
  <cols>
    <col min="1" max="1" width="4.5703125" style="441" customWidth="1"/>
    <col min="2" max="2" width="14.28515625" style="441" customWidth="1"/>
    <col min="3" max="3" width="7.85546875" style="441" customWidth="1"/>
    <col min="4" max="12" width="9.140625" style="441"/>
    <col min="13" max="13" width="8.42578125" style="441" customWidth="1"/>
    <col min="14" max="14" width="9.140625" style="441" hidden="1" customWidth="1" outlineLevel="1"/>
    <col min="15" max="15" width="9.140625" style="441" collapsed="1"/>
    <col min="16" max="16" width="9.140625" style="441"/>
    <col min="17" max="17" width="10.28515625" style="441" customWidth="1"/>
    <col min="18" max="18" width="11.28515625" style="441" customWidth="1"/>
    <col min="19" max="19" width="12" style="441" customWidth="1"/>
    <col min="20" max="20" width="11.5703125" style="441" customWidth="1"/>
    <col min="21" max="21" width="9.140625" style="441"/>
    <col min="22" max="22" width="11.28515625" style="441" customWidth="1"/>
    <col min="23" max="23" width="12.140625" style="441" customWidth="1"/>
    <col min="24" max="16384" width="9.140625" style="441"/>
  </cols>
  <sheetData>
    <row r="1" spans="2:21">
      <c r="C1" s="522"/>
      <c r="D1" s="522"/>
      <c r="E1" s="522"/>
      <c r="F1" s="522"/>
      <c r="G1" s="522"/>
      <c r="H1" s="522"/>
      <c r="I1" s="522"/>
      <c r="J1" s="522"/>
      <c r="K1" s="522"/>
      <c r="L1" s="522"/>
      <c r="M1" s="522"/>
      <c r="N1" s="522"/>
      <c r="O1" s="522"/>
    </row>
    <row r="3" spans="2:21" ht="15.75" customHeight="1">
      <c r="B3" s="705" t="s">
        <v>423</v>
      </c>
      <c r="C3" s="705"/>
      <c r="D3" s="705"/>
      <c r="E3" s="705"/>
      <c r="F3" s="705"/>
      <c r="G3" s="705"/>
      <c r="H3" s="705"/>
      <c r="I3" s="705"/>
      <c r="J3" s="705"/>
      <c r="K3" s="705"/>
      <c r="L3" s="705"/>
      <c r="M3" s="705"/>
      <c r="N3" s="705"/>
      <c r="O3" s="705"/>
      <c r="P3" s="705"/>
      <c r="Q3" s="705"/>
      <c r="R3" s="705"/>
      <c r="S3" s="440"/>
      <c r="T3" s="440"/>
    </row>
    <row r="4" spans="2:21" ht="13.5" customHeight="1">
      <c r="B4" s="706" t="s">
        <v>109</v>
      </c>
      <c r="C4" s="706"/>
      <c r="D4" s="706"/>
      <c r="E4" s="706"/>
      <c r="F4" s="706"/>
      <c r="G4" s="706"/>
      <c r="H4" s="706"/>
      <c r="I4" s="706"/>
      <c r="J4" s="706"/>
      <c r="K4" s="706"/>
      <c r="L4" s="706"/>
      <c r="M4" s="706"/>
      <c r="N4" s="706"/>
      <c r="O4" s="706"/>
      <c r="P4" s="706"/>
      <c r="Q4" s="706"/>
      <c r="R4" s="706"/>
      <c r="S4" s="440"/>
      <c r="T4" s="440"/>
    </row>
    <row r="5" spans="2:21" ht="48">
      <c r="B5" s="642" t="s">
        <v>110</v>
      </c>
      <c r="C5" s="643" t="s">
        <v>111</v>
      </c>
      <c r="D5" s="643" t="s">
        <v>112</v>
      </c>
      <c r="E5" s="643" t="s">
        <v>113</v>
      </c>
      <c r="F5" s="643" t="s">
        <v>114</v>
      </c>
      <c r="G5" s="643" t="s">
        <v>115</v>
      </c>
      <c r="H5" s="643" t="s">
        <v>116</v>
      </c>
      <c r="I5" s="643" t="s">
        <v>117</v>
      </c>
      <c r="J5" s="643" t="s">
        <v>118</v>
      </c>
      <c r="K5" s="643" t="s">
        <v>119</v>
      </c>
      <c r="L5" s="643" t="s">
        <v>120</v>
      </c>
      <c r="M5" s="643" t="s">
        <v>121</v>
      </c>
      <c r="N5" s="643"/>
      <c r="O5" s="643" t="s">
        <v>122</v>
      </c>
      <c r="P5" s="643" t="s">
        <v>89</v>
      </c>
      <c r="Q5" s="642" t="s">
        <v>354</v>
      </c>
      <c r="R5" s="643" t="s">
        <v>287</v>
      </c>
      <c r="S5" s="440"/>
      <c r="T5" s="440"/>
    </row>
    <row r="6" spans="2:21">
      <c r="B6" s="644" t="s">
        <v>123</v>
      </c>
      <c r="C6" s="644"/>
      <c r="D6" s="644"/>
      <c r="E6" s="644"/>
      <c r="F6" s="644"/>
      <c r="G6" s="644"/>
      <c r="H6" s="644"/>
      <c r="I6" s="644"/>
      <c r="J6" s="644">
        <v>1.65</v>
      </c>
      <c r="K6" s="644">
        <v>2.1</v>
      </c>
      <c r="L6" s="644">
        <v>2.0499999999999998</v>
      </c>
      <c r="M6" s="644">
        <v>1.89</v>
      </c>
      <c r="N6" s="644"/>
      <c r="O6" s="644">
        <v>2.0299999999999998</v>
      </c>
      <c r="P6" s="645">
        <f>SUM(J6:O6)</f>
        <v>9.7199999999999989</v>
      </c>
      <c r="Q6" s="644">
        <f>AVERAGE(C6:O6)</f>
        <v>1.9439999999999997</v>
      </c>
      <c r="R6" s="644"/>
      <c r="S6" s="444">
        <f>0</f>
        <v>0</v>
      </c>
      <c r="T6" s="440"/>
    </row>
    <row r="7" spans="2:21">
      <c r="B7" s="644" t="s">
        <v>124</v>
      </c>
      <c r="C7" s="644">
        <v>1.93</v>
      </c>
      <c r="D7" s="644">
        <v>2.06</v>
      </c>
      <c r="E7" s="644">
        <v>1.98</v>
      </c>
      <c r="F7" s="644">
        <v>1.94</v>
      </c>
      <c r="G7" s="644">
        <v>1.96</v>
      </c>
      <c r="H7" s="644">
        <v>2.11</v>
      </c>
      <c r="I7" s="644">
        <v>2.23</v>
      </c>
      <c r="J7" s="644">
        <v>2.13</v>
      </c>
      <c r="K7" s="644">
        <v>2.58</v>
      </c>
      <c r="L7" s="644">
        <v>2.5499999999999998</v>
      </c>
      <c r="M7" s="644">
        <v>2.3199999999999998</v>
      </c>
      <c r="N7" s="644"/>
      <c r="O7" s="644">
        <v>2.4500000000000002</v>
      </c>
      <c r="P7" s="645">
        <f>SUM(C7:O7)</f>
        <v>26.240000000000002</v>
      </c>
      <c r="Q7" s="644">
        <f t="shared" ref="Q7:Q18" si="0">AVERAGE(C7:O7)</f>
        <v>2.186666666666667</v>
      </c>
      <c r="R7" s="653">
        <f>Q7/Q6-1</f>
        <v>0.12482853223593993</v>
      </c>
      <c r="S7" s="659">
        <f>S6+1</f>
        <v>1</v>
      </c>
      <c r="T7" s="440"/>
      <c r="U7" s="443"/>
    </row>
    <row r="8" spans="2:21">
      <c r="B8" s="644" t="s">
        <v>125</v>
      </c>
      <c r="C8" s="644">
        <v>2.29</v>
      </c>
      <c r="D8" s="644">
        <v>2.5099999999999998</v>
      </c>
      <c r="E8" s="644">
        <v>2.42</v>
      </c>
      <c r="F8" s="644">
        <v>2.4700000000000002</v>
      </c>
      <c r="G8" s="644">
        <v>2.29</v>
      </c>
      <c r="H8" s="644">
        <v>2.61</v>
      </c>
      <c r="I8" s="644">
        <v>2.4500000000000002</v>
      </c>
      <c r="J8" s="644">
        <v>2.52</v>
      </c>
      <c r="K8" s="644">
        <v>2.74</v>
      </c>
      <c r="L8" s="644">
        <v>2.74</v>
      </c>
      <c r="M8" s="644">
        <v>3.05</v>
      </c>
      <c r="N8" s="644"/>
      <c r="O8" s="644">
        <v>3.36</v>
      </c>
      <c r="P8" s="645">
        <f t="shared" ref="P8:P18" si="1">SUM(C8:O8)</f>
        <v>31.45</v>
      </c>
      <c r="Q8" s="644">
        <f t="shared" si="0"/>
        <v>2.6208333333333331</v>
      </c>
      <c r="R8" s="653">
        <f t="shared" ref="R8:R18" si="2">Q8/Q7-1</f>
        <v>0.1985518292682924</v>
      </c>
      <c r="S8" s="659">
        <f t="shared" ref="S8:S18" si="3">S7+1</f>
        <v>2</v>
      </c>
      <c r="T8" s="444"/>
      <c r="U8" s="443"/>
    </row>
    <row r="9" spans="2:21">
      <c r="B9" s="644" t="s">
        <v>126</v>
      </c>
      <c r="C9" s="644">
        <v>3.26</v>
      </c>
      <c r="D9" s="644">
        <v>3.46</v>
      </c>
      <c r="E9" s="644">
        <v>3.32</v>
      </c>
      <c r="F9" s="644">
        <v>3.39</v>
      </c>
      <c r="G9" s="644">
        <v>2.85</v>
      </c>
      <c r="H9" s="644">
        <v>2.69</v>
      </c>
      <c r="I9" s="644">
        <v>2.81</v>
      </c>
      <c r="J9" s="644">
        <v>2.71</v>
      </c>
      <c r="K9" s="644">
        <v>3.24</v>
      </c>
      <c r="L9" s="644">
        <v>3.16</v>
      </c>
      <c r="M9" s="644">
        <v>2.9</v>
      </c>
      <c r="N9" s="644"/>
      <c r="O9" s="644">
        <v>3.24</v>
      </c>
      <c r="P9" s="645">
        <f t="shared" si="1"/>
        <v>37.030000000000008</v>
      </c>
      <c r="Q9" s="644">
        <f t="shared" si="0"/>
        <v>3.0858333333333339</v>
      </c>
      <c r="R9" s="653">
        <f t="shared" si="2"/>
        <v>0.17742448330683658</v>
      </c>
      <c r="S9" s="659">
        <f t="shared" si="3"/>
        <v>3</v>
      </c>
      <c r="T9" s="444"/>
    </row>
    <row r="10" spans="2:21">
      <c r="B10" s="644" t="s">
        <v>127</v>
      </c>
      <c r="C10" s="644">
        <v>3.21</v>
      </c>
      <c r="D10" s="644">
        <v>3.5</v>
      </c>
      <c r="E10" s="644">
        <v>3.25</v>
      </c>
      <c r="F10" s="644">
        <v>3.15</v>
      </c>
      <c r="G10" s="644">
        <v>2.86</v>
      </c>
      <c r="H10" s="644">
        <v>3.02</v>
      </c>
      <c r="I10" s="644">
        <v>3.04</v>
      </c>
      <c r="J10" s="644">
        <v>2.79</v>
      </c>
      <c r="K10" s="644">
        <v>3.21</v>
      </c>
      <c r="L10" s="644">
        <v>3.22</v>
      </c>
      <c r="M10" s="644">
        <v>2.91</v>
      </c>
      <c r="N10" s="644"/>
      <c r="O10" s="644">
        <v>3.06</v>
      </c>
      <c r="P10" s="645">
        <f t="shared" si="1"/>
        <v>37.22</v>
      </c>
      <c r="Q10" s="644">
        <f t="shared" si="0"/>
        <v>3.1016666666666666</v>
      </c>
      <c r="R10" s="653">
        <f t="shared" si="2"/>
        <v>5.1309748852279569E-3</v>
      </c>
      <c r="S10" s="659">
        <f t="shared" si="3"/>
        <v>4</v>
      </c>
      <c r="T10" s="444"/>
    </row>
    <row r="11" spans="2:21">
      <c r="B11" s="644" t="s">
        <v>128</v>
      </c>
      <c r="C11" s="644">
        <v>2.93</v>
      </c>
      <c r="D11" s="644">
        <v>3.24</v>
      </c>
      <c r="E11" s="644">
        <v>3.07</v>
      </c>
      <c r="F11" s="644">
        <v>3.11</v>
      </c>
      <c r="G11" s="644">
        <v>2.98</v>
      </c>
      <c r="H11" s="644">
        <v>3.03</v>
      </c>
      <c r="I11" s="644">
        <v>3.05</v>
      </c>
      <c r="J11" s="644">
        <v>3.1</v>
      </c>
      <c r="K11" s="644">
        <v>3.49</v>
      </c>
      <c r="L11" s="644">
        <v>3.49</v>
      </c>
      <c r="M11" s="644">
        <v>3.18</v>
      </c>
      <c r="N11" s="644"/>
      <c r="O11" s="644">
        <v>3.37</v>
      </c>
      <c r="P11" s="645">
        <f t="shared" si="1"/>
        <v>38.04</v>
      </c>
      <c r="Q11" s="644">
        <f t="shared" si="0"/>
        <v>3.17</v>
      </c>
      <c r="R11" s="653">
        <f t="shared" si="2"/>
        <v>2.2031166039763628E-2</v>
      </c>
      <c r="S11" s="659">
        <f t="shared" si="3"/>
        <v>5</v>
      </c>
      <c r="T11" s="444"/>
      <c r="U11" s="443"/>
    </row>
    <row r="12" spans="2:21">
      <c r="B12" s="644" t="s">
        <v>129</v>
      </c>
      <c r="C12" s="644">
        <v>3.31</v>
      </c>
      <c r="D12" s="644">
        <v>3.71</v>
      </c>
      <c r="E12" s="644">
        <v>3.47</v>
      </c>
      <c r="F12" s="644">
        <v>3.41</v>
      </c>
      <c r="G12" s="644">
        <v>3.47</v>
      </c>
      <c r="H12" s="644">
        <v>3.23</v>
      </c>
      <c r="I12" s="644">
        <v>3.51</v>
      </c>
      <c r="J12" s="644">
        <v>3.21</v>
      </c>
      <c r="K12" s="644">
        <v>2.21</v>
      </c>
      <c r="L12" s="644">
        <v>3.77</v>
      </c>
      <c r="M12" s="644">
        <v>3.62</v>
      </c>
      <c r="N12" s="644"/>
      <c r="O12" s="644">
        <v>3.75</v>
      </c>
      <c r="P12" s="645">
        <f t="shared" si="1"/>
        <v>40.67</v>
      </c>
      <c r="Q12" s="644">
        <f t="shared" si="0"/>
        <v>3.3891666666666667</v>
      </c>
      <c r="R12" s="653">
        <f t="shared" si="2"/>
        <v>6.9137749737118837E-2</v>
      </c>
      <c r="S12" s="659">
        <f t="shared" si="3"/>
        <v>6</v>
      </c>
      <c r="T12" s="444"/>
    </row>
    <row r="13" spans="2:21">
      <c r="B13" s="644" t="s">
        <v>130</v>
      </c>
      <c r="C13" s="644">
        <v>3.55</v>
      </c>
      <c r="D13" s="644">
        <v>3.7</v>
      </c>
      <c r="E13" s="644">
        <v>3.59</v>
      </c>
      <c r="F13" s="644">
        <v>3.6</v>
      </c>
      <c r="G13" s="644">
        <v>3.69</v>
      </c>
      <c r="H13" s="644">
        <v>3.36</v>
      </c>
      <c r="I13" s="644">
        <v>3.68</v>
      </c>
      <c r="J13" s="644">
        <v>1.04</v>
      </c>
      <c r="K13" s="644">
        <v>3.81</v>
      </c>
      <c r="L13" s="644">
        <v>3.97</v>
      </c>
      <c r="M13" s="644">
        <v>3.73</v>
      </c>
      <c r="N13" s="644"/>
      <c r="O13" s="644">
        <v>4.03</v>
      </c>
      <c r="P13" s="645">
        <f t="shared" si="1"/>
        <v>41.749999999999993</v>
      </c>
      <c r="Q13" s="644">
        <f t="shared" si="0"/>
        <v>3.4791666666666661</v>
      </c>
      <c r="R13" s="653">
        <f t="shared" si="2"/>
        <v>2.6555200393410194E-2</v>
      </c>
      <c r="S13" s="659">
        <f t="shared" si="3"/>
        <v>7</v>
      </c>
      <c r="T13" s="444"/>
    </row>
    <row r="14" spans="2:21">
      <c r="B14" s="646" t="s">
        <v>131</v>
      </c>
      <c r="C14" s="646">
        <v>3.94</v>
      </c>
      <c r="D14" s="646">
        <v>4.22</v>
      </c>
      <c r="E14" s="646">
        <v>3.99</v>
      </c>
      <c r="F14" s="646">
        <v>3.81</v>
      </c>
      <c r="G14" s="646">
        <v>4.13</v>
      </c>
      <c r="H14" s="646">
        <v>4.2</v>
      </c>
      <c r="I14" s="646">
        <v>4.12</v>
      </c>
      <c r="J14" s="646">
        <v>4.28</v>
      </c>
      <c r="K14" s="646">
        <v>4.7300000000000004</v>
      </c>
      <c r="L14" s="646">
        <v>4.5999999999999996</v>
      </c>
      <c r="M14" s="646">
        <v>3.9</v>
      </c>
      <c r="N14" s="646"/>
      <c r="O14" s="646">
        <v>4.3099999999999996</v>
      </c>
      <c r="P14" s="647">
        <f t="shared" si="1"/>
        <v>50.230000000000004</v>
      </c>
      <c r="Q14" s="644">
        <f t="shared" si="0"/>
        <v>4.185833333333334</v>
      </c>
      <c r="R14" s="653">
        <f t="shared" si="2"/>
        <v>0.20311377245509021</v>
      </c>
      <c r="S14" s="659">
        <f t="shared" si="3"/>
        <v>8</v>
      </c>
      <c r="T14" s="444"/>
    </row>
    <row r="15" spans="2:21">
      <c r="B15" s="646" t="s">
        <v>132</v>
      </c>
      <c r="C15" s="646">
        <v>4.17</v>
      </c>
      <c r="D15" s="646">
        <v>4.59</v>
      </c>
      <c r="E15" s="648">
        <v>4.26</v>
      </c>
      <c r="F15" s="646">
        <v>3.98</v>
      </c>
      <c r="G15" s="646">
        <v>4.45</v>
      </c>
      <c r="H15" s="646">
        <v>4.24</v>
      </c>
      <c r="I15" s="646">
        <v>4.49</v>
      </c>
      <c r="J15" s="646">
        <v>3.45</v>
      </c>
      <c r="K15" s="646">
        <v>3.95</v>
      </c>
      <c r="L15" s="646">
        <v>3.88</v>
      </c>
      <c r="M15" s="646">
        <v>3.57</v>
      </c>
      <c r="N15" s="646"/>
      <c r="O15" s="646">
        <v>3.96</v>
      </c>
      <c r="P15" s="647">
        <f t="shared" si="1"/>
        <v>48.990000000000009</v>
      </c>
      <c r="Q15" s="644">
        <f t="shared" si="0"/>
        <v>4.0825000000000005</v>
      </c>
      <c r="R15" s="653">
        <f t="shared" si="2"/>
        <v>-2.468644236512052E-2</v>
      </c>
      <c r="S15" s="659">
        <f t="shared" si="3"/>
        <v>9</v>
      </c>
      <c r="T15" s="444"/>
    </row>
    <row r="16" spans="2:21">
      <c r="B16" s="646" t="s">
        <v>232</v>
      </c>
      <c r="C16" s="646">
        <v>3.88</v>
      </c>
      <c r="D16" s="646">
        <v>4.28</v>
      </c>
      <c r="E16" s="648">
        <v>3.98</v>
      </c>
      <c r="F16" s="646">
        <v>3.99</v>
      </c>
      <c r="G16" s="646">
        <v>4.1100000000000003</v>
      </c>
      <c r="H16" s="646">
        <v>4.22</v>
      </c>
      <c r="I16" s="646">
        <v>4.2699999999999996</v>
      </c>
      <c r="J16" s="646">
        <v>4.28</v>
      </c>
      <c r="K16" s="646">
        <v>4.7</v>
      </c>
      <c r="L16" s="646">
        <v>4.51</v>
      </c>
      <c r="M16" s="646">
        <v>4.17</v>
      </c>
      <c r="N16" s="646"/>
      <c r="O16" s="646">
        <v>3.23</v>
      </c>
      <c r="P16" s="647">
        <f t="shared" si="1"/>
        <v>49.62</v>
      </c>
      <c r="Q16" s="644">
        <f t="shared" si="0"/>
        <v>4.1349999999999998</v>
      </c>
      <c r="R16" s="653">
        <f t="shared" si="2"/>
        <v>1.2859767299448599E-2</v>
      </c>
      <c r="S16" s="659">
        <f t="shared" si="3"/>
        <v>10</v>
      </c>
      <c r="T16" s="444"/>
    </row>
    <row r="17" spans="2:30">
      <c r="B17" s="644" t="s">
        <v>234</v>
      </c>
      <c r="C17" s="644">
        <v>0.56000000000000005</v>
      </c>
      <c r="D17" s="644">
        <v>2.95</v>
      </c>
      <c r="E17" s="649">
        <v>3.22</v>
      </c>
      <c r="F17" s="644">
        <v>2.77</v>
      </c>
      <c r="G17" s="650">
        <v>3.18</v>
      </c>
      <c r="H17" s="650">
        <v>3.74</v>
      </c>
      <c r="I17" s="650">
        <v>4</v>
      </c>
      <c r="J17" s="650">
        <v>3.72</v>
      </c>
      <c r="K17" s="650">
        <v>4.34</v>
      </c>
      <c r="L17" s="646">
        <v>4.63</v>
      </c>
      <c r="M17" s="646">
        <v>4.53</v>
      </c>
      <c r="N17" s="647"/>
      <c r="O17" s="646">
        <v>4.9800000000000004</v>
      </c>
      <c r="P17" s="645">
        <f t="shared" si="1"/>
        <v>42.620000000000005</v>
      </c>
      <c r="Q17" s="644">
        <f t="shared" si="0"/>
        <v>3.5516666666666672</v>
      </c>
      <c r="R17" s="653">
        <f t="shared" si="2"/>
        <v>-0.14107214832728721</v>
      </c>
      <c r="S17" s="659">
        <f t="shared" si="3"/>
        <v>11</v>
      </c>
      <c r="T17" s="444"/>
    </row>
    <row r="18" spans="2:30">
      <c r="B18" s="644" t="s">
        <v>235</v>
      </c>
      <c r="C18" s="644">
        <v>4.3</v>
      </c>
      <c r="D18" s="644">
        <v>2.91</v>
      </c>
      <c r="E18" s="649">
        <v>3.48</v>
      </c>
      <c r="F18" s="644">
        <v>4.75</v>
      </c>
      <c r="G18" s="655">
        <f>G17*(1+G23)</f>
        <v>3.4980000000000007</v>
      </c>
      <c r="H18" s="655">
        <f t="shared" ref="H18:O18" si="4">H17*(1+H23)</f>
        <v>4.1140000000000008</v>
      </c>
      <c r="I18" s="655">
        <f t="shared" si="4"/>
        <v>4.4000000000000004</v>
      </c>
      <c r="J18" s="655">
        <f t="shared" si="4"/>
        <v>4.0920000000000005</v>
      </c>
      <c r="K18" s="655">
        <f t="shared" si="4"/>
        <v>4.774</v>
      </c>
      <c r="L18" s="655">
        <f t="shared" si="4"/>
        <v>4.8615000000000004</v>
      </c>
      <c r="M18" s="655">
        <f t="shared" si="4"/>
        <v>4.7565000000000008</v>
      </c>
      <c r="N18" s="657"/>
      <c r="O18" s="655">
        <f t="shared" si="4"/>
        <v>5.229000000000001</v>
      </c>
      <c r="P18" s="655">
        <f t="shared" si="1"/>
        <v>51.164999999999999</v>
      </c>
      <c r="Q18" s="656">
        <f t="shared" si="0"/>
        <v>4.2637499999999999</v>
      </c>
      <c r="R18" s="658">
        <f t="shared" si="2"/>
        <v>0.20049272641952109</v>
      </c>
      <c r="S18" s="659">
        <f t="shared" si="3"/>
        <v>12</v>
      </c>
      <c r="T18" s="444"/>
    </row>
    <row r="19" spans="2:30">
      <c r="B19" s="442" t="s">
        <v>89</v>
      </c>
      <c r="C19" s="442">
        <f>SUM(C6:C18)</f>
        <v>37.330000000000005</v>
      </c>
      <c r="D19" s="445">
        <f t="shared" ref="D19:O19" si="5">SUM(D6:D18)</f>
        <v>41.129999999999995</v>
      </c>
      <c r="E19" s="445">
        <f t="shared" si="5"/>
        <v>40.029999999999994</v>
      </c>
      <c r="F19" s="445">
        <f t="shared" si="5"/>
        <v>40.370000000000005</v>
      </c>
      <c r="G19" s="445">
        <f t="shared" si="5"/>
        <v>39.467999999999996</v>
      </c>
      <c r="H19" s="445">
        <f t="shared" si="5"/>
        <v>40.563999999999993</v>
      </c>
      <c r="I19" s="445">
        <f t="shared" si="5"/>
        <v>42.050000000000004</v>
      </c>
      <c r="J19" s="445">
        <f t="shared" si="5"/>
        <v>38.972000000000001</v>
      </c>
      <c r="K19" s="445">
        <f t="shared" si="5"/>
        <v>45.874000000000009</v>
      </c>
      <c r="L19" s="445">
        <f t="shared" si="5"/>
        <v>47.4315</v>
      </c>
      <c r="M19" s="445">
        <f t="shared" si="5"/>
        <v>44.526500000000006</v>
      </c>
      <c r="N19" s="445"/>
      <c r="O19" s="445">
        <f t="shared" si="5"/>
        <v>46.998999999999995</v>
      </c>
      <c r="P19" s="523">
        <f>SUM(P7:P17)</f>
        <v>443.86</v>
      </c>
      <c r="Q19" s="445"/>
      <c r="R19" s="446"/>
      <c r="S19" s="440"/>
    </row>
    <row r="20" spans="2:30">
      <c r="B20" s="707" t="s">
        <v>418</v>
      </c>
      <c r="C20" s="707"/>
      <c r="D20" s="707"/>
      <c r="E20" s="707"/>
      <c r="F20" s="707"/>
      <c r="G20" s="707"/>
      <c r="H20" s="707"/>
      <c r="I20" s="707"/>
      <c r="J20" s="707"/>
      <c r="K20" s="707"/>
      <c r="L20" s="707"/>
      <c r="M20" s="707"/>
      <c r="N20" s="707"/>
      <c r="O20" s="707"/>
      <c r="P20" s="707"/>
      <c r="Q20" s="447"/>
      <c r="R20" s="654">
        <f>AVERAGE(R7:R17)</f>
        <v>6.1261353175338235E-2</v>
      </c>
      <c r="S20" s="450">
        <f>(Q17/Q7)^(1/(S17-S7))-1</f>
        <v>4.9699430222830188E-2</v>
      </c>
      <c r="T20" s="441" t="s">
        <v>424</v>
      </c>
    </row>
    <row r="21" spans="2:30">
      <c r="B21" s="707" t="s">
        <v>419</v>
      </c>
      <c r="C21" s="707"/>
      <c r="D21" s="707"/>
      <c r="E21" s="707"/>
      <c r="F21" s="707"/>
      <c r="G21" s="707"/>
      <c r="H21" s="707"/>
      <c r="I21" s="707"/>
      <c r="J21" s="707"/>
      <c r="K21" s="707"/>
      <c r="L21" s="707"/>
      <c r="M21" s="707"/>
      <c r="N21" s="707"/>
      <c r="O21" s="707"/>
      <c r="P21" s="707"/>
      <c r="Q21" s="447"/>
      <c r="R21" s="654">
        <f>AVERAGE(R8:R17)</f>
        <v>5.4904635269278065E-2</v>
      </c>
      <c r="S21" s="450"/>
      <c r="T21" s="441" t="s">
        <v>425</v>
      </c>
    </row>
    <row r="22" spans="2:30">
      <c r="T22" s="441">
        <v>2</v>
      </c>
    </row>
    <row r="23" spans="2:30">
      <c r="C23" s="652">
        <f>C18/C17-1</f>
        <v>6.6785714285714279</v>
      </c>
      <c r="D23" s="652">
        <f>D18/D17-1</f>
        <v>-1.3559322033898313E-2</v>
      </c>
      <c r="E23" s="652">
        <f>E18/E17-1</f>
        <v>8.0745341614906652E-2</v>
      </c>
      <c r="F23" s="652">
        <f>F18/F17-1</f>
        <v>0.71480144404332124</v>
      </c>
      <c r="G23" s="652">
        <v>0.1</v>
      </c>
      <c r="H23" s="652">
        <f>G23</f>
        <v>0.1</v>
      </c>
      <c r="I23" s="652">
        <f t="shared" ref="I23:O23" si="6">H23</f>
        <v>0.1</v>
      </c>
      <c r="J23" s="652">
        <f t="shared" si="6"/>
        <v>0.1</v>
      </c>
      <c r="K23" s="652">
        <v>0.1</v>
      </c>
      <c r="L23" s="652">
        <v>0.05</v>
      </c>
      <c r="M23" s="652">
        <f t="shared" si="6"/>
        <v>0.05</v>
      </c>
      <c r="N23" s="652">
        <f t="shared" si="6"/>
        <v>0.05</v>
      </c>
      <c r="O23" s="652">
        <f t="shared" si="6"/>
        <v>0.05</v>
      </c>
      <c r="R23" s="616"/>
    </row>
    <row r="24" spans="2:30">
      <c r="C24" s="651">
        <f>(AVERAGE(C17:K17)/AVERAGE(C16:K16))-1</f>
        <v>-0.24476266242376032</v>
      </c>
      <c r="R24" s="616"/>
    </row>
    <row r="26" spans="2:30" ht="15.75" customHeight="1">
      <c r="B26" s="538" t="s">
        <v>413</v>
      </c>
      <c r="C26" s="538"/>
      <c r="D26" s="538"/>
      <c r="E26" s="538"/>
      <c r="F26" s="538"/>
      <c r="G26" s="538"/>
      <c r="H26" s="538"/>
      <c r="I26" s="538"/>
      <c r="J26" s="538"/>
      <c r="K26" s="538"/>
      <c r="L26" s="538"/>
      <c r="M26" s="538"/>
      <c r="N26" s="538"/>
      <c r="O26" s="538"/>
      <c r="P26" s="538"/>
      <c r="Q26" s="538"/>
      <c r="R26" s="538"/>
      <c r="S26" s="538"/>
      <c r="T26" s="538"/>
      <c r="U26" s="538"/>
      <c r="V26" s="538"/>
      <c r="W26" s="538"/>
    </row>
    <row r="27" spans="2:30" ht="15.75" customHeight="1">
      <c r="B27" s="538" t="s">
        <v>109</v>
      </c>
      <c r="C27" s="538"/>
      <c r="D27" s="538"/>
      <c r="E27" s="538"/>
      <c r="F27" s="538"/>
      <c r="G27" s="538"/>
      <c r="H27" s="538"/>
      <c r="I27" s="538"/>
      <c r="J27" s="538"/>
      <c r="K27" s="538"/>
      <c r="L27" s="538"/>
      <c r="M27" s="538"/>
      <c r="N27" s="539"/>
      <c r="O27" s="540"/>
      <c r="P27" s="541"/>
      <c r="Q27" s="541"/>
      <c r="R27" s="541"/>
      <c r="S27" s="541"/>
      <c r="T27" s="541"/>
      <c r="U27" s="541"/>
      <c r="V27" s="538"/>
      <c r="W27" s="538"/>
    </row>
    <row r="28" spans="2:30" s="485" customFormat="1" ht="46.5" customHeight="1">
      <c r="B28" s="542" t="s">
        <v>110</v>
      </c>
      <c r="C28" s="543">
        <v>40268</v>
      </c>
      <c r="D28" s="543">
        <f>EDATE(C28,12)</f>
        <v>40633</v>
      </c>
      <c r="E28" s="543">
        <f t="shared" ref="E28:L28" si="7">EDATE(D28,12)</f>
        <v>40999</v>
      </c>
      <c r="F28" s="543">
        <f t="shared" si="7"/>
        <v>41364</v>
      </c>
      <c r="G28" s="543">
        <f t="shared" si="7"/>
        <v>41729</v>
      </c>
      <c r="H28" s="543">
        <f t="shared" si="7"/>
        <v>42094</v>
      </c>
      <c r="I28" s="543">
        <f t="shared" si="7"/>
        <v>42460</v>
      </c>
      <c r="J28" s="543">
        <f t="shared" si="7"/>
        <v>42825</v>
      </c>
      <c r="K28" s="543">
        <f t="shared" si="7"/>
        <v>43190</v>
      </c>
      <c r="L28" s="543">
        <f t="shared" si="7"/>
        <v>43555</v>
      </c>
      <c r="M28" s="543">
        <f>'RKA Summary'!D2</f>
        <v>43921</v>
      </c>
      <c r="N28" s="543"/>
      <c r="O28" s="543">
        <f>'RKA Summary'!E2</f>
        <v>44286</v>
      </c>
      <c r="P28" s="543">
        <f>'RKA Summary'!F2</f>
        <v>44651</v>
      </c>
      <c r="Q28" s="543">
        <f>'RKA Summary'!G2</f>
        <v>45016</v>
      </c>
      <c r="R28" s="543">
        <f>'RKA Summary'!H2</f>
        <v>45382</v>
      </c>
      <c r="S28" s="543">
        <f>'RKA Summary'!I2</f>
        <v>45747</v>
      </c>
      <c r="T28" s="543">
        <f>'RKA Summary'!J2</f>
        <v>46112</v>
      </c>
      <c r="U28" s="543">
        <f>'RKA Summary'!K2</f>
        <v>46311</v>
      </c>
      <c r="V28" s="544" t="s">
        <v>418</v>
      </c>
      <c r="W28" s="544" t="s">
        <v>422</v>
      </c>
    </row>
    <row r="29" spans="2:30" ht="14.1" customHeight="1">
      <c r="B29" s="453" t="s">
        <v>111</v>
      </c>
      <c r="C29" s="454"/>
      <c r="D29" s="454">
        <v>1.93</v>
      </c>
      <c r="E29" s="454">
        <v>2.29</v>
      </c>
      <c r="F29" s="454">
        <v>3.26</v>
      </c>
      <c r="G29" s="454">
        <v>3.21</v>
      </c>
      <c r="H29" s="454">
        <v>2.93</v>
      </c>
      <c r="I29" s="454">
        <v>3.31</v>
      </c>
      <c r="J29" s="454">
        <v>3.55</v>
      </c>
      <c r="K29" s="454">
        <v>3.94</v>
      </c>
      <c r="L29" s="454">
        <v>4.17</v>
      </c>
      <c r="M29" s="454">
        <v>3.88</v>
      </c>
      <c r="N29" s="490">
        <f>P29/O29-1</f>
        <v>6.6785714285714279</v>
      </c>
      <c r="O29" s="454">
        <v>0.56000000000000005</v>
      </c>
      <c r="P29" s="454">
        <v>4.3</v>
      </c>
      <c r="Q29" s="454"/>
      <c r="R29" s="454"/>
      <c r="S29" s="454"/>
      <c r="T29" s="454"/>
      <c r="U29" s="454"/>
      <c r="V29" s="453"/>
      <c r="W29" s="453"/>
    </row>
    <row r="30" spans="2:30" ht="14.1" customHeight="1">
      <c r="B30" s="453" t="s">
        <v>112</v>
      </c>
      <c r="C30" s="454"/>
      <c r="D30" s="454">
        <v>2.06</v>
      </c>
      <c r="E30" s="454">
        <v>2.5099999999999998</v>
      </c>
      <c r="F30" s="454">
        <v>3.46</v>
      </c>
      <c r="G30" s="454">
        <v>3.5</v>
      </c>
      <c r="H30" s="454">
        <v>3.24</v>
      </c>
      <c r="I30" s="454">
        <v>3.71</v>
      </c>
      <c r="J30" s="454">
        <v>3.7</v>
      </c>
      <c r="K30" s="454">
        <v>4.22</v>
      </c>
      <c r="L30" s="454">
        <v>4.59</v>
      </c>
      <c r="M30" s="454">
        <v>4.28</v>
      </c>
      <c r="N30" s="490">
        <f>P30/O30-1</f>
        <v>-1.3559322033898313E-2</v>
      </c>
      <c r="O30" s="454">
        <v>2.95</v>
      </c>
      <c r="P30" s="454">
        <v>2.91</v>
      </c>
      <c r="Q30" s="454"/>
      <c r="R30" s="454"/>
      <c r="S30" s="454"/>
      <c r="T30" s="454"/>
      <c r="U30" s="454"/>
      <c r="V30" s="453"/>
      <c r="W30" s="453"/>
      <c r="AD30" s="441">
        <v>1</v>
      </c>
    </row>
    <row r="31" spans="2:30" ht="14.1" customHeight="1">
      <c r="B31" s="453" t="s">
        <v>113</v>
      </c>
      <c r="C31" s="454"/>
      <c r="D31" s="454">
        <v>1.98</v>
      </c>
      <c r="E31" s="454">
        <v>2.42</v>
      </c>
      <c r="F31" s="454">
        <v>3.32</v>
      </c>
      <c r="G31" s="454">
        <v>3.25</v>
      </c>
      <c r="H31" s="454">
        <v>3.07</v>
      </c>
      <c r="I31" s="454">
        <v>3.47</v>
      </c>
      <c r="J31" s="454">
        <v>3.59</v>
      </c>
      <c r="K31" s="454">
        <v>3.99</v>
      </c>
      <c r="L31" s="454">
        <v>4.26</v>
      </c>
      <c r="M31" s="454">
        <v>3.98</v>
      </c>
      <c r="N31" s="490">
        <f>P31/O31-1</f>
        <v>8.0745341614906652E-2</v>
      </c>
      <c r="O31" s="454">
        <v>3.22</v>
      </c>
      <c r="P31" s="454">
        <v>3.48</v>
      </c>
      <c r="Q31" s="454"/>
      <c r="R31" s="454"/>
      <c r="S31" s="454"/>
      <c r="T31" s="454"/>
      <c r="U31" s="454"/>
      <c r="V31" s="453"/>
      <c r="W31" s="453"/>
      <c r="AD31" s="441">
        <f>AD30+1</f>
        <v>2</v>
      </c>
    </row>
    <row r="32" spans="2:30" ht="14.1" customHeight="1">
      <c r="B32" s="453" t="s">
        <v>114</v>
      </c>
      <c r="C32" s="454"/>
      <c r="D32" s="454">
        <v>1.94</v>
      </c>
      <c r="E32" s="454">
        <v>2.4700000000000002</v>
      </c>
      <c r="F32" s="454">
        <v>3.39</v>
      </c>
      <c r="G32" s="454">
        <v>3.15</v>
      </c>
      <c r="H32" s="454">
        <v>3.11</v>
      </c>
      <c r="I32" s="454">
        <v>3.41</v>
      </c>
      <c r="J32" s="454">
        <v>3.6</v>
      </c>
      <c r="K32" s="454">
        <v>3.81</v>
      </c>
      <c r="L32" s="454">
        <v>3.98</v>
      </c>
      <c r="M32" s="454">
        <v>3.99</v>
      </c>
      <c r="N32" s="490">
        <f>P32/O32-1</f>
        <v>0.71480144404332124</v>
      </c>
      <c r="O32" s="454">
        <v>2.77</v>
      </c>
      <c r="P32" s="454">
        <v>4.75</v>
      </c>
      <c r="Q32" s="454"/>
      <c r="R32" s="454"/>
      <c r="S32" s="454"/>
      <c r="T32" s="454"/>
      <c r="U32" s="454"/>
      <c r="V32" s="453"/>
      <c r="W32" s="453"/>
      <c r="AD32" s="441">
        <f t="shared" ref="AD32:AD41" si="8">AD31+1</f>
        <v>3</v>
      </c>
    </row>
    <row r="33" spans="2:30" ht="14.1" customHeight="1">
      <c r="B33" s="453" t="s">
        <v>115</v>
      </c>
      <c r="C33" s="454"/>
      <c r="D33" s="454">
        <v>1.96</v>
      </c>
      <c r="E33" s="454">
        <v>2.29</v>
      </c>
      <c r="F33" s="454">
        <v>2.85</v>
      </c>
      <c r="G33" s="454">
        <v>2.86</v>
      </c>
      <c r="H33" s="454">
        <v>2.98</v>
      </c>
      <c r="I33" s="454">
        <v>3.47</v>
      </c>
      <c r="J33" s="454">
        <v>3.69</v>
      </c>
      <c r="K33" s="454">
        <v>4.13</v>
      </c>
      <c r="L33" s="454">
        <v>4.45</v>
      </c>
      <c r="M33" s="454">
        <v>4.1100000000000003</v>
      </c>
      <c r="N33" s="551">
        <v>0.1</v>
      </c>
      <c r="O33" s="454">
        <v>3.18</v>
      </c>
      <c r="P33" s="549">
        <f>O33*(1+N33)</f>
        <v>3.4980000000000007</v>
      </c>
      <c r="Q33" s="454"/>
      <c r="R33" s="454"/>
      <c r="S33" s="454"/>
      <c r="T33" s="454"/>
      <c r="U33" s="454"/>
      <c r="V33" s="453"/>
      <c r="W33" s="453"/>
      <c r="AD33" s="441">
        <f t="shared" si="8"/>
        <v>4</v>
      </c>
    </row>
    <row r="34" spans="2:30" ht="14.1" customHeight="1">
      <c r="B34" s="453" t="s">
        <v>116</v>
      </c>
      <c r="C34" s="454"/>
      <c r="D34" s="454">
        <v>2.11</v>
      </c>
      <c r="E34" s="454">
        <v>2.61</v>
      </c>
      <c r="F34" s="454">
        <v>2.69</v>
      </c>
      <c r="G34" s="454">
        <v>3.02</v>
      </c>
      <c r="H34" s="454">
        <v>3.03</v>
      </c>
      <c r="I34" s="454">
        <v>3.23</v>
      </c>
      <c r="J34" s="454">
        <v>3.36</v>
      </c>
      <c r="K34" s="454">
        <v>4.2</v>
      </c>
      <c r="L34" s="454">
        <v>4.24</v>
      </c>
      <c r="M34" s="454">
        <v>4.22</v>
      </c>
      <c r="N34" s="551">
        <f>N33</f>
        <v>0.1</v>
      </c>
      <c r="O34" s="454">
        <v>3.74</v>
      </c>
      <c r="P34" s="549">
        <f t="shared" ref="P34:P40" si="9">O34*(1+N34)</f>
        <v>4.1140000000000008</v>
      </c>
      <c r="Q34" s="454"/>
      <c r="R34" s="454"/>
      <c r="S34" s="454"/>
      <c r="T34" s="454"/>
      <c r="U34" s="454"/>
      <c r="V34" s="453"/>
      <c r="W34" s="453"/>
      <c r="AD34" s="441">
        <f t="shared" si="8"/>
        <v>5</v>
      </c>
    </row>
    <row r="35" spans="2:30" ht="14.1" customHeight="1">
      <c r="B35" s="453" t="s">
        <v>117</v>
      </c>
      <c r="C35" s="454"/>
      <c r="D35" s="454">
        <v>2.23</v>
      </c>
      <c r="E35" s="454">
        <v>2.4500000000000002</v>
      </c>
      <c r="F35" s="454">
        <v>2.81</v>
      </c>
      <c r="G35" s="454">
        <v>3.04</v>
      </c>
      <c r="H35" s="454">
        <v>3.05</v>
      </c>
      <c r="I35" s="454">
        <v>3.51</v>
      </c>
      <c r="J35" s="454">
        <v>3.68</v>
      </c>
      <c r="K35" s="454">
        <v>4.12</v>
      </c>
      <c r="L35" s="454">
        <v>4.49</v>
      </c>
      <c r="M35" s="454">
        <v>4.28</v>
      </c>
      <c r="N35" s="551">
        <f t="shared" ref="N35:N40" si="10">N34</f>
        <v>0.1</v>
      </c>
      <c r="O35" s="454">
        <v>4</v>
      </c>
      <c r="P35" s="549">
        <f t="shared" si="9"/>
        <v>4.4000000000000004</v>
      </c>
      <c r="Q35" s="454"/>
      <c r="R35" s="454"/>
      <c r="S35" s="454"/>
      <c r="T35" s="454"/>
      <c r="U35" s="454"/>
      <c r="V35" s="453"/>
      <c r="W35" s="453"/>
      <c r="AD35" s="441">
        <f t="shared" si="8"/>
        <v>6</v>
      </c>
    </row>
    <row r="36" spans="2:30" ht="14.1" customHeight="1">
      <c r="B36" s="453" t="s">
        <v>118</v>
      </c>
      <c r="C36" s="454">
        <v>1.65</v>
      </c>
      <c r="D36" s="454">
        <v>2.13</v>
      </c>
      <c r="E36" s="454">
        <v>2.52</v>
      </c>
      <c r="F36" s="454">
        <v>2.71</v>
      </c>
      <c r="G36" s="454">
        <v>2.79</v>
      </c>
      <c r="H36" s="454">
        <v>3.1</v>
      </c>
      <c r="I36" s="454">
        <v>3.21</v>
      </c>
      <c r="J36" s="454">
        <v>1.04</v>
      </c>
      <c r="K36" s="454">
        <v>4.28</v>
      </c>
      <c r="L36" s="454">
        <v>3.45</v>
      </c>
      <c r="M36" s="454">
        <v>4.28</v>
      </c>
      <c r="N36" s="551">
        <f t="shared" si="10"/>
        <v>0.1</v>
      </c>
      <c r="O36" s="454">
        <v>3.72</v>
      </c>
      <c r="P36" s="549">
        <f t="shared" si="9"/>
        <v>4.0920000000000005</v>
      </c>
      <c r="Q36" s="454"/>
      <c r="R36" s="454"/>
      <c r="S36" s="454"/>
      <c r="T36" s="454"/>
      <c r="U36" s="454"/>
      <c r="V36" s="453"/>
      <c r="W36" s="453"/>
      <c r="AD36" s="441">
        <f t="shared" si="8"/>
        <v>7</v>
      </c>
    </row>
    <row r="37" spans="2:30" ht="14.1" customHeight="1">
      <c r="B37" s="453" t="s">
        <v>119</v>
      </c>
      <c r="C37" s="454">
        <v>2.1</v>
      </c>
      <c r="D37" s="454">
        <v>2.58</v>
      </c>
      <c r="E37" s="454">
        <v>2.74</v>
      </c>
      <c r="F37" s="454">
        <v>3.24</v>
      </c>
      <c r="G37" s="454">
        <v>3.21</v>
      </c>
      <c r="H37" s="454">
        <v>3.49</v>
      </c>
      <c r="I37" s="454">
        <v>2.21</v>
      </c>
      <c r="J37" s="454">
        <v>3.81</v>
      </c>
      <c r="K37" s="454">
        <v>4.7300000000000004</v>
      </c>
      <c r="L37" s="454">
        <v>3.95</v>
      </c>
      <c r="M37" s="454">
        <v>4.7</v>
      </c>
      <c r="N37" s="551">
        <f t="shared" si="10"/>
        <v>0.1</v>
      </c>
      <c r="O37" s="454">
        <v>4.34</v>
      </c>
      <c r="P37" s="549">
        <f t="shared" si="9"/>
        <v>4.774</v>
      </c>
      <c r="Q37" s="454"/>
      <c r="R37" s="454"/>
      <c r="S37" s="454"/>
      <c r="T37" s="454"/>
      <c r="U37" s="454"/>
      <c r="V37" s="453"/>
      <c r="W37" s="453"/>
      <c r="AD37" s="441">
        <f t="shared" si="8"/>
        <v>8</v>
      </c>
    </row>
    <row r="38" spans="2:30" ht="14.1" customHeight="1">
      <c r="B38" s="453" t="s">
        <v>120</v>
      </c>
      <c r="C38" s="454">
        <v>2.0499999999999998</v>
      </c>
      <c r="D38" s="454">
        <v>2.5499999999999998</v>
      </c>
      <c r="E38" s="454">
        <v>2.74</v>
      </c>
      <c r="F38" s="454">
        <v>3.16</v>
      </c>
      <c r="G38" s="454">
        <v>3.22</v>
      </c>
      <c r="H38" s="454">
        <v>3.49</v>
      </c>
      <c r="I38" s="454">
        <v>3.77</v>
      </c>
      <c r="J38" s="454">
        <v>3.97</v>
      </c>
      <c r="K38" s="454">
        <v>4.5999999999999996</v>
      </c>
      <c r="L38" s="454">
        <v>3.87</v>
      </c>
      <c r="M38" s="454">
        <v>4.51</v>
      </c>
      <c r="N38" s="551">
        <v>0.05</v>
      </c>
      <c r="O38" s="548">
        <v>4.63</v>
      </c>
      <c r="P38" s="549">
        <f t="shared" si="9"/>
        <v>4.8615000000000004</v>
      </c>
      <c r="Q38" s="454"/>
      <c r="R38" s="454"/>
      <c r="S38" s="454"/>
      <c r="T38" s="454"/>
      <c r="U38" s="454"/>
      <c r="V38" s="453"/>
      <c r="W38" s="453"/>
      <c r="AD38" s="441">
        <f t="shared" si="8"/>
        <v>9</v>
      </c>
    </row>
    <row r="39" spans="2:30" ht="14.1" customHeight="1">
      <c r="B39" s="453" t="s">
        <v>121</v>
      </c>
      <c r="C39" s="454">
        <v>1.89</v>
      </c>
      <c r="D39" s="454">
        <v>2.3199999999999998</v>
      </c>
      <c r="E39" s="454">
        <v>3.05</v>
      </c>
      <c r="F39" s="454">
        <v>2.9</v>
      </c>
      <c r="G39" s="454">
        <v>2.91</v>
      </c>
      <c r="H39" s="454">
        <v>3.18</v>
      </c>
      <c r="I39" s="454">
        <v>3.62</v>
      </c>
      <c r="J39" s="454">
        <v>3.73</v>
      </c>
      <c r="K39" s="454">
        <v>3.9</v>
      </c>
      <c r="L39" s="454">
        <v>3.57</v>
      </c>
      <c r="M39" s="454">
        <v>4.17</v>
      </c>
      <c r="N39" s="551">
        <f t="shared" si="10"/>
        <v>0.05</v>
      </c>
      <c r="O39" s="548">
        <v>4.53</v>
      </c>
      <c r="P39" s="549">
        <f t="shared" si="9"/>
        <v>4.7565000000000008</v>
      </c>
      <c r="Q39" s="454"/>
      <c r="R39" s="454"/>
      <c r="S39" s="454"/>
      <c r="T39" s="454"/>
      <c r="U39" s="454"/>
      <c r="V39" s="453"/>
      <c r="W39" s="453"/>
      <c r="Y39" s="441">
        <v>50.232928000000001</v>
      </c>
      <c r="AD39" s="441">
        <f t="shared" si="8"/>
        <v>10</v>
      </c>
    </row>
    <row r="40" spans="2:30" ht="14.1" customHeight="1">
      <c r="B40" s="453" t="s">
        <v>122</v>
      </c>
      <c r="C40" s="454">
        <v>2.0299999999999998</v>
      </c>
      <c r="D40" s="454">
        <v>2.4500000000000002</v>
      </c>
      <c r="E40" s="454">
        <v>3.36</v>
      </c>
      <c r="F40" s="454">
        <v>3.24</v>
      </c>
      <c r="G40" s="454">
        <v>3.06</v>
      </c>
      <c r="H40" s="454">
        <v>3.37</v>
      </c>
      <c r="I40" s="454">
        <v>3.75</v>
      </c>
      <c r="J40" s="454">
        <v>4.03</v>
      </c>
      <c r="K40" s="454">
        <v>4.3099999999999996</v>
      </c>
      <c r="L40" s="454">
        <v>3.96</v>
      </c>
      <c r="M40" s="454">
        <v>3.23</v>
      </c>
      <c r="N40" s="551">
        <f t="shared" si="10"/>
        <v>0.05</v>
      </c>
      <c r="O40" s="548">
        <v>4.9800000000000004</v>
      </c>
      <c r="P40" s="549">
        <f t="shared" si="9"/>
        <v>5.229000000000001</v>
      </c>
      <c r="Q40" s="454"/>
      <c r="R40" s="454"/>
      <c r="S40" s="454"/>
      <c r="T40" s="454"/>
      <c r="U40" s="454"/>
      <c r="V40" s="453"/>
      <c r="W40" s="453"/>
      <c r="Y40" s="441">
        <v>48.987175499999999</v>
      </c>
      <c r="AD40" s="441">
        <f t="shared" si="8"/>
        <v>11</v>
      </c>
    </row>
    <row r="41" spans="2:30" s="485" customFormat="1" ht="14.1" customHeight="1">
      <c r="B41" s="538" t="s">
        <v>89</v>
      </c>
      <c r="C41" s="550">
        <f t="shared" ref="C41:L41" si="11">SUM(C29:C40)</f>
        <v>9.7199999999999989</v>
      </c>
      <c r="D41" s="550">
        <f t="shared" si="11"/>
        <v>26.240000000000002</v>
      </c>
      <c r="E41" s="550">
        <f t="shared" si="11"/>
        <v>31.45</v>
      </c>
      <c r="F41" s="550">
        <f t="shared" si="11"/>
        <v>37.030000000000008</v>
      </c>
      <c r="G41" s="550">
        <f t="shared" si="11"/>
        <v>37.22</v>
      </c>
      <c r="H41" s="550">
        <f t="shared" si="11"/>
        <v>38.04</v>
      </c>
      <c r="I41" s="550">
        <f t="shared" si="11"/>
        <v>40.67</v>
      </c>
      <c r="J41" s="550">
        <f t="shared" si="11"/>
        <v>41.749999999999993</v>
      </c>
      <c r="K41" s="550">
        <f t="shared" si="11"/>
        <v>50.230000000000004</v>
      </c>
      <c r="L41" s="550">
        <f t="shared" si="11"/>
        <v>48.980000000000004</v>
      </c>
      <c r="M41" s="550">
        <f>SUM(M29:M40)</f>
        <v>49.63</v>
      </c>
      <c r="N41" s="550"/>
      <c r="O41" s="550">
        <f>SUM(O29:O40)</f>
        <v>42.620000000000005</v>
      </c>
      <c r="P41" s="550">
        <f>SUM(P29:P40)</f>
        <v>51.164999999999999</v>
      </c>
      <c r="Q41" s="550">
        <f>Q42*12</f>
        <v>52.699950000000001</v>
      </c>
      <c r="R41" s="550">
        <f>R42*12</f>
        <v>54.280948499999994</v>
      </c>
      <c r="S41" s="550">
        <f>S42*12</f>
        <v>55.909376954999992</v>
      </c>
      <c r="T41" s="550">
        <f>T42*12</f>
        <v>57.586658263649994</v>
      </c>
      <c r="U41" s="550">
        <f>U42*12*(U28-T28)/(EDATE(T28,12)-T28)</f>
        <v>32.33845847753517</v>
      </c>
      <c r="V41" s="538"/>
      <c r="W41" s="538"/>
      <c r="Y41" s="485">
        <v>49.624544000000007</v>
      </c>
      <c r="AD41" s="441">
        <f t="shared" si="8"/>
        <v>12</v>
      </c>
    </row>
    <row r="42" spans="2:30" s="485" customFormat="1" ht="14.1" customHeight="1">
      <c r="B42" s="538" t="s">
        <v>354</v>
      </c>
      <c r="C42" s="550">
        <f>AVERAGE(C29:C40)</f>
        <v>1.9439999999999997</v>
      </c>
      <c r="D42" s="550">
        <f t="shared" ref="D42:O42" si="12">AVERAGE(D29:D40)</f>
        <v>2.186666666666667</v>
      </c>
      <c r="E42" s="550">
        <f t="shared" si="12"/>
        <v>2.6208333333333331</v>
      </c>
      <c r="F42" s="550">
        <f t="shared" si="12"/>
        <v>3.0858333333333339</v>
      </c>
      <c r="G42" s="550">
        <f t="shared" si="12"/>
        <v>3.1016666666666666</v>
      </c>
      <c r="H42" s="550">
        <f t="shared" si="12"/>
        <v>3.17</v>
      </c>
      <c r="I42" s="550">
        <f t="shared" si="12"/>
        <v>3.3891666666666667</v>
      </c>
      <c r="J42" s="550">
        <f t="shared" si="12"/>
        <v>3.4791666666666661</v>
      </c>
      <c r="K42" s="550">
        <f t="shared" si="12"/>
        <v>4.185833333333334</v>
      </c>
      <c r="L42" s="550">
        <f t="shared" si="12"/>
        <v>4.081666666666667</v>
      </c>
      <c r="M42" s="550">
        <f t="shared" si="12"/>
        <v>4.1358333333333333</v>
      </c>
      <c r="N42" s="550"/>
      <c r="O42" s="550">
        <f t="shared" si="12"/>
        <v>3.5516666666666672</v>
      </c>
      <c r="P42" s="550">
        <f>AVERAGE(P29:P40)</f>
        <v>4.2637499999999999</v>
      </c>
      <c r="Q42" s="550">
        <f>P42*(1+Q43)</f>
        <v>4.3916624999999998</v>
      </c>
      <c r="R42" s="550">
        <f>Q42*(1+R43)</f>
        <v>4.5234123749999995</v>
      </c>
      <c r="S42" s="550">
        <f>R42*(1+S43)</f>
        <v>4.6591147462499993</v>
      </c>
      <c r="T42" s="550">
        <f>S42*(1+T43)</f>
        <v>4.7988881886374992</v>
      </c>
      <c r="U42" s="550">
        <f>T42*(1+U43)</f>
        <v>4.9428548342966243</v>
      </c>
      <c r="V42" s="538"/>
      <c r="W42" s="538"/>
      <c r="Y42" s="485">
        <v>42.613624000000002</v>
      </c>
    </row>
    <row r="43" spans="2:30" ht="15.75" customHeight="1">
      <c r="B43" s="486" t="s">
        <v>382</v>
      </c>
      <c r="C43" s="453"/>
      <c r="D43" s="455">
        <f>D42/C42-1</f>
        <v>0.12482853223593993</v>
      </c>
      <c r="E43" s="455">
        <f t="shared" ref="E43:M43" si="13">E42/D42-1</f>
        <v>0.1985518292682924</v>
      </c>
      <c r="F43" s="455">
        <f t="shared" si="13"/>
        <v>0.17742448330683658</v>
      </c>
      <c r="G43" s="455">
        <f t="shared" si="13"/>
        <v>5.1309748852279569E-3</v>
      </c>
      <c r="H43" s="455">
        <f t="shared" si="13"/>
        <v>2.2031166039763628E-2</v>
      </c>
      <c r="I43" s="455">
        <f t="shared" si="13"/>
        <v>6.9137749737118837E-2</v>
      </c>
      <c r="J43" s="455">
        <f t="shared" si="13"/>
        <v>2.6555200393410194E-2</v>
      </c>
      <c r="K43" s="455">
        <f t="shared" si="13"/>
        <v>0.20311377245509021</v>
      </c>
      <c r="L43" s="455">
        <f t="shared" si="13"/>
        <v>-2.4885526577742456E-2</v>
      </c>
      <c r="M43" s="455">
        <f t="shared" si="13"/>
        <v>1.3270722743977004E-2</v>
      </c>
      <c r="N43" s="455"/>
      <c r="O43" s="455">
        <f>O42/M42-1</f>
        <v>-0.1412452145879507</v>
      </c>
      <c r="P43" s="641">
        <f t="shared" ref="P43" si="14">P42/O42-1</f>
        <v>0.20049272641952109</v>
      </c>
      <c r="Q43" s="641">
        <v>0.03</v>
      </c>
      <c r="R43" s="641">
        <f>Q43</f>
        <v>0.03</v>
      </c>
      <c r="S43" s="641">
        <f>R43</f>
        <v>0.03</v>
      </c>
      <c r="T43" s="641">
        <f>S43</f>
        <v>0.03</v>
      </c>
      <c r="U43" s="641">
        <f>T43</f>
        <v>0.03</v>
      </c>
      <c r="V43" s="640">
        <f>AVERAGE(C43:O43)</f>
        <v>6.1264880899996689E-2</v>
      </c>
      <c r="W43" s="640">
        <f>AVERAGE(F43:O43)</f>
        <v>3.8948147599525695E-2</v>
      </c>
      <c r="Y43" s="441">
        <v>15.438470500000001</v>
      </c>
    </row>
    <row r="44" spans="2:30">
      <c r="D44" s="452"/>
      <c r="E44" s="452"/>
      <c r="F44" s="452"/>
      <c r="G44" s="452"/>
      <c r="H44" s="452"/>
      <c r="I44" s="452"/>
      <c r="J44" s="452"/>
      <c r="K44" s="452"/>
      <c r="L44" s="452"/>
      <c r="M44" s="452"/>
      <c r="P44" s="498">
        <f t="shared" ref="P44:U44" si="15">P41/O41-1</f>
        <v>0.20049272641952109</v>
      </c>
      <c r="Q44" s="498">
        <f t="shared" si="15"/>
        <v>3.0000000000000027E-2</v>
      </c>
      <c r="R44" s="498">
        <f t="shared" si="15"/>
        <v>2.9999999999999805E-2</v>
      </c>
      <c r="S44" s="498">
        <f t="shared" si="15"/>
        <v>3.0000000000000027E-2</v>
      </c>
      <c r="T44" s="498">
        <f t="shared" si="15"/>
        <v>3.0000000000000027E-2</v>
      </c>
      <c r="U44" s="498">
        <f t="shared" si="15"/>
        <v>-0.43843835616438365</v>
      </c>
      <c r="V44" s="498"/>
      <c r="W44" s="498"/>
    </row>
    <row r="45" spans="2:30">
      <c r="I45" s="452"/>
      <c r="J45" s="452"/>
      <c r="K45" s="452"/>
      <c r="L45" s="452"/>
      <c r="M45" s="452"/>
      <c r="N45" s="452"/>
      <c r="O45" s="452"/>
      <c r="P45" s="629"/>
      <c r="Q45" s="629"/>
      <c r="R45" s="629"/>
      <c r="S45" s="629"/>
      <c r="T45" s="629"/>
      <c r="U45" s="629"/>
    </row>
    <row r="46" spans="2:30">
      <c r="P46" s="498"/>
    </row>
    <row r="47" spans="2:30">
      <c r="D47" s="441" t="s">
        <v>355</v>
      </c>
      <c r="E47" s="441" t="s">
        <v>355</v>
      </c>
      <c r="M47" s="456">
        <v>43921</v>
      </c>
      <c r="N47" s="487"/>
    </row>
    <row r="48" spans="2:30">
      <c r="D48" s="441" t="s">
        <v>356</v>
      </c>
      <c r="E48" s="441" t="s">
        <v>357</v>
      </c>
      <c r="F48" s="441" t="s">
        <v>358</v>
      </c>
      <c r="G48" s="441" t="s">
        <v>359</v>
      </c>
      <c r="M48" s="454">
        <v>3.9</v>
      </c>
      <c r="N48" s="488"/>
    </row>
    <row r="49" spans="2:15">
      <c r="D49" s="441">
        <v>2</v>
      </c>
      <c r="E49" s="441">
        <v>0.46970000000000001</v>
      </c>
      <c r="F49" s="441">
        <v>0.85150000000000003</v>
      </c>
      <c r="G49" s="441">
        <v>1.1000000000000001E-3</v>
      </c>
      <c r="M49" s="454">
        <v>4.28</v>
      </c>
      <c r="N49" s="488"/>
    </row>
    <row r="50" spans="2:15">
      <c r="D50" s="441">
        <v>0.5</v>
      </c>
      <c r="E50" s="441">
        <v>0.47310000000000002</v>
      </c>
      <c r="F50" s="441">
        <v>0</v>
      </c>
      <c r="G50" s="441">
        <v>0.3997</v>
      </c>
      <c r="M50" s="454">
        <v>3.99</v>
      </c>
      <c r="N50" s="488"/>
    </row>
    <row r="51" spans="2:15">
      <c r="D51" s="441">
        <v>0.1215</v>
      </c>
      <c r="E51" s="441">
        <v>0.20480000000000001</v>
      </c>
      <c r="F51" s="441">
        <v>0</v>
      </c>
      <c r="G51" s="441">
        <v>1.5940000000000001</v>
      </c>
      <c r="M51" s="454">
        <v>3.99</v>
      </c>
      <c r="N51" s="488"/>
    </row>
    <row r="52" spans="2:15">
      <c r="D52" s="441">
        <v>-0.64</v>
      </c>
      <c r="E52" s="441">
        <v>1.321</v>
      </c>
      <c r="F52" s="441">
        <v>0</v>
      </c>
      <c r="G52" s="441">
        <v>0.18179999999999999</v>
      </c>
      <c r="M52" s="454">
        <v>4.1100000000000003</v>
      </c>
      <c r="N52" s="488"/>
    </row>
    <row r="53" spans="2:15">
      <c r="D53" s="441">
        <v>-6.6000000000000003E-2</v>
      </c>
      <c r="E53" s="441">
        <v>0</v>
      </c>
      <c r="F53" s="441">
        <v>0</v>
      </c>
      <c r="G53" s="441">
        <v>0.2046</v>
      </c>
      <c r="M53" s="454">
        <v>4.28</v>
      </c>
      <c r="N53" s="488"/>
    </row>
    <row r="54" spans="2:15">
      <c r="D54" s="441">
        <v>8.67</v>
      </c>
      <c r="E54" s="441">
        <v>0</v>
      </c>
      <c r="F54" s="441">
        <v>0</v>
      </c>
      <c r="G54" s="441">
        <v>1.7231999999999998</v>
      </c>
      <c r="M54" s="454">
        <v>4.2699999999999996</v>
      </c>
      <c r="N54" s="488"/>
    </row>
    <row r="55" spans="2:15">
      <c r="D55" s="441">
        <v>7.55</v>
      </c>
      <c r="E55" s="441">
        <v>0</v>
      </c>
      <c r="F55" s="441">
        <v>0</v>
      </c>
      <c r="G55" s="441">
        <v>0</v>
      </c>
      <c r="M55" s="454">
        <v>4.28</v>
      </c>
      <c r="N55" s="488"/>
    </row>
    <row r="56" spans="2:15">
      <c r="D56" s="441">
        <v>0.98409999999999997</v>
      </c>
      <c r="E56" s="441">
        <v>0</v>
      </c>
      <c r="F56" s="441">
        <v>0</v>
      </c>
      <c r="G56" s="441">
        <v>0</v>
      </c>
      <c r="M56" s="454">
        <v>4.7</v>
      </c>
      <c r="N56" s="488"/>
    </row>
    <row r="57" spans="2:15">
      <c r="D57" s="441">
        <v>0.61970000000000003</v>
      </c>
      <c r="E57" s="441">
        <v>0</v>
      </c>
      <c r="F57" s="441">
        <v>0</v>
      </c>
      <c r="G57" s="441">
        <v>0</v>
      </c>
      <c r="M57" s="454">
        <v>4.51</v>
      </c>
      <c r="N57" s="488"/>
    </row>
    <row r="58" spans="2:15">
      <c r="B58" s="441" t="s">
        <v>355</v>
      </c>
      <c r="D58" s="441">
        <f>SUM(D49:D57)</f>
        <v>19.739300000000004</v>
      </c>
      <c r="E58" s="441">
        <f>SUM(E49:E57)</f>
        <v>2.4686000000000003</v>
      </c>
      <c r="F58" s="441">
        <f>SUM(F49:F57)</f>
        <v>0.85150000000000003</v>
      </c>
      <c r="G58" s="441">
        <f>SUM(G49:G57)</f>
        <v>4.1044</v>
      </c>
      <c r="M58" s="454">
        <v>4.0599999999999996</v>
      </c>
      <c r="N58" s="488"/>
    </row>
    <row r="59" spans="2:15">
      <c r="B59" s="441" t="s">
        <v>375</v>
      </c>
      <c r="D59" s="441">
        <f>D58*4/5</f>
        <v>15.791440000000003</v>
      </c>
      <c r="E59" s="441">
        <f>E58*4/5</f>
        <v>1.9748800000000002</v>
      </c>
      <c r="F59" s="441">
        <f>F58*4/5</f>
        <v>0.68120000000000003</v>
      </c>
      <c r="G59" s="441">
        <f>G58*4/5</f>
        <v>3.2835200000000002</v>
      </c>
      <c r="M59" s="454">
        <v>3.34</v>
      </c>
      <c r="N59" s="488"/>
    </row>
    <row r="60" spans="2:15">
      <c r="B60" s="457">
        <v>43921</v>
      </c>
      <c r="M60" s="454">
        <v>49.710000000000008</v>
      </c>
      <c r="N60" s="488"/>
      <c r="O60" s="443">
        <f>M60+SUM(L38:L40)</f>
        <v>61.110000000000007</v>
      </c>
    </row>
    <row r="61" spans="2:15" ht="60">
      <c r="B61" s="458" t="s">
        <v>356</v>
      </c>
      <c r="C61" s="458" t="s">
        <v>364</v>
      </c>
      <c r="D61" s="458" t="s">
        <v>363</v>
      </c>
      <c r="E61" s="458" t="s">
        <v>362</v>
      </c>
      <c r="F61" s="458" t="s">
        <v>361</v>
      </c>
      <c r="M61" s="454">
        <v>4.142500000000001</v>
      </c>
      <c r="N61" s="488"/>
    </row>
    <row r="62" spans="2:15">
      <c r="B62" s="441" t="s">
        <v>360</v>
      </c>
      <c r="C62" s="441">
        <v>26.74</v>
      </c>
      <c r="D62" s="441">
        <v>16.27</v>
      </c>
      <c r="E62" s="459">
        <f>C62-D62-F62</f>
        <v>4.8899999999999988</v>
      </c>
      <c r="F62" s="441">
        <v>5.58</v>
      </c>
      <c r="M62" s="455">
        <v>1.4904042466312939E-2</v>
      </c>
      <c r="N62" s="489"/>
    </row>
    <row r="63" spans="2:15">
      <c r="B63" s="441" t="s">
        <v>365</v>
      </c>
      <c r="C63" s="441">
        <v>17.28</v>
      </c>
      <c r="D63" s="441">
        <v>13.37</v>
      </c>
      <c r="E63" s="459">
        <f>C63-D63-F63</f>
        <v>-2.1899999999999977</v>
      </c>
      <c r="F63" s="441">
        <v>6.1</v>
      </c>
    </row>
    <row r="64" spans="2:15">
      <c r="B64" s="441" t="s">
        <v>366</v>
      </c>
      <c r="C64" s="441">
        <v>1.04</v>
      </c>
      <c r="D64" s="441">
        <v>0.52</v>
      </c>
      <c r="E64" s="459">
        <f>C64-D64-F64</f>
        <v>0.42820000000000003</v>
      </c>
      <c r="F64" s="441">
        <v>9.1800000000000007E-2</v>
      </c>
    </row>
    <row r="65" spans="2:25">
      <c r="B65" s="441" t="s">
        <v>367</v>
      </c>
      <c r="C65" s="441">
        <v>1.65</v>
      </c>
      <c r="D65" s="441">
        <v>0.62</v>
      </c>
      <c r="E65" s="459">
        <f>C65-D65-F65</f>
        <v>1.0269999999999999</v>
      </c>
      <c r="F65" s="441">
        <v>3.0000000000000001E-3</v>
      </c>
    </row>
    <row r="66" spans="2:25">
      <c r="C66" s="441">
        <f>SUM(C62:C65)</f>
        <v>46.709999999999994</v>
      </c>
      <c r="D66" s="441">
        <f>SUM(D62:D65)</f>
        <v>30.78</v>
      </c>
      <c r="E66" s="441">
        <f>SUM(E62:E65)</f>
        <v>4.1552000000000007</v>
      </c>
      <c r="F66" s="441">
        <f>SUM(F62:F65)</f>
        <v>11.774799999999999</v>
      </c>
    </row>
    <row r="67" spans="2:25">
      <c r="B67" s="441" t="s">
        <v>368</v>
      </c>
    </row>
    <row r="68" spans="2:25">
      <c r="B68" s="441" t="s">
        <v>369</v>
      </c>
      <c r="F68" s="441">
        <v>11.99</v>
      </c>
    </row>
    <row r="69" spans="2:25">
      <c r="B69" s="441" t="s">
        <v>370</v>
      </c>
      <c r="F69" s="441">
        <v>0.5</v>
      </c>
    </row>
    <row r="70" spans="2:25">
      <c r="B70" s="441" t="s">
        <v>371</v>
      </c>
      <c r="F70" s="441">
        <v>2.19</v>
      </c>
    </row>
    <row r="71" spans="2:25">
      <c r="B71" s="441" t="s">
        <v>372</v>
      </c>
      <c r="F71" s="441">
        <v>0.18</v>
      </c>
    </row>
    <row r="72" spans="2:25">
      <c r="B72" s="441" t="s">
        <v>373</v>
      </c>
      <c r="F72" s="441">
        <v>0.45</v>
      </c>
    </row>
    <row r="73" spans="2:25">
      <c r="B73" s="441" t="s">
        <v>374</v>
      </c>
      <c r="F73" s="441">
        <v>15.34</v>
      </c>
    </row>
    <row r="74" spans="2:25">
      <c r="B74" s="441" t="s">
        <v>89</v>
      </c>
      <c r="F74" s="441">
        <v>30.64</v>
      </c>
    </row>
    <row r="76" spans="2:25">
      <c r="L76" s="708"/>
      <c r="M76" s="708"/>
      <c r="N76" s="708"/>
      <c r="O76" s="708"/>
      <c r="P76" s="708"/>
      <c r="Q76" s="708"/>
      <c r="R76" s="708"/>
      <c r="S76" s="708"/>
      <c r="T76" s="708"/>
      <c r="U76" s="708"/>
      <c r="V76" s="708"/>
      <c r="W76" s="708"/>
      <c r="X76" s="708"/>
      <c r="Y76" s="708"/>
    </row>
    <row r="77" spans="2:25" ht="12" customHeight="1">
      <c r="B77" s="441" t="s">
        <v>376</v>
      </c>
      <c r="L77" s="708"/>
      <c r="M77" s="708"/>
      <c r="N77" s="708"/>
      <c r="O77" s="708"/>
      <c r="P77" s="708"/>
      <c r="Q77" s="708"/>
      <c r="R77" s="708"/>
      <c r="S77" s="708"/>
      <c r="T77" s="708"/>
      <c r="U77" s="708"/>
      <c r="V77" s="708"/>
      <c r="W77" s="708"/>
      <c r="X77" s="708"/>
      <c r="Y77" s="708"/>
    </row>
    <row r="78" spans="2:25" ht="12.75">
      <c r="B78" s="458" t="s">
        <v>377</v>
      </c>
      <c r="C78" s="441">
        <v>87.41</v>
      </c>
      <c r="L78" s="630"/>
      <c r="M78" s="630"/>
      <c r="N78" s="630"/>
      <c r="O78" s="630"/>
      <c r="P78" s="630"/>
      <c r="Q78" s="630"/>
      <c r="R78" s="630"/>
      <c r="S78" s="630"/>
      <c r="T78" s="630"/>
      <c r="U78" s="630"/>
      <c r="V78" s="630"/>
      <c r="W78" s="630"/>
      <c r="X78" s="630"/>
      <c r="Y78" s="630"/>
    </row>
    <row r="79" spans="2:25" ht="15.75">
      <c r="B79" s="458" t="s">
        <v>378</v>
      </c>
      <c r="C79" s="441">
        <v>77.56</v>
      </c>
      <c r="L79" s="631"/>
      <c r="M79" s="632"/>
      <c r="N79" s="632"/>
      <c r="O79" s="632"/>
      <c r="P79" s="632"/>
      <c r="Q79" s="632"/>
      <c r="R79" s="632"/>
      <c r="S79" s="632"/>
      <c r="T79" s="632"/>
      <c r="U79" s="632"/>
      <c r="V79" s="632"/>
      <c r="W79" s="632"/>
      <c r="X79" s="632"/>
      <c r="Y79" s="633"/>
    </row>
    <row r="80" spans="2:25" ht="24">
      <c r="B80" s="458" t="s">
        <v>379</v>
      </c>
      <c r="C80" s="441">
        <v>64.77</v>
      </c>
      <c r="L80" s="634"/>
      <c r="M80" s="635"/>
      <c r="N80" s="635"/>
      <c r="O80" s="636"/>
      <c r="P80" s="635"/>
      <c r="Q80" s="637"/>
      <c r="R80" s="635"/>
      <c r="S80" s="637"/>
      <c r="T80" s="635"/>
      <c r="U80" s="635"/>
      <c r="V80" s="635"/>
      <c r="W80" s="635"/>
      <c r="X80" s="635"/>
      <c r="Y80" s="633"/>
    </row>
    <row r="81" spans="2:25" ht="24">
      <c r="B81" s="458" t="s">
        <v>380</v>
      </c>
      <c r="C81" s="441">
        <v>46.71</v>
      </c>
      <c r="L81" s="634"/>
      <c r="M81" s="635"/>
      <c r="N81" s="635"/>
      <c r="O81" s="636"/>
      <c r="P81" s="635"/>
      <c r="Q81" s="637"/>
      <c r="R81" s="635"/>
      <c r="S81" s="637"/>
      <c r="T81" s="635"/>
      <c r="U81" s="635"/>
      <c r="V81" s="635"/>
      <c r="W81" s="635"/>
      <c r="X81" s="635"/>
      <c r="Y81" s="633"/>
    </row>
    <row r="82" spans="2:25" ht="24">
      <c r="B82" s="458" t="s">
        <v>381</v>
      </c>
      <c r="C82" s="441">
        <f>C81*(1+18%)</f>
        <v>55.117799999999995</v>
      </c>
      <c r="L82" s="634"/>
      <c r="M82" s="635"/>
      <c r="N82" s="635"/>
      <c r="O82" s="636"/>
      <c r="P82" s="635"/>
      <c r="Q82" s="637"/>
      <c r="R82" s="635"/>
      <c r="S82" s="637"/>
      <c r="T82" s="635"/>
      <c r="U82" s="635"/>
      <c r="V82" s="635"/>
      <c r="W82" s="638"/>
      <c r="X82" s="638"/>
      <c r="Y82" s="633"/>
    </row>
    <row r="83" spans="2:25" ht="15.75">
      <c r="L83" s="634"/>
      <c r="M83" s="639"/>
      <c r="N83" s="639"/>
      <c r="O83" s="639"/>
      <c r="P83" s="639"/>
      <c r="Q83" s="11"/>
      <c r="R83" s="11"/>
      <c r="S83" s="11"/>
      <c r="T83" s="11"/>
      <c r="U83" s="11"/>
      <c r="V83" s="11"/>
      <c r="W83" s="11"/>
      <c r="X83" s="11"/>
      <c r="Y83" s="633"/>
    </row>
  </sheetData>
  <mergeCells count="5">
    <mergeCell ref="B3:R3"/>
    <mergeCell ref="B4:R4"/>
    <mergeCell ref="B20:P20"/>
    <mergeCell ref="B21:P21"/>
    <mergeCell ref="L76:Y7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dimension ref="B1:L38"/>
  <sheetViews>
    <sheetView workbookViewId="0">
      <selection activeCell="E18" sqref="E18"/>
    </sheetView>
  </sheetViews>
  <sheetFormatPr defaultRowHeight="15"/>
  <cols>
    <col min="2" max="2" width="28.85546875" bestFit="1" customWidth="1"/>
  </cols>
  <sheetData>
    <row r="1" spans="2:12">
      <c r="B1" s="188" t="s">
        <v>221</v>
      </c>
      <c r="D1" s="517">
        <f>'RKA Summary'!D2</f>
        <v>43921</v>
      </c>
      <c r="E1" s="517">
        <f>'RKA Summary'!E2</f>
        <v>44286</v>
      </c>
      <c r="F1" s="517">
        <f>'RKA Summary'!F2</f>
        <v>44651</v>
      </c>
      <c r="G1" s="517">
        <f>'RKA Summary'!G2</f>
        <v>45016</v>
      </c>
      <c r="H1" s="517">
        <f>'RKA Summary'!H2</f>
        <v>45382</v>
      </c>
      <c r="I1" s="517">
        <f>'RKA Summary'!I2</f>
        <v>45747</v>
      </c>
      <c r="J1" s="517">
        <f>'RKA Summary'!J2</f>
        <v>46112</v>
      </c>
    </row>
    <row r="2" spans="2:12">
      <c r="B2" s="188" t="s">
        <v>396</v>
      </c>
    </row>
    <row r="4" spans="2:12">
      <c r="B4" s="188" t="s">
        <v>397</v>
      </c>
    </row>
    <row r="5" spans="2:12">
      <c r="B5" t="s">
        <v>402</v>
      </c>
      <c r="D5" s="12">
        <v>6.5569199999999994E-2</v>
      </c>
      <c r="E5" s="12">
        <f>388034/10^7</f>
        <v>3.8803400000000002E-2</v>
      </c>
      <c r="L5" s="12">
        <f>655592/10^7</f>
        <v>6.5559199999999998E-2</v>
      </c>
    </row>
    <row r="6" spans="2:12">
      <c r="D6" s="12"/>
    </row>
    <row r="7" spans="2:12">
      <c r="D7" s="12"/>
    </row>
    <row r="8" spans="2:12">
      <c r="D8" s="12"/>
    </row>
    <row r="9" spans="2:12">
      <c r="D9" s="12"/>
    </row>
    <row r="10" spans="2:12">
      <c r="D10" s="12"/>
    </row>
    <row r="11" spans="2:12">
      <c r="D11" s="12"/>
    </row>
    <row r="12" spans="2:12">
      <c r="D12" s="12"/>
    </row>
    <row r="13" spans="2:12">
      <c r="B13" s="188" t="s">
        <v>398</v>
      </c>
      <c r="D13" s="12"/>
    </row>
    <row r="14" spans="2:12">
      <c r="D14" s="12"/>
    </row>
    <row r="15" spans="2:12">
      <c r="B15" t="s">
        <v>407</v>
      </c>
      <c r="D15" s="12">
        <v>0.22354099999999999</v>
      </c>
      <c r="E15" s="12">
        <f>4582046/10^7</f>
        <v>0.45820460000000002</v>
      </c>
    </row>
    <row r="16" spans="2:12">
      <c r="B16" t="s">
        <v>409</v>
      </c>
      <c r="D16" s="12">
        <v>12.38</v>
      </c>
      <c r="E16">
        <v>7.5</v>
      </c>
    </row>
    <row r="17" spans="2:10">
      <c r="D17" s="12"/>
    </row>
    <row r="18" spans="2:10">
      <c r="B18" s="518" t="s">
        <v>411</v>
      </c>
      <c r="C18" s="520"/>
      <c r="D18" s="519">
        <f>D5-D15-D16</f>
        <v>-12.537971800000001</v>
      </c>
      <c r="E18" s="519">
        <f>E5-E15-E16</f>
        <v>-7.9194012000000003</v>
      </c>
    </row>
    <row r="22" spans="2:10">
      <c r="B22" s="188" t="s">
        <v>221</v>
      </c>
      <c r="D22" s="517">
        <f>'RKA Summary'!E2</f>
        <v>44286</v>
      </c>
      <c r="E22" s="517">
        <f>'RKA Summary'!F2</f>
        <v>44651</v>
      </c>
      <c r="F22" s="517">
        <f>'RKA Summary'!G2</f>
        <v>45016</v>
      </c>
      <c r="G22" s="517">
        <f>'RKA Summary'!H2</f>
        <v>45382</v>
      </c>
      <c r="H22" s="517">
        <f>'RKA Summary'!I2</f>
        <v>45747</v>
      </c>
      <c r="I22" s="517">
        <f>'RKA Summary'!J2</f>
        <v>46112</v>
      </c>
      <c r="J22" s="517">
        <f>'RKA Summary'!K2</f>
        <v>46311</v>
      </c>
    </row>
    <row r="24" spans="2:10">
      <c r="B24" t="s">
        <v>399</v>
      </c>
      <c r="D24" s="12"/>
      <c r="E24" s="12"/>
      <c r="F24" s="12"/>
      <c r="G24" s="12"/>
      <c r="H24" s="12"/>
      <c r="I24" s="12"/>
      <c r="J24" s="12">
        <v>4.3532500000000002E-2</v>
      </c>
    </row>
    <row r="25" spans="2:10">
      <c r="B25" t="s">
        <v>400</v>
      </c>
      <c r="D25" s="12"/>
      <c r="E25" s="12"/>
      <c r="F25" s="12"/>
      <c r="G25" s="12"/>
      <c r="H25" s="12"/>
      <c r="I25" s="12"/>
      <c r="J25" s="12">
        <v>1.0615400000000001E-2</v>
      </c>
    </row>
    <row r="26" spans="2:10">
      <c r="B26" t="s">
        <v>401</v>
      </c>
      <c r="D26" s="12"/>
      <c r="E26" s="12"/>
      <c r="F26" s="12"/>
      <c r="G26" s="12"/>
      <c r="H26" s="12"/>
      <c r="I26" s="12"/>
      <c r="J26" s="12">
        <v>0.16255320000000001</v>
      </c>
    </row>
    <row r="27" spans="2:10">
      <c r="B27" t="s">
        <v>403</v>
      </c>
      <c r="D27" s="12"/>
      <c r="E27" s="12"/>
      <c r="F27" s="12"/>
      <c r="G27" s="12"/>
      <c r="H27" s="12"/>
      <c r="I27" s="12"/>
      <c r="J27" s="12">
        <v>0.3807738</v>
      </c>
    </row>
    <row r="28" spans="2:10">
      <c r="B28" s="188" t="s">
        <v>404</v>
      </c>
      <c r="D28" s="12"/>
      <c r="E28" s="12"/>
      <c r="F28" s="12"/>
      <c r="G28" s="12"/>
      <c r="H28" s="12"/>
      <c r="I28" s="12"/>
      <c r="J28" s="12"/>
    </row>
    <row r="29" spans="2:10">
      <c r="B29" t="s">
        <v>405</v>
      </c>
      <c r="D29" s="12"/>
      <c r="E29" s="12"/>
      <c r="F29" s="12"/>
      <c r="G29" s="12"/>
      <c r="H29" s="12">
        <v>7.3294300000000007E-2</v>
      </c>
      <c r="I29" s="12"/>
      <c r="J29" s="12"/>
    </row>
    <row r="30" spans="2:10">
      <c r="D30" s="12"/>
      <c r="E30" s="12"/>
      <c r="F30" s="12"/>
      <c r="G30" s="12"/>
      <c r="H30" s="12"/>
      <c r="I30" s="12"/>
      <c r="J30" s="12"/>
    </row>
    <row r="31" spans="2:10">
      <c r="B31" t="s">
        <v>406</v>
      </c>
      <c r="D31" s="12"/>
      <c r="E31" s="12"/>
      <c r="F31" s="12"/>
      <c r="G31" s="12"/>
      <c r="H31" s="12">
        <v>-0.03</v>
      </c>
      <c r="I31" s="12"/>
      <c r="J31" s="12"/>
    </row>
    <row r="32" spans="2:10">
      <c r="D32" s="12"/>
      <c r="E32" s="12"/>
      <c r="F32" s="12"/>
      <c r="G32" s="12"/>
      <c r="H32" s="12"/>
      <c r="I32" s="12"/>
      <c r="J32" s="12"/>
    </row>
    <row r="33" spans="2:10">
      <c r="D33" s="12"/>
      <c r="E33" s="12"/>
      <c r="F33" s="12"/>
      <c r="G33" s="12"/>
      <c r="H33" s="12"/>
      <c r="I33" s="12"/>
      <c r="J33" s="12"/>
    </row>
    <row r="34" spans="2:10">
      <c r="B34" t="s">
        <v>400</v>
      </c>
      <c r="D34" s="12"/>
      <c r="E34" s="12"/>
      <c r="F34" s="12"/>
      <c r="G34" s="12"/>
      <c r="H34" s="12"/>
      <c r="I34" s="12"/>
      <c r="J34" s="12">
        <v>-1.458</v>
      </c>
    </row>
    <row r="35" spans="2:10">
      <c r="B35" t="s">
        <v>408</v>
      </c>
      <c r="D35" s="12"/>
      <c r="E35" s="12"/>
      <c r="F35" s="12"/>
      <c r="G35" s="12"/>
      <c r="H35" s="12"/>
      <c r="I35" s="12"/>
      <c r="J35" s="12">
        <v>-1.1200000000000001</v>
      </c>
    </row>
    <row r="38" spans="2:10">
      <c r="B38" s="518" t="s">
        <v>410</v>
      </c>
      <c r="C38" s="518"/>
      <c r="D38" s="519">
        <f>SUM(D24:D36)</f>
        <v>0</v>
      </c>
      <c r="E38" s="519">
        <f t="shared" ref="E38:J38" si="0">SUM(E24:E36)</f>
        <v>0</v>
      </c>
      <c r="F38" s="519">
        <f t="shared" si="0"/>
        <v>0</v>
      </c>
      <c r="G38" s="519">
        <f t="shared" si="0"/>
        <v>0</v>
      </c>
      <c r="H38" s="519">
        <f t="shared" si="0"/>
        <v>4.3294300000000008E-2</v>
      </c>
      <c r="I38" s="519">
        <f t="shared" si="0"/>
        <v>0</v>
      </c>
      <c r="J38" s="519">
        <f t="shared" si="0"/>
        <v>-1.9805250999999999</v>
      </c>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dimension ref="B1:N62"/>
  <sheetViews>
    <sheetView showGridLines="0" zoomScaleNormal="100" zoomScaleSheetLayoutView="115" workbookViewId="0">
      <selection activeCell="G1" sqref="G1"/>
    </sheetView>
  </sheetViews>
  <sheetFormatPr defaultRowHeight="15"/>
  <cols>
    <col min="2" max="2" width="6.28515625" bestFit="1" customWidth="1"/>
    <col min="3" max="3" width="33.42578125" bestFit="1" customWidth="1"/>
    <col min="4" max="4" width="9.28515625" customWidth="1"/>
    <col min="5" max="5" width="17" customWidth="1"/>
    <col min="6" max="6" width="17.5703125" bestFit="1" customWidth="1"/>
    <col min="7" max="7" width="15.28515625" bestFit="1" customWidth="1"/>
    <col min="8" max="8" width="17.7109375" customWidth="1"/>
    <col min="9" max="9" width="5.140625" bestFit="1" customWidth="1"/>
    <col min="10" max="10" width="13.42578125" bestFit="1" customWidth="1"/>
    <col min="11" max="11" width="19.42578125" bestFit="1" customWidth="1"/>
    <col min="12" max="12" width="13.5703125" customWidth="1"/>
    <col min="13" max="13" width="13.85546875" bestFit="1" customWidth="1"/>
    <col min="14" max="14" width="14.28515625" bestFit="1" customWidth="1"/>
  </cols>
  <sheetData>
    <row r="1" spans="2:8" ht="15.75" thickBot="1"/>
    <row r="2" spans="2:8" ht="27" customHeight="1" thickTop="1">
      <c r="B2" s="709" t="s">
        <v>134</v>
      </c>
      <c r="C2" s="710"/>
      <c r="D2" s="710"/>
      <c r="E2" s="710"/>
      <c r="F2" s="710"/>
      <c r="G2" s="710"/>
      <c r="H2" s="711"/>
    </row>
    <row r="3" spans="2:8" ht="27" customHeight="1">
      <c r="B3" s="712" t="s">
        <v>135</v>
      </c>
      <c r="C3" s="713"/>
      <c r="D3" s="713"/>
      <c r="E3" s="713"/>
      <c r="F3" s="713"/>
      <c r="G3" s="713"/>
      <c r="H3" s="714"/>
    </row>
    <row r="4" spans="2:8" ht="39" customHeight="1">
      <c r="B4" s="135" t="s">
        <v>136</v>
      </c>
      <c r="C4" s="136" t="s">
        <v>137</v>
      </c>
      <c r="D4" s="136" t="s">
        <v>138</v>
      </c>
      <c r="E4" s="136" t="s">
        <v>139</v>
      </c>
      <c r="F4" s="342" t="s">
        <v>284</v>
      </c>
      <c r="G4" s="342" t="s">
        <v>283</v>
      </c>
      <c r="H4" s="137" t="s">
        <v>140</v>
      </c>
    </row>
    <row r="5" spans="2:8" ht="18" customHeight="1">
      <c r="B5" s="135">
        <v>1</v>
      </c>
      <c r="C5" s="226" t="s">
        <v>282</v>
      </c>
      <c r="D5" s="138" t="s">
        <v>141</v>
      </c>
      <c r="E5" s="139">
        <f>+'[159]Quantity Sheet Actual'!H5</f>
        <v>1360187.5</v>
      </c>
      <c r="F5" s="139">
        <v>34</v>
      </c>
      <c r="G5" s="139">
        <f>+E5*F5/10000000</f>
        <v>4.6246375000000004</v>
      </c>
      <c r="H5" s="225" t="s">
        <v>142</v>
      </c>
    </row>
    <row r="6" spans="2:8" ht="18" customHeight="1">
      <c r="B6" s="135">
        <v>2</v>
      </c>
      <c r="C6" s="226" t="s">
        <v>143</v>
      </c>
      <c r="D6" s="138" t="s">
        <v>141</v>
      </c>
      <c r="E6" s="139">
        <f>+'[159]Quantity Sheet Actual'!H13</f>
        <v>1528879</v>
      </c>
      <c r="F6" s="139">
        <v>10</v>
      </c>
      <c r="G6" s="139">
        <f t="shared" ref="G6:G11" si="0">+E6*F6/10000000</f>
        <v>1.5288790000000001</v>
      </c>
      <c r="H6" s="225" t="s">
        <v>142</v>
      </c>
    </row>
    <row r="7" spans="2:8" ht="18" customHeight="1">
      <c r="B7" s="135">
        <v>3</v>
      </c>
      <c r="C7" s="226" t="s">
        <v>144</v>
      </c>
      <c r="D7" s="138" t="s">
        <v>145</v>
      </c>
      <c r="E7" s="139">
        <f>+'[159]Quantity Sheet Actual'!H21</f>
        <v>61155.16</v>
      </c>
      <c r="F7" s="139">
        <v>8800</v>
      </c>
      <c r="G7" s="139">
        <f t="shared" si="0"/>
        <v>53.816540799999999</v>
      </c>
      <c r="H7" s="225" t="s">
        <v>146</v>
      </c>
    </row>
    <row r="8" spans="2:8" ht="18" customHeight="1">
      <c r="B8" s="135">
        <v>4</v>
      </c>
      <c r="C8" s="226" t="s">
        <v>147</v>
      </c>
      <c r="D8" s="138" t="s">
        <v>141</v>
      </c>
      <c r="E8" s="139">
        <f>+'[159]Quantity Sheet Actual'!H28</f>
        <v>110901.5</v>
      </c>
      <c r="F8" s="139">
        <v>330</v>
      </c>
      <c r="G8" s="139">
        <f t="shared" si="0"/>
        <v>3.6597495000000002</v>
      </c>
      <c r="H8" s="225" t="s">
        <v>142</v>
      </c>
    </row>
    <row r="9" spans="2:8" ht="18" customHeight="1">
      <c r="B9" s="135">
        <v>5</v>
      </c>
      <c r="C9" s="226" t="s">
        <v>148</v>
      </c>
      <c r="D9" s="138" t="s">
        <v>145</v>
      </c>
      <c r="E9" s="139">
        <f>+'[159]Quantity Sheet Actual'!D32</f>
        <v>16032.600000000002</v>
      </c>
      <c r="F9" s="139">
        <v>80</v>
      </c>
      <c r="G9" s="139">
        <f t="shared" si="0"/>
        <v>0.12826080000000004</v>
      </c>
      <c r="H9" s="225" t="s">
        <v>149</v>
      </c>
    </row>
    <row r="10" spans="2:8" ht="18" customHeight="1">
      <c r="B10" s="135">
        <v>6</v>
      </c>
      <c r="C10" s="226" t="s">
        <v>150</v>
      </c>
      <c r="D10" s="141" t="s">
        <v>151</v>
      </c>
      <c r="E10" s="139">
        <v>7400</v>
      </c>
      <c r="F10" s="139">
        <v>125</v>
      </c>
      <c r="G10" s="139">
        <f t="shared" si="0"/>
        <v>9.2499999999999999E-2</v>
      </c>
      <c r="H10" s="140"/>
    </row>
    <row r="11" spans="2:8" ht="31.5">
      <c r="B11" s="135">
        <v>7</v>
      </c>
      <c r="C11" s="341" t="s">
        <v>152</v>
      </c>
      <c r="D11" s="141" t="s">
        <v>141</v>
      </c>
      <c r="E11" s="139">
        <v>76765.000000000029</v>
      </c>
      <c r="F11" s="139">
        <v>120</v>
      </c>
      <c r="G11" s="139">
        <f t="shared" si="0"/>
        <v>0.92118000000000033</v>
      </c>
      <c r="H11" s="140"/>
    </row>
    <row r="12" spans="2:8" ht="33.75" customHeight="1">
      <c r="B12" s="715" t="s">
        <v>153</v>
      </c>
      <c r="C12" s="716"/>
      <c r="D12" s="716"/>
      <c r="E12" s="716"/>
      <c r="F12" s="716"/>
      <c r="G12" s="142">
        <f>SUM(G5:G11)</f>
        <v>64.771747599999998</v>
      </c>
      <c r="H12" s="140"/>
    </row>
    <row r="13" spans="2:8" ht="16.5" thickBot="1">
      <c r="B13" s="717" t="s">
        <v>153</v>
      </c>
      <c r="C13" s="718"/>
      <c r="D13" s="718"/>
      <c r="E13" s="718"/>
      <c r="F13" s="719"/>
      <c r="G13" s="143">
        <f>+G12</f>
        <v>64.771747599999998</v>
      </c>
      <c r="H13" s="144" t="s">
        <v>154</v>
      </c>
    </row>
    <row r="14" spans="2:8" ht="15.75" thickTop="1"/>
    <row r="15" spans="2:8">
      <c r="G15" s="145">
        <f>G12*1.05</f>
        <v>68.010334979999996</v>
      </c>
      <c r="H15" t="s">
        <v>274</v>
      </c>
    </row>
    <row r="17" spans="3:14">
      <c r="C17" t="s">
        <v>163</v>
      </c>
      <c r="D17">
        <v>87.4</v>
      </c>
      <c r="E17" t="s">
        <v>161</v>
      </c>
    </row>
    <row r="18" spans="3:14">
      <c r="C18" t="s">
        <v>162</v>
      </c>
      <c r="D18">
        <f>D17*0.25</f>
        <v>21.85</v>
      </c>
      <c r="G18" s="204">
        <v>14.619440555985051</v>
      </c>
    </row>
    <row r="19" spans="3:14">
      <c r="C19" t="s">
        <v>164</v>
      </c>
      <c r="D19">
        <f>SUM(D17:D18)</f>
        <v>109.25</v>
      </c>
      <c r="G19" s="145">
        <f>G18/2</f>
        <v>7.3097202779925254</v>
      </c>
    </row>
    <row r="20" spans="3:14">
      <c r="C20" t="s">
        <v>170</v>
      </c>
      <c r="D20">
        <v>77.55</v>
      </c>
      <c r="E20">
        <v>138.52000000000001</v>
      </c>
    </row>
    <row r="21" spans="3:14">
      <c r="K21" t="s">
        <v>275</v>
      </c>
      <c r="L21" s="145">
        <v>70.5</v>
      </c>
      <c r="M21" s="204">
        <f>L21</f>
        <v>70.5</v>
      </c>
      <c r="N21" s="203">
        <f>D26</f>
        <v>70.5</v>
      </c>
    </row>
    <row r="22" spans="3:14">
      <c r="C22" t="s">
        <v>165</v>
      </c>
      <c r="G22" s="145">
        <f>G12*1.15/3</f>
        <v>24.829169913333331</v>
      </c>
      <c r="K22" t="s">
        <v>276</v>
      </c>
      <c r="L22" s="145">
        <f>G12</f>
        <v>64.771747599999998</v>
      </c>
      <c r="M22" s="203">
        <f>M21+L22</f>
        <v>135.2717476</v>
      </c>
    </row>
    <row r="23" spans="3:14">
      <c r="C23" t="s">
        <v>166</v>
      </c>
      <c r="G23" s="203"/>
      <c r="K23" t="s">
        <v>277</v>
      </c>
      <c r="L23" s="145">
        <f>G12*1.15</f>
        <v>74.487509739999993</v>
      </c>
      <c r="M23" s="203">
        <f>M22+L23</f>
        <v>209.75925733999998</v>
      </c>
    </row>
    <row r="24" spans="3:14" ht="15.75" thickBot="1">
      <c r="K24" t="s">
        <v>278</v>
      </c>
      <c r="L24" s="145">
        <f>G12*1.15/3</f>
        <v>24.829169913333331</v>
      </c>
      <c r="M24" s="203">
        <f>M23+L24</f>
        <v>234.58842725333329</v>
      </c>
    </row>
    <row r="25" spans="3:14">
      <c r="C25" s="333"/>
      <c r="D25" s="334" t="s">
        <v>272</v>
      </c>
      <c r="E25" s="335" t="s">
        <v>279</v>
      </c>
      <c r="F25" s="335" t="s">
        <v>208</v>
      </c>
      <c r="G25" s="336" t="s">
        <v>273</v>
      </c>
      <c r="L25" s="204"/>
    </row>
    <row r="26" spans="3:14">
      <c r="C26" s="337" t="s">
        <v>244</v>
      </c>
      <c r="D26" s="331">
        <v>70.5</v>
      </c>
      <c r="E26" s="328"/>
      <c r="F26" s="227"/>
      <c r="G26" s="338">
        <f>D26</f>
        <v>70.5</v>
      </c>
    </row>
    <row r="27" spans="3:14">
      <c r="C27" s="337" t="s">
        <v>245</v>
      </c>
      <c r="D27" s="331">
        <f>G26</f>
        <v>70.5</v>
      </c>
      <c r="E27" s="227">
        <v>3.64</v>
      </c>
      <c r="F27" s="227">
        <v>3.64</v>
      </c>
      <c r="G27" s="338">
        <f>D27+E27-F27</f>
        <v>70.5</v>
      </c>
    </row>
    <row r="28" spans="3:14">
      <c r="C28" s="337" t="s">
        <v>187</v>
      </c>
      <c r="D28" s="331">
        <f>G27</f>
        <v>70.5</v>
      </c>
      <c r="E28" s="325">
        <v>32.39</v>
      </c>
      <c r="F28" s="227">
        <f>E28</f>
        <v>32.39</v>
      </c>
      <c r="G28" s="338">
        <f t="shared" ref="G28:G35" si="1">D28+E28-F28</f>
        <v>70.5</v>
      </c>
    </row>
    <row r="29" spans="3:14">
      <c r="C29" s="337" t="s">
        <v>188</v>
      </c>
      <c r="D29" s="331">
        <f t="shared" ref="D29:D35" si="2">G28</f>
        <v>70.5</v>
      </c>
      <c r="E29" s="325">
        <f>L22/2</f>
        <v>32.385873799999999</v>
      </c>
      <c r="F29" s="227">
        <f>E29</f>
        <v>32.385873799999999</v>
      </c>
      <c r="G29" s="338">
        <f t="shared" si="1"/>
        <v>70.5</v>
      </c>
    </row>
    <row r="30" spans="3:14">
      <c r="C30" s="337" t="s">
        <v>189</v>
      </c>
      <c r="D30" s="331">
        <f t="shared" si="2"/>
        <v>70.5</v>
      </c>
      <c r="E30" s="325">
        <f>L23/3</f>
        <v>24.829169913333331</v>
      </c>
      <c r="F30" s="227">
        <f>M62/10000000</f>
        <v>138.52450660100001</v>
      </c>
      <c r="G30" s="338">
        <f t="shared" si="1"/>
        <v>-43.195336687666682</v>
      </c>
      <c r="I30" s="188" t="s">
        <v>270</v>
      </c>
    </row>
    <row r="31" spans="3:14">
      <c r="C31" s="337" t="s">
        <v>190</v>
      </c>
      <c r="D31" s="331">
        <f t="shared" si="2"/>
        <v>-43.195336687666682</v>
      </c>
      <c r="E31" s="325">
        <f>L23/3</f>
        <v>24.829169913333331</v>
      </c>
      <c r="F31" s="227">
        <f>L21/2</f>
        <v>35.25</v>
      </c>
      <c r="G31" s="338">
        <f t="shared" si="1"/>
        <v>-53.616166774333351</v>
      </c>
      <c r="I31" s="188" t="s">
        <v>270</v>
      </c>
      <c r="K31" t="s">
        <v>285</v>
      </c>
      <c r="L31" s="145">
        <f>M62/10000000</f>
        <v>138.52450660100001</v>
      </c>
    </row>
    <row r="32" spans="3:14">
      <c r="C32" s="337" t="s">
        <v>191</v>
      </c>
      <c r="D32" s="331">
        <f t="shared" si="2"/>
        <v>-53.616166774333351</v>
      </c>
      <c r="E32" s="325">
        <f>L23/3</f>
        <v>24.829169913333331</v>
      </c>
      <c r="F32" s="227">
        <f>L21/2</f>
        <v>35.25</v>
      </c>
      <c r="G32" s="338">
        <f t="shared" si="1"/>
        <v>-64.03699686100002</v>
      </c>
    </row>
    <row r="33" spans="3:14">
      <c r="C33" s="337" t="s">
        <v>192</v>
      </c>
      <c r="D33" s="331">
        <f t="shared" si="2"/>
        <v>-64.03699686100002</v>
      </c>
      <c r="E33" s="326"/>
      <c r="F33" s="227">
        <f>L23/2</f>
        <v>37.243754869999997</v>
      </c>
      <c r="G33" s="338">
        <f t="shared" si="1"/>
        <v>-101.28075173100001</v>
      </c>
      <c r="L33" s="204">
        <f>SUM(L21:L31)</f>
        <v>373.11293385433328</v>
      </c>
    </row>
    <row r="34" spans="3:14">
      <c r="C34" s="337" t="s">
        <v>193</v>
      </c>
      <c r="D34" s="331">
        <f t="shared" si="2"/>
        <v>-101.28075173100001</v>
      </c>
      <c r="E34" s="326"/>
      <c r="F34" s="227">
        <f>L23/2</f>
        <v>37.243754869999997</v>
      </c>
      <c r="G34" s="338">
        <f t="shared" si="1"/>
        <v>-138.52450660100001</v>
      </c>
    </row>
    <row r="35" spans="3:14" ht="15.75" thickBot="1">
      <c r="C35" s="339" t="s">
        <v>194</v>
      </c>
      <c r="D35" s="332">
        <f t="shared" si="2"/>
        <v>-138.52450660100001</v>
      </c>
      <c r="E35" s="327">
        <f>L24</f>
        <v>24.829169913333331</v>
      </c>
      <c r="F35" s="229">
        <v>24.83</v>
      </c>
      <c r="G35" s="340">
        <f t="shared" si="1"/>
        <v>-138.52533668766668</v>
      </c>
      <c r="H35" t="s">
        <v>280</v>
      </c>
    </row>
    <row r="36" spans="3:14">
      <c r="D36" s="204">
        <f>SUM(E26:E35)</f>
        <v>167.73255345333331</v>
      </c>
      <c r="E36" s="204">
        <f>SUM(E26:E35)</f>
        <v>167.73255345333331</v>
      </c>
      <c r="F36" s="204">
        <f>SUM(F26:F35)</f>
        <v>376.75789014099996</v>
      </c>
    </row>
    <row r="37" spans="3:14">
      <c r="E37" s="204">
        <f>E36+D26</f>
        <v>238.23255345333331</v>
      </c>
      <c r="F37" s="204">
        <f>+F36-F30</f>
        <v>238.23338353999995</v>
      </c>
    </row>
    <row r="38" spans="3:14">
      <c r="E38" s="203" t="s">
        <v>167</v>
      </c>
      <c r="H38">
        <f>G12*1.5/3</f>
        <v>32.385873799999999</v>
      </c>
    </row>
    <row r="43" spans="3:14">
      <c r="F43" t="s">
        <v>205</v>
      </c>
    </row>
    <row r="46" spans="3:14" ht="30">
      <c r="F46" s="213" t="s">
        <v>197</v>
      </c>
      <c r="G46" s="214" t="s">
        <v>198</v>
      </c>
      <c r="H46" s="214" t="s">
        <v>204</v>
      </c>
      <c r="I46" s="214" t="s">
        <v>199</v>
      </c>
      <c r="J46" s="214" t="s">
        <v>200</v>
      </c>
      <c r="K46" s="215" t="s">
        <v>201</v>
      </c>
      <c r="L46" s="214" t="s">
        <v>202</v>
      </c>
      <c r="M46" s="216" t="s">
        <v>203</v>
      </c>
    </row>
    <row r="47" spans="3:14">
      <c r="F47" s="10"/>
      <c r="G47" s="115"/>
      <c r="H47" s="115"/>
      <c r="I47" s="115"/>
      <c r="J47" s="115"/>
      <c r="K47" s="115"/>
      <c r="L47" s="115"/>
      <c r="M47" s="45"/>
      <c r="N47" s="45"/>
    </row>
    <row r="48" spans="3:14">
      <c r="F48" s="217">
        <v>41947</v>
      </c>
      <c r="G48" s="218">
        <v>41977</v>
      </c>
      <c r="H48" s="218">
        <v>42094</v>
      </c>
      <c r="I48" s="115">
        <v>117</v>
      </c>
      <c r="J48" s="208">
        <v>594305413</v>
      </c>
      <c r="K48" s="208">
        <f>J48*0.1%</f>
        <v>594305.41300000006</v>
      </c>
      <c r="L48" s="212">
        <f>K48</f>
        <v>594305.41300000006</v>
      </c>
      <c r="M48" s="212">
        <f>L48*I48</f>
        <v>69533733.32100001</v>
      </c>
      <c r="N48" s="45"/>
    </row>
    <row r="49" spans="6:14">
      <c r="F49" s="217"/>
      <c r="G49" s="218">
        <v>42095</v>
      </c>
      <c r="H49" s="218">
        <v>42460</v>
      </c>
      <c r="I49" s="115">
        <v>365</v>
      </c>
      <c r="J49" s="208">
        <v>525545501</v>
      </c>
      <c r="K49" s="208">
        <f>J49*0.1%</f>
        <v>525545.50100000005</v>
      </c>
      <c r="L49" s="212">
        <f>K49</f>
        <v>525545.50100000005</v>
      </c>
      <c r="M49" s="212">
        <f>L49*I49</f>
        <v>191824107.86500001</v>
      </c>
      <c r="N49" s="45"/>
    </row>
    <row r="50" spans="6:14">
      <c r="F50" s="217"/>
      <c r="G50" s="218">
        <v>42461</v>
      </c>
      <c r="H50" s="218">
        <v>42825</v>
      </c>
      <c r="I50" s="115">
        <v>364</v>
      </c>
      <c r="J50" s="208">
        <v>575202436</v>
      </c>
      <c r="K50" s="208">
        <f>J50*0.1%</f>
        <v>575202.43599999999</v>
      </c>
      <c r="L50" s="212">
        <f>K50</f>
        <v>575202.43599999999</v>
      </c>
      <c r="M50" s="212">
        <f>L50*I50</f>
        <v>209373686.704</v>
      </c>
      <c r="N50" s="45"/>
    </row>
    <row r="51" spans="6:14">
      <c r="F51" s="217"/>
      <c r="G51" s="218">
        <v>42826</v>
      </c>
      <c r="H51" s="218">
        <v>43190</v>
      </c>
      <c r="I51" s="115">
        <v>364</v>
      </c>
      <c r="J51" s="208">
        <v>837466610</v>
      </c>
      <c r="K51" s="208">
        <f>J51*0.1%</f>
        <v>837466.61</v>
      </c>
      <c r="L51" s="212">
        <f>K51</f>
        <v>837466.61</v>
      </c>
      <c r="M51" s="212">
        <f>L51*I51</f>
        <v>304837846.04000002</v>
      </c>
      <c r="N51" s="45"/>
    </row>
    <row r="52" spans="6:14">
      <c r="F52" s="10"/>
      <c r="G52" s="115"/>
      <c r="H52" s="115"/>
      <c r="I52" s="115"/>
      <c r="J52" s="115"/>
      <c r="K52" s="115"/>
      <c r="L52" s="115"/>
      <c r="M52" s="212"/>
      <c r="N52" s="45"/>
    </row>
    <row r="53" spans="6:14">
      <c r="F53" s="10"/>
      <c r="G53" s="115"/>
      <c r="H53" s="115"/>
      <c r="I53" s="115"/>
      <c r="J53" s="115"/>
      <c r="K53" s="115"/>
      <c r="L53" s="115"/>
      <c r="M53" s="212"/>
      <c r="N53" s="45"/>
    </row>
    <row r="54" spans="6:14" ht="15.75" thickBot="1">
      <c r="F54" s="209"/>
      <c r="G54" s="210"/>
      <c r="H54" s="210"/>
      <c r="I54" s="210"/>
      <c r="J54" s="210"/>
      <c r="K54" s="210"/>
      <c r="L54" s="210"/>
      <c r="M54" s="219">
        <f>SUM(M48:M53)</f>
        <v>775569373.93000007</v>
      </c>
      <c r="N54" s="211"/>
    </row>
    <row r="56" spans="6:14">
      <c r="F56" t="s">
        <v>206</v>
      </c>
    </row>
    <row r="58" spans="6:14">
      <c r="F58" s="44"/>
      <c r="G58" s="220">
        <v>43191</v>
      </c>
      <c r="H58" s="220">
        <v>43555</v>
      </c>
      <c r="I58" s="207">
        <v>364</v>
      </c>
      <c r="J58" s="221">
        <v>837466610</v>
      </c>
      <c r="K58" s="221">
        <f>J58*0.1%</f>
        <v>837466.61</v>
      </c>
      <c r="L58" s="222">
        <f>K58</f>
        <v>837466.61</v>
      </c>
      <c r="M58" s="222">
        <f>L58*I58</f>
        <v>304837846.04000002</v>
      </c>
      <c r="N58" s="42"/>
    </row>
    <row r="59" spans="6:14">
      <c r="F59" s="10"/>
      <c r="G59" s="218">
        <v>43556</v>
      </c>
      <c r="H59" s="218">
        <v>43921</v>
      </c>
      <c r="I59" s="115">
        <v>364</v>
      </c>
      <c r="J59" s="208">
        <v>837466610</v>
      </c>
      <c r="K59" s="208">
        <f>J59*0.1%</f>
        <v>837466.61</v>
      </c>
      <c r="L59" s="212">
        <f>K59</f>
        <v>837466.61</v>
      </c>
      <c r="M59" s="212">
        <f>L59*I59</f>
        <v>304837846.04000002</v>
      </c>
      <c r="N59" s="45"/>
    </row>
    <row r="60" spans="6:14" ht="15.75" thickBot="1">
      <c r="F60" s="209"/>
      <c r="G60" s="210"/>
      <c r="H60" s="210"/>
      <c r="I60" s="210"/>
      <c r="J60" s="210"/>
      <c r="K60" s="210"/>
      <c r="L60" s="210"/>
      <c r="M60" s="219">
        <f>SUM(M58:M59)</f>
        <v>609675692.08000004</v>
      </c>
      <c r="N60" s="211"/>
    </row>
    <row r="62" spans="6:14">
      <c r="H62" t="s">
        <v>207</v>
      </c>
      <c r="M62" s="146">
        <f>M60+M54</f>
        <v>1385245066.0100002</v>
      </c>
    </row>
  </sheetData>
  <mergeCells count="4">
    <mergeCell ref="B2:H2"/>
    <mergeCell ref="B3:H3"/>
    <mergeCell ref="B12:F12"/>
    <mergeCell ref="B13:F13"/>
  </mergeCells>
  <pageMargins left="0.70866141732283472" right="0.70866141732283472" top="0.74803149606299213" bottom="0.74803149606299213" header="0.31496062992125984" footer="0.31496062992125984"/>
  <pageSetup paperSize="9" scale="135" orientation="landscape" r:id="rId1"/>
</worksheet>
</file>

<file path=xl/worksheets/sheet15.xml><?xml version="1.0" encoding="utf-8"?>
<worksheet xmlns="http://schemas.openxmlformats.org/spreadsheetml/2006/main" xmlns:r="http://schemas.openxmlformats.org/officeDocument/2006/relationships">
  <dimension ref="A3:W69"/>
  <sheetViews>
    <sheetView showGridLines="0" zoomScaleNormal="100" workbookViewId="0"/>
  </sheetViews>
  <sheetFormatPr defaultRowHeight="15"/>
  <cols>
    <col min="1" max="1" width="4.85546875" customWidth="1"/>
    <col min="2" max="2" width="35" bestFit="1" customWidth="1"/>
    <col min="3" max="3" width="12.5703125" customWidth="1"/>
    <col min="4" max="4" width="18.5703125" bestFit="1" customWidth="1"/>
    <col min="5" max="5" width="15.140625" bestFit="1" customWidth="1"/>
    <col min="6" max="6" width="9.140625" bestFit="1" customWidth="1"/>
    <col min="7" max="7" width="14.140625" bestFit="1" customWidth="1"/>
    <col min="8" max="8" width="8" bestFit="1" customWidth="1"/>
    <col min="9" max="9" width="11.85546875" customWidth="1"/>
    <col min="10" max="10" width="9.85546875" bestFit="1" customWidth="1"/>
    <col min="11" max="11" width="8.85546875" customWidth="1"/>
    <col min="12" max="12" width="18.5703125" bestFit="1" customWidth="1"/>
    <col min="13" max="13" width="16.28515625" customWidth="1"/>
    <col min="15" max="15" width="24" bestFit="1" customWidth="1"/>
    <col min="16" max="16" width="12.42578125" bestFit="1" customWidth="1"/>
    <col min="22" max="22" width="16.7109375" bestFit="1" customWidth="1"/>
  </cols>
  <sheetData>
    <row r="3" spans="2:17">
      <c r="K3" s="83" t="s">
        <v>76</v>
      </c>
      <c r="O3" s="83" t="s">
        <v>90</v>
      </c>
    </row>
    <row r="4" spans="2:17" ht="18.75">
      <c r="B4" s="57" t="s">
        <v>7</v>
      </c>
      <c r="C4" s="58"/>
      <c r="E4" s="59" t="s">
        <v>22</v>
      </c>
      <c r="F4" s="59" t="s">
        <v>50</v>
      </c>
      <c r="G4" s="59" t="s">
        <v>51</v>
      </c>
      <c r="H4" s="59" t="s">
        <v>1</v>
      </c>
      <c r="I4" s="59" t="s">
        <v>52</v>
      </c>
      <c r="L4" s="127"/>
      <c r="M4" s="127"/>
      <c r="O4" s="127"/>
      <c r="P4" s="127"/>
      <c r="Q4" s="127"/>
    </row>
    <row r="5" spans="2:17">
      <c r="B5" s="58"/>
      <c r="C5" s="58"/>
      <c r="E5" s="61" t="s">
        <v>12</v>
      </c>
      <c r="F5" s="61"/>
      <c r="G5" s="61"/>
      <c r="H5" s="61"/>
      <c r="I5" s="61"/>
      <c r="K5" s="79"/>
      <c r="L5" s="78" t="s">
        <v>88</v>
      </c>
      <c r="M5" s="80">
        <v>180.45</v>
      </c>
      <c r="O5" s="79"/>
      <c r="P5" s="80" t="s">
        <v>88</v>
      </c>
      <c r="Q5" s="80">
        <v>5.78</v>
      </c>
    </row>
    <row r="6" spans="2:17">
      <c r="B6" s="58" t="s">
        <v>8</v>
      </c>
      <c r="C6" s="58">
        <v>224</v>
      </c>
      <c r="E6" s="61"/>
      <c r="F6" s="61"/>
      <c r="G6" s="62"/>
      <c r="H6" s="62"/>
      <c r="I6" s="62"/>
      <c r="K6" s="79" t="s">
        <v>87</v>
      </c>
      <c r="L6" s="81">
        <f t="shared" ref="L6:L16" si="0">+$M$5*M6</f>
        <v>9.0225E-2</v>
      </c>
      <c r="M6" s="82">
        <v>5.0000000000000001E-4</v>
      </c>
      <c r="O6" s="79"/>
      <c r="P6" s="81"/>
      <c r="Q6" s="82"/>
    </row>
    <row r="7" spans="2:17">
      <c r="B7" s="60" t="s">
        <v>9</v>
      </c>
      <c r="C7" s="58"/>
      <c r="E7" s="297" t="s">
        <v>65</v>
      </c>
      <c r="F7" s="298">
        <v>224</v>
      </c>
      <c r="G7" s="298">
        <v>8</v>
      </c>
      <c r="H7" s="298">
        <f>F35</f>
        <v>0</v>
      </c>
      <c r="I7" s="298">
        <f>F7-G7</f>
        <v>216</v>
      </c>
      <c r="K7" s="79" t="s">
        <v>77</v>
      </c>
      <c r="L7" s="81">
        <f t="shared" si="0"/>
        <v>9.0225E-2</v>
      </c>
      <c r="M7" s="82">
        <v>5.0000000000000001E-4</v>
      </c>
      <c r="O7" s="79" t="s">
        <v>77</v>
      </c>
      <c r="P7" s="81">
        <f>+$Q$5*Q7</f>
        <v>5.7800000000000004E-2</v>
      </c>
      <c r="Q7" s="82">
        <v>0.01</v>
      </c>
    </row>
    <row r="8" spans="2:17">
      <c r="B8" s="58" t="s">
        <v>53</v>
      </c>
      <c r="C8" s="68">
        <v>100</v>
      </c>
      <c r="E8" s="297" t="s">
        <v>66</v>
      </c>
      <c r="F8" s="298">
        <f>I7</f>
        <v>216</v>
      </c>
      <c r="G8" s="298">
        <v>11</v>
      </c>
      <c r="H8" s="298">
        <f>F36</f>
        <v>0</v>
      </c>
      <c r="I8" s="298">
        <f>F8-G8</f>
        <v>205</v>
      </c>
      <c r="K8" s="79" t="s">
        <v>78</v>
      </c>
      <c r="L8" s="81">
        <f t="shared" si="0"/>
        <v>9.0225E-2</v>
      </c>
      <c r="M8" s="82">
        <v>5.0000000000000001E-4</v>
      </c>
      <c r="O8" s="79" t="s">
        <v>78</v>
      </c>
      <c r="P8" s="81">
        <f>+$Q$5*Q8</f>
        <v>5.7800000000000004E-2</v>
      </c>
      <c r="Q8" s="82">
        <v>0.01</v>
      </c>
    </row>
    <row r="9" spans="2:17">
      <c r="B9" s="58" t="s">
        <v>61</v>
      </c>
      <c r="C9" s="68">
        <v>50</v>
      </c>
      <c r="E9" s="297" t="s">
        <v>14</v>
      </c>
      <c r="F9" s="298">
        <f>D37</f>
        <v>209.44</v>
      </c>
      <c r="G9" s="298">
        <f>E37</f>
        <v>19.439999999999998</v>
      </c>
      <c r="H9" s="298">
        <f>F37</f>
        <v>24.38</v>
      </c>
      <c r="I9" s="298">
        <f t="shared" ref="I9:I20" si="1">F9-G9</f>
        <v>190</v>
      </c>
      <c r="K9" s="79" t="s">
        <v>79</v>
      </c>
      <c r="L9" s="81">
        <f t="shared" si="0"/>
        <v>6.3157500000000004</v>
      </c>
      <c r="M9" s="82">
        <v>3.5000000000000003E-2</v>
      </c>
      <c r="O9" s="79" t="s">
        <v>79</v>
      </c>
      <c r="P9" s="81">
        <f>+$Q$5*Q9</f>
        <v>4.6240000000000006</v>
      </c>
      <c r="Q9" s="82">
        <v>0.8</v>
      </c>
    </row>
    <row r="10" spans="2:17">
      <c r="B10" s="58" t="s">
        <v>13</v>
      </c>
      <c r="C10" s="68">
        <v>20</v>
      </c>
      <c r="E10" s="297" t="s">
        <v>15</v>
      </c>
      <c r="F10" s="298">
        <f>I9</f>
        <v>190</v>
      </c>
      <c r="G10" s="298">
        <f>SUM(E38:E41)/2</f>
        <v>9.5</v>
      </c>
      <c r="H10" s="298">
        <f>SUM(F38:F41)</f>
        <v>23.776287671232875</v>
      </c>
      <c r="I10" s="298">
        <f>F10-G10</f>
        <v>180.5</v>
      </c>
      <c r="K10" s="79" t="s">
        <v>80</v>
      </c>
      <c r="L10" s="81">
        <f t="shared" si="0"/>
        <v>13.53375</v>
      </c>
      <c r="M10" s="82">
        <v>7.4999999999999997E-2</v>
      </c>
      <c r="O10" s="79" t="s">
        <v>80</v>
      </c>
      <c r="P10" s="81">
        <f>+$Q$5*Q10</f>
        <v>1.0404</v>
      </c>
      <c r="Q10" s="82">
        <v>0.18</v>
      </c>
    </row>
    <row r="11" spans="2:17">
      <c r="B11" s="58" t="s">
        <v>62</v>
      </c>
      <c r="C11" s="68">
        <v>20</v>
      </c>
      <c r="E11" s="61" t="s">
        <v>17</v>
      </c>
      <c r="F11" s="62">
        <f t="shared" ref="F11:F20" si="2">I10</f>
        <v>180.5</v>
      </c>
      <c r="G11" s="62">
        <f t="shared" ref="G11:G20" si="3">+L7+P7</f>
        <v>0.14802500000000002</v>
      </c>
      <c r="H11" s="62">
        <f>+SUM(Q28:Q31)</f>
        <v>24.190974301712334</v>
      </c>
      <c r="I11" s="62">
        <f t="shared" si="1"/>
        <v>180.35197500000001</v>
      </c>
      <c r="K11" s="79" t="s">
        <v>81</v>
      </c>
      <c r="L11" s="81">
        <f t="shared" si="0"/>
        <v>19.849499999999999</v>
      </c>
      <c r="M11" s="82">
        <v>0.11</v>
      </c>
      <c r="O11" s="79"/>
      <c r="P11" s="81"/>
      <c r="Q11" s="82"/>
    </row>
    <row r="12" spans="2:17">
      <c r="B12" s="58" t="s">
        <v>63</v>
      </c>
      <c r="C12" s="68">
        <v>14</v>
      </c>
      <c r="E12" s="61" t="s">
        <v>18</v>
      </c>
      <c r="F12" s="62">
        <f t="shared" si="2"/>
        <v>180.35197500000001</v>
      </c>
      <c r="G12" s="62">
        <f t="shared" si="3"/>
        <v>0.14802500000000002</v>
      </c>
      <c r="H12" s="62">
        <f>+SUM(Q32:Q35)</f>
        <v>24.171731051712335</v>
      </c>
      <c r="I12" s="62">
        <f t="shared" si="1"/>
        <v>180.20395000000002</v>
      </c>
      <c r="K12" s="79" t="s">
        <v>82</v>
      </c>
      <c r="L12" s="81">
        <f t="shared" si="0"/>
        <v>26.165249999999997</v>
      </c>
      <c r="M12" s="82">
        <v>0.14499999999999999</v>
      </c>
      <c r="O12" s="79"/>
      <c r="P12" s="81"/>
      <c r="Q12" s="82"/>
    </row>
    <row r="13" spans="2:17">
      <c r="B13" s="58" t="s">
        <v>64</v>
      </c>
      <c r="C13" s="68">
        <v>10</v>
      </c>
      <c r="E13" s="61" t="s">
        <v>19</v>
      </c>
      <c r="F13" s="62">
        <f t="shared" si="2"/>
        <v>180.20395000000002</v>
      </c>
      <c r="G13" s="62">
        <f t="shared" si="3"/>
        <v>10.93975</v>
      </c>
      <c r="H13" s="62">
        <f>+SUM(Q36:Q39)</f>
        <v>23.691101222260286</v>
      </c>
      <c r="I13" s="62">
        <f t="shared" si="1"/>
        <v>169.26420000000002</v>
      </c>
      <c r="K13" s="79" t="s">
        <v>83</v>
      </c>
      <c r="L13" s="81">
        <f t="shared" si="0"/>
        <v>27.969749999999998</v>
      </c>
      <c r="M13" s="82">
        <v>0.155</v>
      </c>
      <c r="O13" s="79"/>
      <c r="P13" s="81"/>
      <c r="Q13" s="82"/>
    </row>
    <row r="14" spans="2:17">
      <c r="B14" s="58" t="s">
        <v>16</v>
      </c>
      <c r="C14" s="68">
        <v>10</v>
      </c>
      <c r="E14" s="61" t="s">
        <v>20</v>
      </c>
      <c r="F14" s="62">
        <f t="shared" si="2"/>
        <v>169.26420000000002</v>
      </c>
      <c r="G14" s="62">
        <f t="shared" si="3"/>
        <v>14.574149999999999</v>
      </c>
      <c r="H14" s="62">
        <f>+SUM(Q40:Q43)</f>
        <v>22.028973484931516</v>
      </c>
      <c r="I14" s="62">
        <f t="shared" si="1"/>
        <v>154.69005000000001</v>
      </c>
      <c r="K14" s="79" t="s">
        <v>84</v>
      </c>
      <c r="L14" s="81">
        <f t="shared" si="0"/>
        <v>33.383249999999997</v>
      </c>
      <c r="M14" s="82">
        <v>0.185</v>
      </c>
      <c r="O14" s="79"/>
      <c r="P14" s="81"/>
      <c r="Q14" s="82"/>
    </row>
    <row r="15" spans="2:17">
      <c r="B15" s="58"/>
      <c r="C15" s="63"/>
      <c r="E15" s="61" t="s">
        <v>21</v>
      </c>
      <c r="F15" s="62">
        <f t="shared" si="2"/>
        <v>154.69005000000001</v>
      </c>
      <c r="G15" s="62">
        <f t="shared" si="3"/>
        <v>19.849499999999999</v>
      </c>
      <c r="H15" s="62">
        <f>+SUM(Q44:Q47)</f>
        <v>19.877865256849319</v>
      </c>
      <c r="I15" s="62">
        <f t="shared" si="1"/>
        <v>134.84055000000001</v>
      </c>
      <c r="K15" s="79" t="s">
        <v>85</v>
      </c>
      <c r="L15" s="81">
        <f t="shared" si="0"/>
        <v>32.480999999999995</v>
      </c>
      <c r="M15" s="82">
        <v>0.18</v>
      </c>
      <c r="O15" s="79"/>
      <c r="P15" s="81"/>
      <c r="Q15" s="82"/>
    </row>
    <row r="16" spans="2:17">
      <c r="B16" s="58"/>
      <c r="C16" s="68">
        <f>SUM(C8:C14)</f>
        <v>224</v>
      </c>
      <c r="E16" s="61" t="s">
        <v>36</v>
      </c>
      <c r="F16" s="62">
        <f t="shared" si="2"/>
        <v>134.84055000000001</v>
      </c>
      <c r="G16" s="62">
        <f t="shared" si="3"/>
        <v>26.165249999999997</v>
      </c>
      <c r="H16" s="62">
        <f>+SUM(Q48:Q51)</f>
        <v>16.990380986301368</v>
      </c>
      <c r="I16" s="62">
        <f t="shared" si="1"/>
        <v>108.67530000000001</v>
      </c>
      <c r="K16" s="79" t="s">
        <v>86</v>
      </c>
      <c r="L16" s="81">
        <f t="shared" si="0"/>
        <v>20.481075000000001</v>
      </c>
      <c r="M16" s="82">
        <v>0.1135</v>
      </c>
      <c r="O16" s="79"/>
      <c r="P16" s="81"/>
      <c r="Q16" s="82"/>
    </row>
    <row r="17" spans="1:22">
      <c r="B17" s="4"/>
      <c r="C17" s="4"/>
      <c r="E17" s="61" t="s">
        <v>54</v>
      </c>
      <c r="F17" s="62">
        <f t="shared" si="2"/>
        <v>108.67530000000001</v>
      </c>
      <c r="G17" s="62">
        <f t="shared" si="3"/>
        <v>27.969749999999998</v>
      </c>
      <c r="H17" s="62">
        <f>+SUM(Q52:Q55)</f>
        <v>13.534413709931506</v>
      </c>
      <c r="I17" s="62">
        <f t="shared" si="1"/>
        <v>80.705550000000017</v>
      </c>
      <c r="K17" s="83" t="s">
        <v>89</v>
      </c>
      <c r="L17" s="76">
        <f>SUM(L6:L16)</f>
        <v>180.45</v>
      </c>
      <c r="M17" s="84">
        <f>SUM(M6:M16)</f>
        <v>0.99999999999999989</v>
      </c>
      <c r="O17" s="83" t="s">
        <v>89</v>
      </c>
      <c r="P17" s="85">
        <f>SUM(P6:P16)</f>
        <v>5.78</v>
      </c>
      <c r="Q17" s="84">
        <f>SUM(Q6:Q16)</f>
        <v>1</v>
      </c>
    </row>
    <row r="18" spans="1:22">
      <c r="E18" s="61" t="s">
        <v>57</v>
      </c>
      <c r="F18" s="62">
        <f t="shared" si="2"/>
        <v>80.705550000000017</v>
      </c>
      <c r="G18" s="62">
        <f t="shared" si="3"/>
        <v>33.383249999999997</v>
      </c>
      <c r="H18" s="62">
        <f>+SUM(Q56:Q59)</f>
        <v>9.6019175342465761</v>
      </c>
      <c r="I18" s="62">
        <f t="shared" si="1"/>
        <v>47.32230000000002</v>
      </c>
    </row>
    <row r="19" spans="1:22">
      <c r="E19" s="61" t="s">
        <v>59</v>
      </c>
      <c r="F19" s="62">
        <f t="shared" si="2"/>
        <v>47.32230000000002</v>
      </c>
      <c r="G19" s="62">
        <f t="shared" si="3"/>
        <v>32.480999999999995</v>
      </c>
      <c r="H19" s="62">
        <f>+SUM(Q60:Q63)</f>
        <v>5.3059592157534272</v>
      </c>
      <c r="I19" s="62">
        <f t="shared" si="1"/>
        <v>14.841300000000025</v>
      </c>
    </row>
    <row r="20" spans="1:22">
      <c r="E20" s="61" t="s">
        <v>60</v>
      </c>
      <c r="F20" s="62">
        <f t="shared" si="2"/>
        <v>14.841300000000025</v>
      </c>
      <c r="G20" s="62">
        <f t="shared" si="3"/>
        <v>20.481075000000001</v>
      </c>
      <c r="H20" s="62">
        <f>+SUM(Q64:Q67)</f>
        <v>1.6668228297945227</v>
      </c>
      <c r="I20" s="62">
        <f t="shared" si="1"/>
        <v>-5.6397749999999753</v>
      </c>
    </row>
    <row r="21" spans="1:22">
      <c r="E21" s="61"/>
      <c r="F21" s="62"/>
      <c r="G21" s="62"/>
      <c r="H21" s="62"/>
      <c r="I21" s="62"/>
    </row>
    <row r="22" spans="1:22">
      <c r="E22" s="61"/>
      <c r="F22" s="62"/>
      <c r="G22" s="62"/>
      <c r="H22" s="62"/>
      <c r="I22" s="62"/>
    </row>
    <row r="23" spans="1:22">
      <c r="E23" s="61"/>
      <c r="F23" s="61"/>
      <c r="G23" s="66">
        <f>SUM(G9:G22)</f>
        <v>215.07977499999998</v>
      </c>
      <c r="H23" s="66">
        <f>SUM(H9:H22)</f>
        <v>209.21642726472604</v>
      </c>
      <c r="I23" s="67"/>
    </row>
    <row r="25" spans="1:22" ht="15.75" thickBot="1">
      <c r="B25" t="s">
        <v>246</v>
      </c>
      <c r="J25" s="295" t="s">
        <v>248</v>
      </c>
      <c r="K25" s="296" t="s">
        <v>249</v>
      </c>
      <c r="M25" t="s">
        <v>247</v>
      </c>
    </row>
    <row r="26" spans="1:22">
      <c r="B26" s="40" t="s">
        <v>10</v>
      </c>
      <c r="C26" s="40" t="s">
        <v>55</v>
      </c>
      <c r="D26" s="40" t="s">
        <v>34</v>
      </c>
      <c r="E26" s="40" t="s">
        <v>35</v>
      </c>
      <c r="F26" s="40" t="s">
        <v>11</v>
      </c>
      <c r="G26" s="40" t="s">
        <v>56</v>
      </c>
      <c r="I26" s="148">
        <v>40238</v>
      </c>
      <c r="J26" s="12">
        <f>E29</f>
        <v>8</v>
      </c>
      <c r="K26" s="12">
        <f>F29</f>
        <v>8.6999999999999993</v>
      </c>
      <c r="M26" s="201" t="s">
        <v>10</v>
      </c>
      <c r="N26" s="201" t="s">
        <v>55</v>
      </c>
      <c r="O26" s="201" t="s">
        <v>34</v>
      </c>
      <c r="P26" s="201" t="s">
        <v>35</v>
      </c>
      <c r="Q26" s="201" t="s">
        <v>11</v>
      </c>
      <c r="R26" s="201" t="s">
        <v>56</v>
      </c>
    </row>
    <row r="27" spans="1:22">
      <c r="B27" s="64">
        <v>40086</v>
      </c>
      <c r="C27" s="40" t="s">
        <v>58</v>
      </c>
      <c r="D27" s="40"/>
      <c r="E27" s="40"/>
      <c r="F27" s="69">
        <v>0.13</v>
      </c>
      <c r="G27" s="40"/>
      <c r="I27" s="148">
        <v>40603</v>
      </c>
      <c r="J27" s="12">
        <f>E33</f>
        <v>6.56</v>
      </c>
      <c r="K27" s="12">
        <f>F33</f>
        <v>21.58</v>
      </c>
      <c r="M27" s="64">
        <v>41364</v>
      </c>
      <c r="N27" s="65"/>
      <c r="O27" s="41"/>
      <c r="P27" s="41"/>
      <c r="Q27" s="41"/>
      <c r="R27" s="41">
        <f>+L17+P17-L6</f>
        <v>186.13977499999999</v>
      </c>
    </row>
    <row r="28" spans="1:22">
      <c r="A28">
        <v>1</v>
      </c>
      <c r="B28" s="195">
        <v>40178</v>
      </c>
      <c r="C28" s="196">
        <f>B28-B27</f>
        <v>92</v>
      </c>
      <c r="D28" s="197">
        <v>224</v>
      </c>
      <c r="E28" s="197"/>
      <c r="F28" s="197"/>
      <c r="G28" s="197">
        <f>D28-E28</f>
        <v>224</v>
      </c>
      <c r="I28" s="148">
        <v>40969</v>
      </c>
      <c r="J28" s="12">
        <f>E37</f>
        <v>19.439999999999998</v>
      </c>
      <c r="K28" s="12">
        <f>F37</f>
        <v>24.38</v>
      </c>
      <c r="M28" s="64">
        <v>41455</v>
      </c>
      <c r="N28" s="65">
        <f t="shared" ref="N28:N51" si="4">M28-M27</f>
        <v>91</v>
      </c>
      <c r="O28" s="41">
        <f>R27</f>
        <v>186.13977499999999</v>
      </c>
      <c r="P28" s="41">
        <f>+$L$7/4+$P$7/4</f>
        <v>3.7006250000000004E-2</v>
      </c>
      <c r="Q28" s="41">
        <f>O28*$F$27*(N28/365)</f>
        <v>6.0329685979452057</v>
      </c>
      <c r="R28" s="41">
        <f t="shared" ref="R28:R52" si="5">O28-P28</f>
        <v>186.10276875</v>
      </c>
    </row>
    <row r="29" spans="1:22">
      <c r="A29">
        <v>2</v>
      </c>
      <c r="B29" s="195">
        <v>40268</v>
      </c>
      <c r="C29" s="196">
        <f>B29-B28</f>
        <v>90</v>
      </c>
      <c r="D29" s="197">
        <f t="shared" ref="D29:D64" si="6">G28</f>
        <v>224</v>
      </c>
      <c r="E29" s="197">
        <v>8</v>
      </c>
      <c r="F29" s="197">
        <v>8.6999999999999993</v>
      </c>
      <c r="G29" s="197">
        <f>D29-E29</f>
        <v>216</v>
      </c>
      <c r="I29" s="148">
        <v>41334</v>
      </c>
      <c r="M29" s="64">
        <v>41547</v>
      </c>
      <c r="N29" s="65">
        <f t="shared" si="4"/>
        <v>92</v>
      </c>
      <c r="O29" s="41">
        <f>R28</f>
        <v>186.10276875</v>
      </c>
      <c r="P29" s="41">
        <f>+$L$7/4+$P$7/4</f>
        <v>3.7006250000000004E-2</v>
      </c>
      <c r="Q29" s="41">
        <f t="shared" ref="Q29:Q51" si="7">O29*$F$27*(N29/365)</f>
        <v>6.0980523678082195</v>
      </c>
      <c r="R29" s="41">
        <f t="shared" si="5"/>
        <v>186.06576250000001</v>
      </c>
      <c r="S29" s="149" t="s">
        <v>92</v>
      </c>
      <c r="T29" s="149" t="s">
        <v>168</v>
      </c>
    </row>
    <row r="30" spans="1:22">
      <c r="A30">
        <v>3</v>
      </c>
      <c r="B30" s="195">
        <v>40359</v>
      </c>
      <c r="C30" s="196">
        <f t="shared" ref="C30:C64" si="8">B30-B29</f>
        <v>91</v>
      </c>
      <c r="D30" s="197">
        <f t="shared" si="6"/>
        <v>216</v>
      </c>
      <c r="E30" s="197"/>
      <c r="F30" s="197"/>
      <c r="G30" s="197">
        <f t="shared" ref="G30:G64" si="9">D30-E30</f>
        <v>216</v>
      </c>
      <c r="I30" s="148">
        <v>41699</v>
      </c>
      <c r="J30" s="12">
        <f>S30</f>
        <v>0.14802500000000002</v>
      </c>
      <c r="K30" s="12">
        <f t="shared" ref="K30:K39" si="10">T30</f>
        <v>24.190974301712334</v>
      </c>
      <c r="M30" s="64">
        <v>41639</v>
      </c>
      <c r="N30" s="65">
        <f t="shared" si="4"/>
        <v>92</v>
      </c>
      <c r="O30" s="41">
        <f t="shared" ref="O30:O67" si="11">R29</f>
        <v>186.06576250000001</v>
      </c>
      <c r="P30" s="41">
        <f>+$L$7/4+$P$7/4</f>
        <v>3.7006250000000004E-2</v>
      </c>
      <c r="Q30" s="41">
        <f t="shared" si="7"/>
        <v>6.0968397794520559</v>
      </c>
      <c r="R30" s="41">
        <f t="shared" si="5"/>
        <v>186.02875625000001</v>
      </c>
      <c r="S30" s="12">
        <f>P30+P29+P28+P31</f>
        <v>0.14802500000000002</v>
      </c>
      <c r="T30" s="12">
        <f>Q30+Q29+Q28+Q31</f>
        <v>24.190974301712334</v>
      </c>
      <c r="U30" s="148">
        <v>41699</v>
      </c>
      <c r="V30" s="145">
        <f>'Debt Paid'!E26</f>
        <v>0.35761179999999998</v>
      </c>
    </row>
    <row r="31" spans="1:22">
      <c r="A31" t="s">
        <v>167</v>
      </c>
      <c r="B31" s="195">
        <v>40451</v>
      </c>
      <c r="C31" s="196">
        <f t="shared" si="8"/>
        <v>92</v>
      </c>
      <c r="D31" s="197">
        <f t="shared" si="6"/>
        <v>216</v>
      </c>
      <c r="E31" s="197"/>
      <c r="F31" s="197"/>
      <c r="G31" s="197">
        <f t="shared" si="9"/>
        <v>216</v>
      </c>
      <c r="I31" s="148">
        <v>42064</v>
      </c>
      <c r="J31" s="12">
        <f t="shared" ref="J31:J39" si="12">S31</f>
        <v>0.14802500000000002</v>
      </c>
      <c r="K31" s="12">
        <f t="shared" si="10"/>
        <v>24.171731051712335</v>
      </c>
      <c r="M31" s="64">
        <v>41729</v>
      </c>
      <c r="N31" s="65">
        <f t="shared" si="4"/>
        <v>90</v>
      </c>
      <c r="O31" s="41">
        <f t="shared" si="11"/>
        <v>186.02875625000001</v>
      </c>
      <c r="P31" s="41">
        <f>+$L$7/4+$P$7/4</f>
        <v>3.7006250000000004E-2</v>
      </c>
      <c r="Q31" s="41">
        <f t="shared" si="7"/>
        <v>5.9631135565068503</v>
      </c>
      <c r="R31" s="41">
        <f t="shared" si="5"/>
        <v>185.99175000000002</v>
      </c>
      <c r="S31" s="12">
        <f>P34+P33+P32+P35</f>
        <v>0.14802500000000002</v>
      </c>
      <c r="T31" s="12">
        <f>Q34+Q33+Q32+Q35</f>
        <v>24.171731051712335</v>
      </c>
      <c r="U31" s="148">
        <v>42064</v>
      </c>
      <c r="V31" s="145">
        <f>'Debt Paid'!E27</f>
        <v>0.1021982</v>
      </c>
    </row>
    <row r="32" spans="1:22">
      <c r="A32">
        <v>5</v>
      </c>
      <c r="B32" s="195">
        <v>40543</v>
      </c>
      <c r="C32" s="196">
        <f t="shared" si="8"/>
        <v>92</v>
      </c>
      <c r="D32" s="197">
        <f t="shared" si="6"/>
        <v>216</v>
      </c>
      <c r="E32" s="197"/>
      <c r="F32" s="197"/>
      <c r="G32" s="197">
        <f t="shared" si="9"/>
        <v>216</v>
      </c>
      <c r="I32" s="148">
        <v>42430</v>
      </c>
      <c r="J32" s="12">
        <f t="shared" si="12"/>
        <v>10.93975</v>
      </c>
      <c r="K32" s="12">
        <f t="shared" si="10"/>
        <v>23.691101222260286</v>
      </c>
      <c r="M32" s="64">
        <v>41820</v>
      </c>
      <c r="N32" s="65">
        <f t="shared" si="4"/>
        <v>91</v>
      </c>
      <c r="O32" s="41">
        <f t="shared" si="11"/>
        <v>185.99175000000002</v>
      </c>
      <c r="P32" s="41">
        <f>+$L$8/4+$P$8/4</f>
        <v>3.7006250000000004E-2</v>
      </c>
      <c r="Q32" s="41">
        <f t="shared" si="7"/>
        <v>6.0281709657534259</v>
      </c>
      <c r="R32" s="41">
        <f t="shared" si="5"/>
        <v>185.95474375000003</v>
      </c>
      <c r="S32" s="12">
        <f>P38+P37+P36+P39</f>
        <v>10.93975</v>
      </c>
      <c r="T32" s="12">
        <f>Q38+Q37+Q36+Q39</f>
        <v>23.691101222260286</v>
      </c>
      <c r="U32" s="148">
        <v>42430</v>
      </c>
      <c r="V32" s="145">
        <f>'Debt Paid'!E28</f>
        <v>1.5904643999999999</v>
      </c>
    </row>
    <row r="33" spans="1:23">
      <c r="A33">
        <v>6</v>
      </c>
      <c r="B33" s="195">
        <v>40633</v>
      </c>
      <c r="C33" s="196">
        <f t="shared" si="8"/>
        <v>90</v>
      </c>
      <c r="D33" s="197">
        <f t="shared" si="6"/>
        <v>216</v>
      </c>
      <c r="E33" s="197">
        <v>6.56</v>
      </c>
      <c r="F33" s="197">
        <v>21.58</v>
      </c>
      <c r="G33" s="197">
        <f t="shared" si="9"/>
        <v>209.44</v>
      </c>
      <c r="I33" s="148">
        <v>42795</v>
      </c>
      <c r="J33" s="12">
        <f t="shared" si="12"/>
        <v>14.574149999999999</v>
      </c>
      <c r="K33" s="12">
        <f t="shared" si="10"/>
        <v>22.028973484931516</v>
      </c>
      <c r="M33" s="64">
        <v>41912</v>
      </c>
      <c r="N33" s="65">
        <f t="shared" si="4"/>
        <v>92</v>
      </c>
      <c r="O33" s="41">
        <f t="shared" si="11"/>
        <v>185.95474375000003</v>
      </c>
      <c r="P33" s="41">
        <f>+$L$8/4+$P$8/4</f>
        <v>3.7006250000000004E-2</v>
      </c>
      <c r="Q33" s="41">
        <f t="shared" si="7"/>
        <v>6.0932020143835635</v>
      </c>
      <c r="R33" s="41">
        <f t="shared" si="5"/>
        <v>185.91773750000004</v>
      </c>
      <c r="S33" s="12">
        <f>P42+P41+P40+P43</f>
        <v>14.574149999999999</v>
      </c>
      <c r="T33" s="12">
        <f>Q42+Q41+Q40+Q43</f>
        <v>22.028973484931516</v>
      </c>
      <c r="U33" s="148">
        <v>42795</v>
      </c>
      <c r="V33" s="145">
        <f>'Debt Paid'!E29</f>
        <v>11.861307699999999</v>
      </c>
    </row>
    <row r="34" spans="1:23">
      <c r="A34">
        <v>7</v>
      </c>
      <c r="B34" s="195">
        <v>40724</v>
      </c>
      <c r="C34" s="196">
        <f t="shared" si="8"/>
        <v>91</v>
      </c>
      <c r="D34" s="197">
        <f t="shared" si="6"/>
        <v>209.44</v>
      </c>
      <c r="E34" s="197"/>
      <c r="F34" s="197"/>
      <c r="G34" s="197">
        <f t="shared" si="9"/>
        <v>209.44</v>
      </c>
      <c r="I34" s="148">
        <v>43160</v>
      </c>
      <c r="J34" s="12">
        <f t="shared" si="12"/>
        <v>19.849499999999999</v>
      </c>
      <c r="K34" s="12">
        <f t="shared" si="10"/>
        <v>19.877865256849319</v>
      </c>
      <c r="M34" s="64">
        <v>42004</v>
      </c>
      <c r="N34" s="65">
        <f t="shared" si="4"/>
        <v>92</v>
      </c>
      <c r="O34" s="41">
        <f t="shared" si="11"/>
        <v>185.91773750000004</v>
      </c>
      <c r="P34" s="41">
        <f>+$L$8/4+$P$8/4</f>
        <v>3.7006250000000004E-2</v>
      </c>
      <c r="Q34" s="41">
        <f t="shared" si="7"/>
        <v>6.091989426027399</v>
      </c>
      <c r="R34" s="41">
        <f t="shared" si="5"/>
        <v>185.88073125000005</v>
      </c>
      <c r="S34" s="12">
        <f>P46+P45+P44+P47</f>
        <v>19.849499999999999</v>
      </c>
      <c r="T34" s="12">
        <f>Q46+Q45+Q44+Q47</f>
        <v>19.877865256849319</v>
      </c>
      <c r="U34" s="148">
        <v>43160</v>
      </c>
      <c r="V34" s="145">
        <f>'Debt Paid'!E30</f>
        <v>20.827595299999999</v>
      </c>
    </row>
    <row r="35" spans="1:23">
      <c r="A35">
        <v>8</v>
      </c>
      <c r="B35" s="195">
        <v>40816</v>
      </c>
      <c r="C35" s="196">
        <f t="shared" si="8"/>
        <v>92</v>
      </c>
      <c r="D35" s="197">
        <f t="shared" si="6"/>
        <v>209.44</v>
      </c>
      <c r="E35" s="197"/>
      <c r="F35" s="197"/>
      <c r="G35" s="197">
        <f t="shared" si="9"/>
        <v>209.44</v>
      </c>
      <c r="I35" s="148">
        <v>43525</v>
      </c>
      <c r="J35" s="12">
        <f t="shared" si="12"/>
        <v>26.165249999999997</v>
      </c>
      <c r="K35" s="12">
        <f t="shared" si="10"/>
        <v>16.990380986301368</v>
      </c>
      <c r="M35" s="64">
        <v>42094</v>
      </c>
      <c r="N35" s="65">
        <f t="shared" si="4"/>
        <v>90</v>
      </c>
      <c r="O35" s="41">
        <f t="shared" si="11"/>
        <v>185.88073125000005</v>
      </c>
      <c r="P35" s="41">
        <f>+$L$8/4+$P$8/4</f>
        <v>3.7006250000000004E-2</v>
      </c>
      <c r="Q35" s="41">
        <f t="shared" si="7"/>
        <v>5.9583686455479468</v>
      </c>
      <c r="R35" s="41">
        <f t="shared" si="5"/>
        <v>185.84372500000006</v>
      </c>
      <c r="S35" s="12">
        <f>P50+P49+P48+P51</f>
        <v>26.165249999999997</v>
      </c>
      <c r="T35" s="12">
        <f>Q50+Q49+Q48+Q51</f>
        <v>16.990380986301368</v>
      </c>
      <c r="U35" s="148">
        <v>43525</v>
      </c>
      <c r="V35" s="194">
        <f>S35-'Debt Paid'!E31</f>
        <v>9.8051543999999957</v>
      </c>
      <c r="W35" t="s">
        <v>184</v>
      </c>
    </row>
    <row r="36" spans="1:23">
      <c r="A36">
        <v>9</v>
      </c>
      <c r="B36" s="195">
        <v>40908</v>
      </c>
      <c r="C36" s="196">
        <f t="shared" si="8"/>
        <v>92</v>
      </c>
      <c r="D36" s="197">
        <f t="shared" si="6"/>
        <v>209.44</v>
      </c>
      <c r="E36" s="197"/>
      <c r="F36" s="197"/>
      <c r="G36" s="197">
        <f t="shared" si="9"/>
        <v>209.44</v>
      </c>
      <c r="I36" s="148">
        <v>43891</v>
      </c>
      <c r="J36" s="12">
        <f t="shared" si="12"/>
        <v>27.969749999999998</v>
      </c>
      <c r="K36" s="12">
        <f t="shared" si="10"/>
        <v>13.534413709931506</v>
      </c>
      <c r="M36" s="64">
        <v>42185</v>
      </c>
      <c r="N36" s="65">
        <f t="shared" si="4"/>
        <v>91</v>
      </c>
      <c r="O36" s="41">
        <f t="shared" si="11"/>
        <v>185.84372500000006</v>
      </c>
      <c r="P36" s="41">
        <f>+$L$9/4+$P$9/4</f>
        <v>2.7349375</v>
      </c>
      <c r="Q36" s="41">
        <f t="shared" si="7"/>
        <v>6.0233733335616462</v>
      </c>
      <c r="R36" s="41">
        <f t="shared" si="5"/>
        <v>183.10878750000006</v>
      </c>
      <c r="S36" s="12">
        <f>P54+P53+P52+P55</f>
        <v>27.969749999999998</v>
      </c>
      <c r="T36" s="12">
        <f>Q54+Q53+Q52+Q55</f>
        <v>13.534413709931506</v>
      </c>
      <c r="U36" s="148">
        <v>43891</v>
      </c>
      <c r="V36" s="194">
        <f>T35-'Debt Paid'!E15</f>
        <v>3.5555031863013671</v>
      </c>
      <c r="W36" t="s">
        <v>185</v>
      </c>
    </row>
    <row r="37" spans="1:23">
      <c r="A37">
        <v>10</v>
      </c>
      <c r="B37" s="195">
        <v>40999</v>
      </c>
      <c r="C37" s="196">
        <f t="shared" si="8"/>
        <v>91</v>
      </c>
      <c r="D37" s="197">
        <f t="shared" si="6"/>
        <v>209.44</v>
      </c>
      <c r="E37" s="197">
        <f>15.69+3.75</f>
        <v>19.439999999999998</v>
      </c>
      <c r="F37" s="197">
        <v>24.38</v>
      </c>
      <c r="G37" s="197">
        <f t="shared" si="9"/>
        <v>190</v>
      </c>
      <c r="I37" s="148">
        <v>44256</v>
      </c>
      <c r="J37" s="12">
        <f t="shared" si="12"/>
        <v>33.383249999999997</v>
      </c>
      <c r="K37" s="12">
        <f t="shared" si="10"/>
        <v>9.6019175342465761</v>
      </c>
      <c r="M37" s="64">
        <v>42277</v>
      </c>
      <c r="N37" s="65">
        <f t="shared" si="4"/>
        <v>92</v>
      </c>
      <c r="O37" s="41">
        <f t="shared" si="11"/>
        <v>183.10878750000006</v>
      </c>
      <c r="P37" s="41">
        <f>+$L$9/4+$P$9/4</f>
        <v>2.7349375</v>
      </c>
      <c r="Q37" s="41">
        <f t="shared" si="7"/>
        <v>5.9999482150684962</v>
      </c>
      <c r="R37" s="41">
        <f t="shared" si="5"/>
        <v>180.37385000000006</v>
      </c>
      <c r="S37" s="12">
        <f>P58+P57+P56+P59</f>
        <v>33.383249999999997</v>
      </c>
      <c r="T37" s="12">
        <f>Q58+Q57+Q56+Q59</f>
        <v>9.6019175342465761</v>
      </c>
      <c r="U37" s="148">
        <v>44256</v>
      </c>
    </row>
    <row r="38" spans="1:23">
      <c r="A38">
        <v>11</v>
      </c>
      <c r="B38" s="64">
        <v>41090</v>
      </c>
      <c r="C38" s="65">
        <f t="shared" si="8"/>
        <v>91</v>
      </c>
      <c r="D38" s="41">
        <f t="shared" si="6"/>
        <v>190</v>
      </c>
      <c r="E38" s="41">
        <f>19/4</f>
        <v>4.75</v>
      </c>
      <c r="F38" s="41">
        <f t="shared" ref="F38:F65" si="13">D38*$F$27*(C38/365)</f>
        <v>6.1580821917808217</v>
      </c>
      <c r="G38" s="41">
        <f t="shared" si="9"/>
        <v>185.25</v>
      </c>
      <c r="I38" s="148">
        <v>44621</v>
      </c>
      <c r="J38" s="12">
        <f t="shared" si="12"/>
        <v>32.480999999999995</v>
      </c>
      <c r="K38" s="12">
        <f t="shared" si="10"/>
        <v>5.3059592157534272</v>
      </c>
      <c r="M38" s="64">
        <v>42369</v>
      </c>
      <c r="N38" s="65">
        <f t="shared" si="4"/>
        <v>92</v>
      </c>
      <c r="O38" s="41">
        <f t="shared" si="11"/>
        <v>180.37385000000006</v>
      </c>
      <c r="P38" s="41">
        <f>+$L$9/4+$P$9/4</f>
        <v>2.7349375</v>
      </c>
      <c r="Q38" s="41">
        <f t="shared" si="7"/>
        <v>5.9103321808219205</v>
      </c>
      <c r="R38" s="41">
        <f t="shared" si="5"/>
        <v>177.63891250000006</v>
      </c>
      <c r="S38" s="12">
        <f>P62+P61+P60+P63</f>
        <v>32.480999999999995</v>
      </c>
      <c r="T38" s="12">
        <f>Q62+Q61+Q60+Q63</f>
        <v>5.3059592157534272</v>
      </c>
      <c r="U38" s="148">
        <v>44621</v>
      </c>
    </row>
    <row r="39" spans="1:23">
      <c r="A39">
        <v>12</v>
      </c>
      <c r="B39" s="64">
        <v>41182</v>
      </c>
      <c r="C39" s="65">
        <f t="shared" si="8"/>
        <v>92</v>
      </c>
      <c r="D39" s="41">
        <f t="shared" si="6"/>
        <v>185.25</v>
      </c>
      <c r="E39" s="41">
        <f>19/4</f>
        <v>4.75</v>
      </c>
      <c r="F39" s="41">
        <f t="shared" si="13"/>
        <v>6.0701095890410963</v>
      </c>
      <c r="G39" s="41">
        <f t="shared" si="9"/>
        <v>180.5</v>
      </c>
      <c r="I39" s="148">
        <v>44986</v>
      </c>
      <c r="J39" s="12">
        <f t="shared" si="12"/>
        <v>20.481075000000001</v>
      </c>
      <c r="K39" s="12">
        <f t="shared" si="10"/>
        <v>1.6668228297945229</v>
      </c>
      <c r="M39" s="64">
        <v>42460</v>
      </c>
      <c r="N39" s="65">
        <f t="shared" si="4"/>
        <v>91</v>
      </c>
      <c r="O39" s="41">
        <f t="shared" si="11"/>
        <v>177.63891250000006</v>
      </c>
      <c r="P39" s="41">
        <f>+$L$9/4+$P$9/4</f>
        <v>2.7349375</v>
      </c>
      <c r="Q39" s="41">
        <f t="shared" si="7"/>
        <v>5.7574474928082209</v>
      </c>
      <c r="R39" s="41">
        <f t="shared" si="5"/>
        <v>174.90397500000006</v>
      </c>
      <c r="S39" s="12">
        <f>P66+P65+P64+P67</f>
        <v>20.481075000000001</v>
      </c>
      <c r="T39" s="12">
        <f>Q66+Q65+Q64+Q67</f>
        <v>1.6668228297945229</v>
      </c>
      <c r="U39" s="148">
        <v>44986</v>
      </c>
    </row>
    <row r="40" spans="1:23">
      <c r="A40">
        <v>13</v>
      </c>
      <c r="B40" s="64">
        <v>41274</v>
      </c>
      <c r="C40" s="65">
        <f t="shared" si="8"/>
        <v>92</v>
      </c>
      <c r="D40" s="41">
        <f t="shared" si="6"/>
        <v>180.5</v>
      </c>
      <c r="E40" s="41">
        <f>19/4</f>
        <v>4.75</v>
      </c>
      <c r="F40" s="41">
        <f t="shared" si="13"/>
        <v>5.9144657534246576</v>
      </c>
      <c r="G40" s="41">
        <f t="shared" si="9"/>
        <v>175.75</v>
      </c>
      <c r="I40" s="11"/>
      <c r="M40" s="64">
        <v>42551</v>
      </c>
      <c r="N40" s="65">
        <f t="shared" si="4"/>
        <v>91</v>
      </c>
      <c r="O40" s="41">
        <f t="shared" si="11"/>
        <v>174.90397500000006</v>
      </c>
      <c r="P40" s="41">
        <f>+$L$10/4+$P$10/4</f>
        <v>3.6435374999999999</v>
      </c>
      <c r="Q40" s="41">
        <f t="shared" si="7"/>
        <v>5.6688055458904127</v>
      </c>
      <c r="R40" s="41">
        <f t="shared" si="5"/>
        <v>171.26043750000005</v>
      </c>
      <c r="S40" s="147"/>
      <c r="T40" s="147"/>
    </row>
    <row r="41" spans="1:23">
      <c r="A41">
        <v>14</v>
      </c>
      <c r="B41" s="64">
        <v>41364</v>
      </c>
      <c r="C41" s="65">
        <f t="shared" si="8"/>
        <v>90</v>
      </c>
      <c r="D41" s="41">
        <f>G40</f>
        <v>175.75</v>
      </c>
      <c r="E41" s="41">
        <f>19/4</f>
        <v>4.75</v>
      </c>
      <c r="F41" s="41">
        <f t="shared" si="13"/>
        <v>5.6336301369863007</v>
      </c>
      <c r="G41" s="41">
        <f t="shared" si="9"/>
        <v>171</v>
      </c>
      <c r="I41" s="11"/>
      <c r="M41" s="64">
        <v>42643</v>
      </c>
      <c r="N41" s="65">
        <f t="shared" si="4"/>
        <v>92</v>
      </c>
      <c r="O41" s="41">
        <f t="shared" si="11"/>
        <v>171.26043750000005</v>
      </c>
      <c r="P41" s="41">
        <f>+$L$10/4+$P$10/4</f>
        <v>3.6435374999999999</v>
      </c>
      <c r="Q41" s="41">
        <f t="shared" si="7"/>
        <v>5.611711869863016</v>
      </c>
      <c r="R41" s="41">
        <f t="shared" si="5"/>
        <v>167.61690000000004</v>
      </c>
      <c r="V41" s="12">
        <f>SUM(S36:S39)+V35+V36</f>
        <v>127.67573258630135</v>
      </c>
    </row>
    <row r="42" spans="1:23">
      <c r="A42">
        <v>15</v>
      </c>
      <c r="B42" s="64">
        <v>41455</v>
      </c>
      <c r="C42" s="65">
        <f t="shared" si="8"/>
        <v>91</v>
      </c>
      <c r="D42" s="41">
        <f t="shared" si="6"/>
        <v>171</v>
      </c>
      <c r="E42" s="41">
        <f>7/4</f>
        <v>1.75</v>
      </c>
      <c r="F42" s="41">
        <f t="shared" si="13"/>
        <v>5.5422739726027395</v>
      </c>
      <c r="G42" s="41">
        <f t="shared" si="9"/>
        <v>169.25</v>
      </c>
      <c r="I42" s="11"/>
      <c r="M42" s="64">
        <v>42735</v>
      </c>
      <c r="N42" s="65">
        <f t="shared" si="4"/>
        <v>92</v>
      </c>
      <c r="O42" s="41">
        <f t="shared" si="11"/>
        <v>167.61690000000004</v>
      </c>
      <c r="P42" s="41">
        <f>+$L$10/4+$P$10/4</f>
        <v>3.6435374999999999</v>
      </c>
      <c r="Q42" s="41">
        <f t="shared" si="7"/>
        <v>5.492323627397262</v>
      </c>
      <c r="R42" s="41">
        <f t="shared" si="5"/>
        <v>163.97336250000004</v>
      </c>
      <c r="V42" s="12">
        <f>V41-5</f>
        <v>122.67573258630135</v>
      </c>
    </row>
    <row r="43" spans="1:23">
      <c r="A43">
        <v>16</v>
      </c>
      <c r="B43" s="64">
        <v>41547</v>
      </c>
      <c r="C43" s="65">
        <f t="shared" si="8"/>
        <v>92</v>
      </c>
      <c r="D43" s="41">
        <f t="shared" si="6"/>
        <v>169.25</v>
      </c>
      <c r="E43" s="41">
        <f>7/4</f>
        <v>1.75</v>
      </c>
      <c r="F43" s="41">
        <f t="shared" si="13"/>
        <v>5.5458356164383567</v>
      </c>
      <c r="G43" s="41">
        <f t="shared" si="9"/>
        <v>167.5</v>
      </c>
      <c r="M43" s="64">
        <v>42825</v>
      </c>
      <c r="N43" s="65">
        <f t="shared" si="4"/>
        <v>90</v>
      </c>
      <c r="O43" s="41">
        <f t="shared" si="11"/>
        <v>163.97336250000004</v>
      </c>
      <c r="P43" s="41">
        <f>+$L$10/4+$P$10/4</f>
        <v>3.6435374999999999</v>
      </c>
      <c r="Q43" s="41">
        <f t="shared" si="7"/>
        <v>5.2561324417808235</v>
      </c>
      <c r="R43" s="41">
        <f t="shared" si="5"/>
        <v>160.32982500000003</v>
      </c>
      <c r="U43" t="s">
        <v>317</v>
      </c>
      <c r="V43" s="12">
        <f>SUM(S36:T39)+SUM(V35:V36)</f>
        <v>157.78484587602739</v>
      </c>
    </row>
    <row r="44" spans="1:23">
      <c r="A44">
        <v>17</v>
      </c>
      <c r="B44" s="64">
        <v>41639</v>
      </c>
      <c r="C44" s="65">
        <f t="shared" si="8"/>
        <v>92</v>
      </c>
      <c r="D44" s="41">
        <f t="shared" si="6"/>
        <v>167.5</v>
      </c>
      <c r="E44" s="41">
        <f>7/4</f>
        <v>1.75</v>
      </c>
      <c r="F44" s="41">
        <f t="shared" si="13"/>
        <v>5.4884931506849322</v>
      </c>
      <c r="G44" s="41">
        <f t="shared" si="9"/>
        <v>165.75</v>
      </c>
      <c r="M44" s="64">
        <v>42916</v>
      </c>
      <c r="N44" s="65">
        <f t="shared" si="4"/>
        <v>91</v>
      </c>
      <c r="O44" s="41">
        <f t="shared" si="11"/>
        <v>160.32982500000003</v>
      </c>
      <c r="P44" s="41">
        <f>+$L$11/4</f>
        <v>4.9623749999999998</v>
      </c>
      <c r="Q44" s="41">
        <f t="shared" si="7"/>
        <v>5.1964433691780831</v>
      </c>
      <c r="R44" s="41">
        <f t="shared" si="5"/>
        <v>155.36745000000002</v>
      </c>
      <c r="U44" s="148">
        <v>43525</v>
      </c>
    </row>
    <row r="45" spans="1:23">
      <c r="A45">
        <v>18</v>
      </c>
      <c r="B45" s="64">
        <v>41729</v>
      </c>
      <c r="C45" s="65">
        <f t="shared" si="8"/>
        <v>90</v>
      </c>
      <c r="D45" s="41">
        <f t="shared" si="6"/>
        <v>165.75</v>
      </c>
      <c r="E45" s="41">
        <f>7/4</f>
        <v>1.75</v>
      </c>
      <c r="F45" s="41">
        <f t="shared" si="13"/>
        <v>5.3130821917808211</v>
      </c>
      <c r="G45" s="41">
        <f t="shared" si="9"/>
        <v>164</v>
      </c>
      <c r="M45" s="64">
        <v>43008</v>
      </c>
      <c r="N45" s="65">
        <f t="shared" si="4"/>
        <v>92</v>
      </c>
      <c r="O45" s="41">
        <f t="shared" si="11"/>
        <v>155.36745000000002</v>
      </c>
      <c r="P45" s="41">
        <f>+$L$11/4</f>
        <v>4.9623749999999998</v>
      </c>
      <c r="Q45" s="41">
        <f t="shared" si="7"/>
        <v>5.0909443890410966</v>
      </c>
      <c r="R45" s="41">
        <f t="shared" si="5"/>
        <v>150.40507500000001</v>
      </c>
      <c r="U45" s="148">
        <v>43891</v>
      </c>
      <c r="V45" s="12">
        <f>T36+S36+SUM(V35:V36)</f>
        <v>54.864821296232869</v>
      </c>
    </row>
    <row r="46" spans="1:23">
      <c r="A46">
        <v>19</v>
      </c>
      <c r="B46" s="64">
        <v>41820</v>
      </c>
      <c r="C46" s="65">
        <f t="shared" si="8"/>
        <v>91</v>
      </c>
      <c r="D46" s="41">
        <f t="shared" si="6"/>
        <v>164</v>
      </c>
      <c r="E46" s="41">
        <f>30/4</f>
        <v>7.5</v>
      </c>
      <c r="F46" s="41">
        <f t="shared" si="13"/>
        <v>5.315397260273973</v>
      </c>
      <c r="G46" s="41">
        <f t="shared" si="9"/>
        <v>156.5</v>
      </c>
      <c r="M46" s="64">
        <v>43100</v>
      </c>
      <c r="N46" s="65">
        <f t="shared" si="4"/>
        <v>92</v>
      </c>
      <c r="O46" s="41">
        <f t="shared" si="11"/>
        <v>150.40507500000001</v>
      </c>
      <c r="P46" s="41">
        <f>+$L$11/4</f>
        <v>4.9623749999999998</v>
      </c>
      <c r="Q46" s="41">
        <f t="shared" si="7"/>
        <v>4.92834163561644</v>
      </c>
      <c r="R46" s="41">
        <f t="shared" si="5"/>
        <v>145.4427</v>
      </c>
      <c r="U46" s="148">
        <v>44256</v>
      </c>
      <c r="V46" s="12">
        <f>T37+S37</f>
        <v>42.985167534246571</v>
      </c>
    </row>
    <row r="47" spans="1:23">
      <c r="A47">
        <v>20</v>
      </c>
      <c r="B47" s="64">
        <v>41912</v>
      </c>
      <c r="C47" s="65">
        <f t="shared" si="8"/>
        <v>92</v>
      </c>
      <c r="D47" s="41">
        <f t="shared" si="6"/>
        <v>156.5</v>
      </c>
      <c r="E47" s="41">
        <f>30/4</f>
        <v>7.5</v>
      </c>
      <c r="F47" s="41">
        <f t="shared" si="13"/>
        <v>5.1280547945205486</v>
      </c>
      <c r="G47" s="41">
        <f t="shared" si="9"/>
        <v>149</v>
      </c>
      <c r="M47" s="64">
        <v>43190</v>
      </c>
      <c r="N47" s="65">
        <f t="shared" si="4"/>
        <v>90</v>
      </c>
      <c r="O47" s="41">
        <f t="shared" si="11"/>
        <v>145.4427</v>
      </c>
      <c r="P47" s="41">
        <f>+$L$11/4</f>
        <v>4.9623749999999998</v>
      </c>
      <c r="Q47" s="41">
        <f t="shared" si="7"/>
        <v>4.6621358630136989</v>
      </c>
      <c r="R47" s="41">
        <f t="shared" si="5"/>
        <v>140.48032499999999</v>
      </c>
      <c r="U47" s="148">
        <v>44621</v>
      </c>
      <c r="V47" s="12">
        <f>T38+S38</f>
        <v>37.78695921575342</v>
      </c>
    </row>
    <row r="48" spans="1:23">
      <c r="A48">
        <v>21</v>
      </c>
      <c r="B48" s="64">
        <v>42004</v>
      </c>
      <c r="C48" s="65">
        <f t="shared" si="8"/>
        <v>92</v>
      </c>
      <c r="D48" s="41">
        <f t="shared" si="6"/>
        <v>149</v>
      </c>
      <c r="E48" s="41">
        <f>30/4</f>
        <v>7.5</v>
      </c>
      <c r="F48" s="41">
        <f t="shared" si="13"/>
        <v>4.882301369863014</v>
      </c>
      <c r="G48" s="41">
        <f t="shared" si="9"/>
        <v>141.5</v>
      </c>
      <c r="M48" s="64">
        <v>43281</v>
      </c>
      <c r="N48" s="65">
        <f t="shared" si="4"/>
        <v>91</v>
      </c>
      <c r="O48" s="41">
        <f t="shared" si="11"/>
        <v>140.48032499999999</v>
      </c>
      <c r="P48" s="41">
        <f>+$L$12/4</f>
        <v>6.5413124999999992</v>
      </c>
      <c r="Q48" s="41">
        <f t="shared" si="7"/>
        <v>4.553102040410959</v>
      </c>
      <c r="R48" s="41">
        <f t="shared" si="5"/>
        <v>133.93901249999999</v>
      </c>
      <c r="U48" s="148">
        <v>44986</v>
      </c>
      <c r="V48" s="12">
        <f>T39+S39</f>
        <v>22.147897829794523</v>
      </c>
    </row>
    <row r="49" spans="1:18">
      <c r="A49">
        <v>22</v>
      </c>
      <c r="B49" s="64">
        <v>42094</v>
      </c>
      <c r="C49" s="65">
        <f t="shared" si="8"/>
        <v>90</v>
      </c>
      <c r="D49" s="41">
        <f t="shared" si="6"/>
        <v>141.5</v>
      </c>
      <c r="E49" s="41">
        <f>30/4</f>
        <v>7.5</v>
      </c>
      <c r="F49" s="41">
        <f t="shared" si="13"/>
        <v>4.5357534246575337</v>
      </c>
      <c r="G49" s="41">
        <f t="shared" si="9"/>
        <v>134</v>
      </c>
      <c r="M49" s="64">
        <v>43373</v>
      </c>
      <c r="N49" s="65">
        <f t="shared" si="4"/>
        <v>92</v>
      </c>
      <c r="O49" s="41">
        <f t="shared" si="11"/>
        <v>133.93901249999999</v>
      </c>
      <c r="P49" s="41">
        <f>+$L$12/4</f>
        <v>6.5413124999999992</v>
      </c>
      <c r="Q49" s="41">
        <f t="shared" si="7"/>
        <v>4.3887961356164382</v>
      </c>
      <c r="R49" s="41">
        <f t="shared" si="5"/>
        <v>127.39769999999999</v>
      </c>
    </row>
    <row r="50" spans="1:18">
      <c r="A50">
        <v>23</v>
      </c>
      <c r="B50" s="64">
        <v>42185</v>
      </c>
      <c r="C50" s="65">
        <f t="shared" si="8"/>
        <v>91</v>
      </c>
      <c r="D50" s="41">
        <f t="shared" si="6"/>
        <v>134</v>
      </c>
      <c r="E50" s="41">
        <f>36/4</f>
        <v>9</v>
      </c>
      <c r="F50" s="41">
        <f t="shared" si="13"/>
        <v>4.3430684931506853</v>
      </c>
      <c r="G50" s="41">
        <f t="shared" si="9"/>
        <v>125</v>
      </c>
      <c r="M50" s="199">
        <v>43465</v>
      </c>
      <c r="N50" s="200">
        <f t="shared" si="4"/>
        <v>92</v>
      </c>
      <c r="O50" s="198">
        <f t="shared" si="11"/>
        <v>127.39769999999999</v>
      </c>
      <c r="P50" s="198">
        <f>+$L$12/4</f>
        <v>6.5413124999999992</v>
      </c>
      <c r="Q50" s="198">
        <f t="shared" si="7"/>
        <v>4.1744561424657531</v>
      </c>
      <c r="R50" s="198">
        <f t="shared" si="5"/>
        <v>120.85638749999998</v>
      </c>
    </row>
    <row r="51" spans="1:18">
      <c r="A51">
        <v>24</v>
      </c>
      <c r="B51" s="64">
        <v>42277</v>
      </c>
      <c r="C51" s="65">
        <f t="shared" si="8"/>
        <v>92</v>
      </c>
      <c r="D51" s="41">
        <f t="shared" si="6"/>
        <v>125</v>
      </c>
      <c r="E51" s="41">
        <f>36/4</f>
        <v>9</v>
      </c>
      <c r="F51" s="41">
        <f t="shared" si="13"/>
        <v>4.095890410958904</v>
      </c>
      <c r="G51" s="41">
        <f t="shared" si="9"/>
        <v>116</v>
      </c>
      <c r="M51" s="64">
        <v>43555</v>
      </c>
      <c r="N51" s="65">
        <f t="shared" si="4"/>
        <v>90</v>
      </c>
      <c r="O51" s="41">
        <f t="shared" si="11"/>
        <v>120.85638749999998</v>
      </c>
      <c r="P51" s="41">
        <f>+$L$12/4</f>
        <v>6.5413124999999992</v>
      </c>
      <c r="Q51" s="41">
        <f t="shared" si="7"/>
        <v>3.8740266678082182</v>
      </c>
      <c r="R51" s="41">
        <f t="shared" si="5"/>
        <v>114.31507499999998</v>
      </c>
    </row>
    <row r="52" spans="1:18">
      <c r="A52">
        <v>25</v>
      </c>
      <c r="B52" s="64">
        <v>42369</v>
      </c>
      <c r="C52" s="65">
        <f t="shared" si="8"/>
        <v>92</v>
      </c>
      <c r="D52" s="41">
        <f t="shared" si="6"/>
        <v>116</v>
      </c>
      <c r="E52" s="41">
        <f>36/4</f>
        <v>9</v>
      </c>
      <c r="F52" s="41">
        <f t="shared" si="13"/>
        <v>3.8009863013698633</v>
      </c>
      <c r="G52" s="41">
        <f t="shared" si="9"/>
        <v>107</v>
      </c>
      <c r="M52" s="64">
        <v>43646</v>
      </c>
      <c r="N52" s="65">
        <f t="shared" ref="N52:N67" si="14">M52-M51</f>
        <v>91</v>
      </c>
      <c r="O52" s="41">
        <f t="shared" si="11"/>
        <v>114.31507499999998</v>
      </c>
      <c r="P52" s="41">
        <f>+$L$13/4</f>
        <v>6.9924374999999994</v>
      </c>
      <c r="Q52" s="41">
        <f t="shared" ref="Q52:Q67" si="15">O52*$F$27*(N52/365)</f>
        <v>3.7050611979452048</v>
      </c>
      <c r="R52" s="41">
        <f t="shared" si="5"/>
        <v>107.32263749999998</v>
      </c>
    </row>
    <row r="53" spans="1:18">
      <c r="A53">
        <v>26</v>
      </c>
      <c r="B53" s="64">
        <v>42460</v>
      </c>
      <c r="C53" s="65">
        <f t="shared" si="8"/>
        <v>91</v>
      </c>
      <c r="D53" s="41">
        <f t="shared" si="6"/>
        <v>107</v>
      </c>
      <c r="E53" s="41">
        <f>36/4</f>
        <v>9</v>
      </c>
      <c r="F53" s="41">
        <f t="shared" si="13"/>
        <v>3.4679726027397262</v>
      </c>
      <c r="G53" s="41">
        <f t="shared" si="9"/>
        <v>98</v>
      </c>
      <c r="M53" s="64">
        <v>43738</v>
      </c>
      <c r="N53" s="65">
        <f t="shared" si="14"/>
        <v>92</v>
      </c>
      <c r="O53" s="41">
        <f t="shared" si="11"/>
        <v>107.32263749999998</v>
      </c>
      <c r="P53" s="41">
        <f>+$L$13/4</f>
        <v>6.9924374999999994</v>
      </c>
      <c r="Q53" s="41">
        <f t="shared" si="15"/>
        <v>3.5166540945205478</v>
      </c>
      <c r="R53" s="41">
        <f t="shared" ref="R53:R67" si="16">O53-P53</f>
        <v>100.33019999999999</v>
      </c>
    </row>
    <row r="54" spans="1:18">
      <c r="A54">
        <v>27</v>
      </c>
      <c r="B54" s="64">
        <v>42551</v>
      </c>
      <c r="C54" s="65">
        <f t="shared" si="8"/>
        <v>91</v>
      </c>
      <c r="D54" s="41">
        <f t="shared" si="6"/>
        <v>98</v>
      </c>
      <c r="E54" s="41">
        <f t="shared" ref="E54:E61" si="17">37/4</f>
        <v>9.25</v>
      </c>
      <c r="F54" s="41">
        <f t="shared" si="13"/>
        <v>3.1762739726027398</v>
      </c>
      <c r="G54" s="41">
        <f t="shared" si="9"/>
        <v>88.75</v>
      </c>
      <c r="M54" s="64">
        <v>43830</v>
      </c>
      <c r="N54" s="65">
        <f t="shared" si="14"/>
        <v>92</v>
      </c>
      <c r="O54" s="41">
        <f t="shared" si="11"/>
        <v>100.33019999999999</v>
      </c>
      <c r="P54" s="41">
        <f>+$L$13/4</f>
        <v>6.9924374999999994</v>
      </c>
      <c r="Q54" s="41">
        <f t="shared" si="15"/>
        <v>3.2875320328767126</v>
      </c>
      <c r="R54" s="41">
        <f t="shared" si="16"/>
        <v>93.337762499999997</v>
      </c>
    </row>
    <row r="55" spans="1:18">
      <c r="A55">
        <v>28</v>
      </c>
      <c r="B55" s="64">
        <v>42643</v>
      </c>
      <c r="C55" s="65">
        <f t="shared" si="8"/>
        <v>92</v>
      </c>
      <c r="D55" s="41">
        <f t="shared" si="6"/>
        <v>88.75</v>
      </c>
      <c r="E55" s="41">
        <f t="shared" si="17"/>
        <v>9.25</v>
      </c>
      <c r="F55" s="41">
        <f t="shared" si="13"/>
        <v>2.9080821917808222</v>
      </c>
      <c r="G55" s="41">
        <f t="shared" si="9"/>
        <v>79.5</v>
      </c>
      <c r="M55" s="64">
        <v>43921</v>
      </c>
      <c r="N55" s="65">
        <f t="shared" si="14"/>
        <v>91</v>
      </c>
      <c r="O55" s="41">
        <f t="shared" si="11"/>
        <v>93.337762499999997</v>
      </c>
      <c r="P55" s="41">
        <f>+$L$13/4</f>
        <v>6.9924374999999994</v>
      </c>
      <c r="Q55" s="41">
        <f t="shared" si="15"/>
        <v>3.0251663845890411</v>
      </c>
      <c r="R55" s="41">
        <f t="shared" si="16"/>
        <v>86.345325000000003</v>
      </c>
    </row>
    <row r="56" spans="1:18">
      <c r="A56">
        <v>29</v>
      </c>
      <c r="B56" s="64">
        <v>42735</v>
      </c>
      <c r="C56" s="65">
        <f t="shared" si="8"/>
        <v>92</v>
      </c>
      <c r="D56" s="41">
        <f t="shared" si="6"/>
        <v>79.5</v>
      </c>
      <c r="E56" s="41">
        <f t="shared" si="17"/>
        <v>9.25</v>
      </c>
      <c r="F56" s="41">
        <f t="shared" si="13"/>
        <v>2.6049863013698635</v>
      </c>
      <c r="G56" s="41">
        <f t="shared" si="9"/>
        <v>70.25</v>
      </c>
      <c r="M56" s="64">
        <v>44012</v>
      </c>
      <c r="N56" s="65">
        <f t="shared" si="14"/>
        <v>91</v>
      </c>
      <c r="O56" s="41">
        <f t="shared" si="11"/>
        <v>86.345325000000003</v>
      </c>
      <c r="P56" s="41">
        <f>+$L$14/4</f>
        <v>8.3458124999999992</v>
      </c>
      <c r="Q56" s="41">
        <f t="shared" si="15"/>
        <v>2.7985347801369862</v>
      </c>
      <c r="R56" s="41">
        <f t="shared" si="16"/>
        <v>77.999512500000009</v>
      </c>
    </row>
    <row r="57" spans="1:18">
      <c r="A57">
        <v>30</v>
      </c>
      <c r="B57" s="64">
        <v>42825</v>
      </c>
      <c r="C57" s="65">
        <f t="shared" si="8"/>
        <v>90</v>
      </c>
      <c r="D57" s="41">
        <f t="shared" si="6"/>
        <v>70.25</v>
      </c>
      <c r="E57" s="41">
        <f t="shared" si="17"/>
        <v>9.25</v>
      </c>
      <c r="F57" s="41">
        <f t="shared" si="13"/>
        <v>2.2518493150684931</v>
      </c>
      <c r="G57" s="41">
        <f t="shared" si="9"/>
        <v>61</v>
      </c>
      <c r="M57" s="64">
        <v>44104</v>
      </c>
      <c r="N57" s="65">
        <f t="shared" si="14"/>
        <v>92</v>
      </c>
      <c r="O57" s="41">
        <f t="shared" si="11"/>
        <v>77.999512500000009</v>
      </c>
      <c r="P57" s="41">
        <f>+$L$14/4</f>
        <v>8.3458124999999992</v>
      </c>
      <c r="Q57" s="41">
        <f t="shared" si="15"/>
        <v>2.555819642465754</v>
      </c>
      <c r="R57" s="41">
        <f t="shared" si="16"/>
        <v>69.653700000000015</v>
      </c>
    </row>
    <row r="58" spans="1:18">
      <c r="A58">
        <v>31</v>
      </c>
      <c r="B58" s="64">
        <v>42916</v>
      </c>
      <c r="C58" s="65">
        <f t="shared" si="8"/>
        <v>91</v>
      </c>
      <c r="D58" s="41">
        <f t="shared" si="6"/>
        <v>61</v>
      </c>
      <c r="E58" s="41">
        <f t="shared" si="17"/>
        <v>9.25</v>
      </c>
      <c r="F58" s="41">
        <f t="shared" si="13"/>
        <v>1.977068493150685</v>
      </c>
      <c r="G58" s="41">
        <f t="shared" si="9"/>
        <v>51.75</v>
      </c>
      <c r="M58" s="64">
        <v>44196</v>
      </c>
      <c r="N58" s="65">
        <f t="shared" si="14"/>
        <v>92</v>
      </c>
      <c r="O58" s="41">
        <f t="shared" si="11"/>
        <v>69.653700000000015</v>
      </c>
      <c r="P58" s="41">
        <f>+$L$14/4</f>
        <v>8.3458124999999992</v>
      </c>
      <c r="Q58" s="41">
        <f t="shared" si="15"/>
        <v>2.2823513753424662</v>
      </c>
      <c r="R58" s="41">
        <f t="shared" si="16"/>
        <v>61.307887500000014</v>
      </c>
    </row>
    <row r="59" spans="1:18">
      <c r="A59">
        <v>32</v>
      </c>
      <c r="B59" s="64">
        <v>43008</v>
      </c>
      <c r="C59" s="65">
        <f t="shared" si="8"/>
        <v>92</v>
      </c>
      <c r="D59" s="41">
        <f t="shared" si="6"/>
        <v>51.75</v>
      </c>
      <c r="E59" s="41">
        <f t="shared" si="17"/>
        <v>9.25</v>
      </c>
      <c r="F59" s="41">
        <f t="shared" si="13"/>
        <v>1.6956986301369865</v>
      </c>
      <c r="G59" s="41">
        <f t="shared" si="9"/>
        <v>42.5</v>
      </c>
      <c r="M59" s="64">
        <v>44286</v>
      </c>
      <c r="N59" s="65">
        <f t="shared" si="14"/>
        <v>90</v>
      </c>
      <c r="O59" s="41">
        <f t="shared" si="11"/>
        <v>61.307887500000014</v>
      </c>
      <c r="P59" s="41">
        <f>+$L$14/4</f>
        <v>8.3458124999999992</v>
      </c>
      <c r="Q59" s="41">
        <f t="shared" si="15"/>
        <v>1.9652117363013704</v>
      </c>
      <c r="R59" s="41">
        <f t="shared" si="16"/>
        <v>52.962075000000013</v>
      </c>
    </row>
    <row r="60" spans="1:18">
      <c r="A60">
        <v>33</v>
      </c>
      <c r="B60" s="64">
        <v>43100</v>
      </c>
      <c r="C60" s="65">
        <f t="shared" si="8"/>
        <v>92</v>
      </c>
      <c r="D60" s="41">
        <f t="shared" si="6"/>
        <v>42.5</v>
      </c>
      <c r="E60" s="41">
        <f t="shared" si="17"/>
        <v>9.25</v>
      </c>
      <c r="F60" s="41">
        <f t="shared" si="13"/>
        <v>1.3926027397260277</v>
      </c>
      <c r="G60" s="41">
        <f t="shared" si="9"/>
        <v>33.25</v>
      </c>
      <c r="M60" s="64">
        <v>44377</v>
      </c>
      <c r="N60" s="65">
        <f t="shared" si="14"/>
        <v>91</v>
      </c>
      <c r="O60" s="41">
        <f t="shared" si="11"/>
        <v>52.962075000000013</v>
      </c>
      <c r="P60" s="41">
        <f>+$L$15/4</f>
        <v>8.1202499999999986</v>
      </c>
      <c r="Q60" s="41">
        <f t="shared" si="15"/>
        <v>1.7165516363013704</v>
      </c>
      <c r="R60" s="41">
        <f t="shared" si="16"/>
        <v>44.841825000000014</v>
      </c>
    </row>
    <row r="61" spans="1:18">
      <c r="A61">
        <v>34</v>
      </c>
      <c r="B61" s="64">
        <v>43190</v>
      </c>
      <c r="C61" s="65">
        <f t="shared" si="8"/>
        <v>90</v>
      </c>
      <c r="D61" s="41">
        <f t="shared" si="6"/>
        <v>33.25</v>
      </c>
      <c r="E61" s="41">
        <f t="shared" si="17"/>
        <v>9.25</v>
      </c>
      <c r="F61" s="41">
        <f t="shared" si="13"/>
        <v>1.0658219178082191</v>
      </c>
      <c r="G61" s="41">
        <f t="shared" si="9"/>
        <v>24</v>
      </c>
      <c r="M61" s="64">
        <v>44469</v>
      </c>
      <c r="N61" s="65">
        <f t="shared" si="14"/>
        <v>92</v>
      </c>
      <c r="O61" s="41">
        <f t="shared" si="11"/>
        <v>44.841825000000014</v>
      </c>
      <c r="P61" s="41">
        <f>+$L$15/4</f>
        <v>8.1202499999999986</v>
      </c>
      <c r="Q61" s="41">
        <f t="shared" si="15"/>
        <v>1.4693376082191789</v>
      </c>
      <c r="R61" s="41">
        <f t="shared" si="16"/>
        <v>36.721575000000016</v>
      </c>
    </row>
    <row r="62" spans="1:18">
      <c r="A62">
        <v>35</v>
      </c>
      <c r="B62" s="64">
        <v>43281</v>
      </c>
      <c r="C62" s="65">
        <f t="shared" si="8"/>
        <v>91</v>
      </c>
      <c r="D62" s="41">
        <f t="shared" si="6"/>
        <v>24</v>
      </c>
      <c r="E62" s="41">
        <f>24/4</f>
        <v>6</v>
      </c>
      <c r="F62" s="41">
        <f t="shared" si="13"/>
        <v>0.7778630136986302</v>
      </c>
      <c r="G62" s="41">
        <f t="shared" si="9"/>
        <v>18</v>
      </c>
      <c r="M62" s="64">
        <v>44561</v>
      </c>
      <c r="N62" s="65">
        <f t="shared" si="14"/>
        <v>92</v>
      </c>
      <c r="O62" s="41">
        <f t="shared" si="11"/>
        <v>36.721575000000016</v>
      </c>
      <c r="P62" s="41">
        <f>+$L$15/4</f>
        <v>8.1202499999999986</v>
      </c>
      <c r="Q62" s="41">
        <f t="shared" si="15"/>
        <v>1.2032603753424662</v>
      </c>
      <c r="R62" s="41">
        <f t="shared" si="16"/>
        <v>28.601325000000017</v>
      </c>
    </row>
    <row r="63" spans="1:18">
      <c r="A63">
        <v>36</v>
      </c>
      <c r="B63" s="64">
        <v>43373</v>
      </c>
      <c r="C63" s="65">
        <f t="shared" si="8"/>
        <v>92</v>
      </c>
      <c r="D63" s="41">
        <f t="shared" si="6"/>
        <v>18</v>
      </c>
      <c r="E63" s="41">
        <f>24/4</f>
        <v>6</v>
      </c>
      <c r="F63" s="41">
        <f t="shared" si="13"/>
        <v>0.58980821917808224</v>
      </c>
      <c r="G63" s="41">
        <f t="shared" si="9"/>
        <v>12</v>
      </c>
      <c r="M63" s="64">
        <v>44651</v>
      </c>
      <c r="N63" s="65">
        <f t="shared" si="14"/>
        <v>90</v>
      </c>
      <c r="O63" s="41">
        <f t="shared" si="11"/>
        <v>28.601325000000017</v>
      </c>
      <c r="P63" s="41">
        <f>+$L$15/4</f>
        <v>8.1202499999999986</v>
      </c>
      <c r="Q63" s="41">
        <f t="shared" si="15"/>
        <v>0.91680959589041155</v>
      </c>
      <c r="R63" s="41">
        <f t="shared" si="16"/>
        <v>20.481075000000018</v>
      </c>
    </row>
    <row r="64" spans="1:18">
      <c r="A64">
        <v>37</v>
      </c>
      <c r="B64" s="64">
        <v>43465</v>
      </c>
      <c r="C64" s="65">
        <f t="shared" si="8"/>
        <v>92</v>
      </c>
      <c r="D64" s="41">
        <f t="shared" si="6"/>
        <v>12</v>
      </c>
      <c r="E64" s="41">
        <f>24/4</f>
        <v>6</v>
      </c>
      <c r="F64" s="41">
        <f t="shared" si="13"/>
        <v>0.39320547945205486</v>
      </c>
      <c r="G64" s="41">
        <f t="shared" si="9"/>
        <v>6</v>
      </c>
      <c r="M64" s="64">
        <v>44742</v>
      </c>
      <c r="N64" s="65">
        <f t="shared" si="14"/>
        <v>91</v>
      </c>
      <c r="O64" s="41">
        <f t="shared" si="11"/>
        <v>20.481075000000018</v>
      </c>
      <c r="P64" s="41">
        <f>+$L$16/4</f>
        <v>5.1202687500000001</v>
      </c>
      <c r="Q64" s="41">
        <f t="shared" si="15"/>
        <v>0.66381128013698687</v>
      </c>
      <c r="R64" s="41">
        <f t="shared" si="16"/>
        <v>15.360806250000017</v>
      </c>
    </row>
    <row r="65" spans="1:18">
      <c r="A65">
        <v>38</v>
      </c>
      <c r="B65" s="64">
        <v>43555</v>
      </c>
      <c r="C65" s="65">
        <f>B65-B64</f>
        <v>90</v>
      </c>
      <c r="D65" s="41">
        <f>G64</f>
        <v>6</v>
      </c>
      <c r="E65" s="41">
        <f>24/4</f>
        <v>6</v>
      </c>
      <c r="F65" s="41">
        <f t="shared" si="13"/>
        <v>0.19232876712328767</v>
      </c>
      <c r="G65" s="41">
        <f>D65-E65</f>
        <v>0</v>
      </c>
      <c r="M65" s="64">
        <v>44834</v>
      </c>
      <c r="N65" s="65">
        <f t="shared" si="14"/>
        <v>92</v>
      </c>
      <c r="O65" s="41">
        <f t="shared" si="11"/>
        <v>15.360806250000017</v>
      </c>
      <c r="P65" s="41">
        <f>+$L$16/4</f>
        <v>5.1202687500000001</v>
      </c>
      <c r="Q65" s="41">
        <f t="shared" si="15"/>
        <v>0.5033294321917815</v>
      </c>
      <c r="R65" s="41">
        <f t="shared" si="16"/>
        <v>10.240537500000016</v>
      </c>
    </row>
    <row r="66" spans="1:18">
      <c r="B66" s="64"/>
      <c r="C66" s="65"/>
      <c r="D66" s="41"/>
      <c r="E66" s="41"/>
      <c r="F66" s="41"/>
      <c r="G66" s="41"/>
      <c r="M66" s="64">
        <v>44926</v>
      </c>
      <c r="N66" s="65">
        <f t="shared" si="14"/>
        <v>92</v>
      </c>
      <c r="O66" s="41">
        <f t="shared" si="11"/>
        <v>10.240537500000016</v>
      </c>
      <c r="P66" s="41">
        <f>+$L$16/4</f>
        <v>5.1202687500000001</v>
      </c>
      <c r="Q66" s="41">
        <f t="shared" si="15"/>
        <v>0.33555295479452113</v>
      </c>
      <c r="R66" s="41">
        <f t="shared" si="16"/>
        <v>5.1202687500000161</v>
      </c>
    </row>
    <row r="67" spans="1:18">
      <c r="B67" s="64"/>
      <c r="C67" s="65"/>
      <c r="D67" s="41"/>
      <c r="E67" s="41"/>
      <c r="F67" s="41"/>
      <c r="G67" s="41"/>
      <c r="M67" s="64">
        <v>45016</v>
      </c>
      <c r="N67" s="65">
        <f t="shared" si="14"/>
        <v>90</v>
      </c>
      <c r="O67" s="41">
        <f t="shared" si="11"/>
        <v>5.1202687500000161</v>
      </c>
      <c r="P67" s="41">
        <f>+$L$16/4</f>
        <v>5.1202687500000001</v>
      </c>
      <c r="Q67" s="41">
        <f t="shared" si="15"/>
        <v>0.1641291626712334</v>
      </c>
      <c r="R67" s="41">
        <f t="shared" si="16"/>
        <v>1.5987211554602254E-14</v>
      </c>
    </row>
    <row r="68" spans="1:18">
      <c r="B68" s="64"/>
      <c r="C68" s="64"/>
      <c r="D68" s="41">
        <f>SUM(D37:D67)</f>
        <v>3292.44</v>
      </c>
      <c r="E68" s="41">
        <f>SUM(E37:E67)</f>
        <v>209.44</v>
      </c>
      <c r="F68" s="41">
        <f>SUM(F37:F67)</f>
        <v>124.64098630136985</v>
      </c>
      <c r="G68" s="41">
        <f>SUM(G37:G67)</f>
        <v>3083</v>
      </c>
      <c r="M68" s="88" t="s">
        <v>89</v>
      </c>
      <c r="N68" s="88"/>
      <c r="O68" s="88"/>
      <c r="P68" s="89">
        <f>SUM(P28:P67)</f>
        <v>186.13977499999999</v>
      </c>
      <c r="Q68" s="89">
        <f>SUM(Q28:Q67)</f>
        <v>161.0601395934932</v>
      </c>
      <c r="R68" s="88"/>
    </row>
    <row r="69" spans="1:18">
      <c r="P69" s="87"/>
    </row>
  </sheetData>
  <pageMargins left="0.7" right="0.7" top="0.75" bottom="0.75" header="0.3" footer="0.3"/>
  <pageSetup paperSize="9" scale="54" orientation="portrait" r:id="rId1"/>
</worksheet>
</file>

<file path=xl/worksheets/sheet16.xml><?xml version="1.0" encoding="utf-8"?>
<worksheet xmlns="http://schemas.openxmlformats.org/spreadsheetml/2006/main" xmlns:r="http://schemas.openxmlformats.org/officeDocument/2006/relationships">
  <dimension ref="B1:M32"/>
  <sheetViews>
    <sheetView workbookViewId="0"/>
  </sheetViews>
  <sheetFormatPr defaultRowHeight="15"/>
  <cols>
    <col min="3" max="3" width="29.28515625" customWidth="1"/>
    <col min="4" max="4" width="35.85546875" customWidth="1"/>
    <col min="5" max="5" width="10.42578125" bestFit="1" customWidth="1"/>
    <col min="10" max="10" width="10" bestFit="1" customWidth="1"/>
  </cols>
  <sheetData>
    <row r="1" spans="2:8" ht="18.75">
      <c r="B1" s="720" t="s">
        <v>179</v>
      </c>
      <c r="C1" s="720"/>
      <c r="D1" s="720"/>
    </row>
    <row r="2" spans="2:8" ht="18.75">
      <c r="B2" s="190"/>
      <c r="C2" s="720" t="s">
        <v>183</v>
      </c>
      <c r="D2" s="720"/>
    </row>
    <row r="3" spans="2:8" ht="18.75">
      <c r="B3" s="189" t="s">
        <v>177</v>
      </c>
      <c r="C3" s="189" t="s">
        <v>12</v>
      </c>
      <c r="D3" s="189" t="s">
        <v>182</v>
      </c>
      <c r="E3" s="188"/>
      <c r="F3" s="188"/>
      <c r="G3" s="188"/>
      <c r="H3" s="188"/>
    </row>
    <row r="4" spans="2:8" ht="18.75">
      <c r="B4" s="191">
        <v>1</v>
      </c>
      <c r="C4" s="191" t="s">
        <v>181</v>
      </c>
      <c r="D4" s="192">
        <v>66024955</v>
      </c>
      <c r="E4" s="145">
        <f>D4/10000000</f>
        <v>6.6024954999999999</v>
      </c>
    </row>
    <row r="5" spans="2:8" ht="18.75">
      <c r="B5" s="191">
        <v>2</v>
      </c>
      <c r="C5" s="191" t="s">
        <v>180</v>
      </c>
      <c r="D5" s="192">
        <v>171915496</v>
      </c>
      <c r="E5" s="145">
        <f t="shared" ref="E5:E16" si="0">D5/10000000</f>
        <v>17.191549599999998</v>
      </c>
    </row>
    <row r="6" spans="2:8" ht="18.75">
      <c r="B6" s="191">
        <v>3</v>
      </c>
      <c r="C6" s="191" t="s">
        <v>175</v>
      </c>
      <c r="D6" s="192">
        <v>217438354</v>
      </c>
      <c r="E6" s="145">
        <f t="shared" si="0"/>
        <v>21.743835399999998</v>
      </c>
    </row>
    <row r="7" spans="2:8" ht="18.75">
      <c r="B7" s="191">
        <v>4</v>
      </c>
      <c r="C7" s="191" t="s">
        <v>124</v>
      </c>
      <c r="D7" s="192">
        <v>197372383</v>
      </c>
      <c r="E7" s="145">
        <f t="shared" si="0"/>
        <v>19.737238300000001</v>
      </c>
    </row>
    <row r="8" spans="2:8" ht="18.75">
      <c r="B8" s="191">
        <v>5</v>
      </c>
      <c r="C8" s="191" t="s">
        <v>125</v>
      </c>
      <c r="D8" s="192">
        <v>258806768</v>
      </c>
      <c r="E8" s="145">
        <f t="shared" si="0"/>
        <v>25.8806768</v>
      </c>
    </row>
    <row r="9" spans="2:8" ht="18.75">
      <c r="B9" s="191">
        <v>6</v>
      </c>
      <c r="C9" s="191" t="s">
        <v>126</v>
      </c>
      <c r="D9" s="192">
        <v>204657400</v>
      </c>
      <c r="E9" s="145">
        <f t="shared" si="0"/>
        <v>20.46574</v>
      </c>
    </row>
    <row r="10" spans="2:8" ht="18.75">
      <c r="B10" s="191">
        <v>7</v>
      </c>
      <c r="C10" s="191" t="s">
        <v>127</v>
      </c>
      <c r="D10" s="192">
        <v>222081519</v>
      </c>
      <c r="E10" s="145">
        <f t="shared" si="0"/>
        <v>22.208151900000001</v>
      </c>
    </row>
    <row r="11" spans="2:8" ht="18.75">
      <c r="B11" s="191">
        <v>8</v>
      </c>
      <c r="C11" s="191" t="s">
        <v>128</v>
      </c>
      <c r="D11" s="192">
        <v>266850174</v>
      </c>
      <c r="E11" s="145">
        <f t="shared" si="0"/>
        <v>26.6850174</v>
      </c>
    </row>
    <row r="12" spans="2:8" ht="18.75">
      <c r="B12" s="191">
        <v>9</v>
      </c>
      <c r="C12" s="191" t="s">
        <v>129</v>
      </c>
      <c r="D12" s="192">
        <v>220765351</v>
      </c>
      <c r="E12" s="145">
        <f t="shared" si="0"/>
        <v>22.076535100000001</v>
      </c>
    </row>
    <row r="13" spans="2:8" ht="18.75">
      <c r="B13" s="191">
        <v>10</v>
      </c>
      <c r="C13" s="191" t="s">
        <v>130</v>
      </c>
      <c r="D13" s="192">
        <v>206434715</v>
      </c>
      <c r="E13" s="145">
        <f t="shared" si="0"/>
        <v>20.6434715</v>
      </c>
    </row>
    <row r="14" spans="2:8" ht="18.75">
      <c r="B14" s="191">
        <v>11</v>
      </c>
      <c r="C14" s="191" t="s">
        <v>174</v>
      </c>
      <c r="D14" s="192">
        <v>209397341</v>
      </c>
      <c r="E14" s="145">
        <f t="shared" si="0"/>
        <v>20.939734099999999</v>
      </c>
    </row>
    <row r="15" spans="2:8" ht="18.75">
      <c r="B15" s="191">
        <v>12</v>
      </c>
      <c r="C15" s="191" t="s">
        <v>132</v>
      </c>
      <c r="D15" s="192">
        <v>134348778</v>
      </c>
      <c r="E15" s="145">
        <f t="shared" si="0"/>
        <v>13.434877800000001</v>
      </c>
    </row>
    <row r="16" spans="2:8" ht="18.75">
      <c r="B16" s="190"/>
      <c r="C16" s="189" t="s">
        <v>22</v>
      </c>
      <c r="D16" s="193">
        <f>SUM(D4:D14)</f>
        <v>2241744456</v>
      </c>
      <c r="E16" s="145">
        <f t="shared" si="0"/>
        <v>224.17444560000001</v>
      </c>
    </row>
    <row r="19" spans="2:13" ht="18.75">
      <c r="B19" s="720" t="s">
        <v>179</v>
      </c>
      <c r="C19" s="720"/>
      <c r="D19" s="720"/>
    </row>
    <row r="20" spans="2:13" ht="18.75">
      <c r="B20" s="190"/>
      <c r="C20" s="720" t="s">
        <v>178</v>
      </c>
      <c r="D20" s="720"/>
    </row>
    <row r="21" spans="2:13" ht="18.75">
      <c r="B21" s="189" t="s">
        <v>177</v>
      </c>
      <c r="C21" s="189" t="s">
        <v>12</v>
      </c>
      <c r="D21" s="189" t="s">
        <v>176</v>
      </c>
    </row>
    <row r="22" spans="2:13" ht="18.75">
      <c r="B22" s="191">
        <v>1</v>
      </c>
      <c r="C22" s="191" t="s">
        <v>175</v>
      </c>
      <c r="D22" s="192">
        <v>80000000</v>
      </c>
      <c r="E22" s="145">
        <f t="shared" ref="E22:E32" si="1">D22/10000000</f>
        <v>8</v>
      </c>
      <c r="J22">
        <v>80000000</v>
      </c>
      <c r="K22" t="s">
        <v>173</v>
      </c>
    </row>
    <row r="23" spans="2:13" ht="18.75">
      <c r="B23" s="191">
        <v>2</v>
      </c>
      <c r="C23" s="191" t="s">
        <v>124</v>
      </c>
      <c r="D23" s="192">
        <v>82500000</v>
      </c>
      <c r="E23" s="145">
        <f t="shared" si="1"/>
        <v>8.25</v>
      </c>
      <c r="J23">
        <v>82500000</v>
      </c>
      <c r="K23" t="s">
        <v>173</v>
      </c>
    </row>
    <row r="24" spans="2:13" ht="18.75">
      <c r="B24" s="191">
        <v>3</v>
      </c>
      <c r="C24" s="191" t="s">
        <v>125</v>
      </c>
      <c r="D24" s="192">
        <v>140100000</v>
      </c>
      <c r="E24" s="145">
        <f t="shared" si="1"/>
        <v>14.01</v>
      </c>
      <c r="J24">
        <v>140100000</v>
      </c>
      <c r="K24" t="s">
        <v>173</v>
      </c>
    </row>
    <row r="25" spans="2:13" ht="18.75">
      <c r="B25" s="191">
        <v>4</v>
      </c>
      <c r="C25" s="191" t="s">
        <v>126</v>
      </c>
      <c r="D25" s="192">
        <v>132400000</v>
      </c>
      <c r="E25" s="145">
        <f t="shared" si="1"/>
        <v>13.24</v>
      </c>
      <c r="J25">
        <v>132400000</v>
      </c>
      <c r="K25" t="s">
        <v>173</v>
      </c>
    </row>
    <row r="26" spans="2:13" ht="18.75">
      <c r="B26" s="191">
        <v>5</v>
      </c>
      <c r="C26" s="191" t="s">
        <v>127</v>
      </c>
      <c r="D26" s="192">
        <v>3576118</v>
      </c>
      <c r="E26" s="145">
        <f t="shared" si="1"/>
        <v>0.35761179999999998</v>
      </c>
      <c r="J26">
        <v>3576118</v>
      </c>
      <c r="K26" t="s">
        <v>173</v>
      </c>
      <c r="L26">
        <v>434637</v>
      </c>
      <c r="M26" t="s">
        <v>172</v>
      </c>
    </row>
    <row r="27" spans="2:13" ht="18.75">
      <c r="B27" s="191">
        <v>6</v>
      </c>
      <c r="C27" s="191" t="s">
        <v>128</v>
      </c>
      <c r="D27" s="192">
        <v>1021982</v>
      </c>
      <c r="E27" s="145">
        <f t="shared" si="1"/>
        <v>0.1021982</v>
      </c>
      <c r="J27">
        <v>1021982</v>
      </c>
      <c r="K27" t="s">
        <v>173</v>
      </c>
      <c r="L27">
        <v>654301</v>
      </c>
      <c r="M27" t="s">
        <v>172</v>
      </c>
    </row>
    <row r="28" spans="2:13" ht="18.75">
      <c r="B28" s="191">
        <v>7</v>
      </c>
      <c r="C28" s="191" t="s">
        <v>129</v>
      </c>
      <c r="D28" s="192">
        <v>15904644</v>
      </c>
      <c r="E28" s="145">
        <f t="shared" si="1"/>
        <v>1.5904643999999999</v>
      </c>
      <c r="J28">
        <v>15904644</v>
      </c>
      <c r="K28" t="s">
        <v>173</v>
      </c>
      <c r="L28">
        <v>11150201</v>
      </c>
      <c r="M28" t="s">
        <v>172</v>
      </c>
    </row>
    <row r="29" spans="2:13" ht="18.75">
      <c r="B29" s="191">
        <v>8</v>
      </c>
      <c r="C29" s="191" t="s">
        <v>130</v>
      </c>
      <c r="D29" s="192">
        <v>118613077</v>
      </c>
      <c r="E29" s="145">
        <f t="shared" si="1"/>
        <v>11.861307699999999</v>
      </c>
      <c r="J29">
        <v>118613077</v>
      </c>
      <c r="K29" t="s">
        <v>173</v>
      </c>
      <c r="L29">
        <v>21203215</v>
      </c>
      <c r="M29" t="s">
        <v>172</v>
      </c>
    </row>
    <row r="30" spans="2:13" ht="18.75">
      <c r="B30" s="191">
        <v>9</v>
      </c>
      <c r="C30" s="191" t="s">
        <v>174</v>
      </c>
      <c r="D30" s="192">
        <v>208275953</v>
      </c>
      <c r="E30" s="145">
        <f t="shared" si="1"/>
        <v>20.827595299999999</v>
      </c>
      <c r="J30">
        <v>208275953</v>
      </c>
      <c r="K30" t="s">
        <v>173</v>
      </c>
      <c r="L30">
        <v>0</v>
      </c>
      <c r="M30" t="s">
        <v>172</v>
      </c>
    </row>
    <row r="31" spans="2:13" ht="18.75">
      <c r="B31" s="191">
        <v>10</v>
      </c>
      <c r="C31" s="191" t="s">
        <v>132</v>
      </c>
      <c r="D31" s="192">
        <v>163600956</v>
      </c>
      <c r="E31" s="145">
        <f>D31/10000000</f>
        <v>16.360095600000001</v>
      </c>
      <c r="J31">
        <v>98164745</v>
      </c>
      <c r="K31" t="s">
        <v>173</v>
      </c>
      <c r="L31">
        <v>0</v>
      </c>
      <c r="M31" t="s">
        <v>172</v>
      </c>
    </row>
    <row r="32" spans="2:13" ht="18.75">
      <c r="B32" s="190"/>
      <c r="C32" s="189" t="s">
        <v>22</v>
      </c>
      <c r="D32" s="192">
        <f>SUM(D22:D31)</f>
        <v>945992730</v>
      </c>
      <c r="E32" s="145">
        <f t="shared" si="1"/>
        <v>94.599272999999997</v>
      </c>
      <c r="J32" s="188">
        <f>SUM(J22:J31)</f>
        <v>880556519</v>
      </c>
      <c r="L32" s="188">
        <f>SUM(L26:L31)</f>
        <v>33442354</v>
      </c>
    </row>
  </sheetData>
  <mergeCells count="4">
    <mergeCell ref="B1:D1"/>
    <mergeCell ref="C2:D2"/>
    <mergeCell ref="B19:D19"/>
    <mergeCell ref="C20:D20"/>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dimension ref="B2:J23"/>
  <sheetViews>
    <sheetView showGridLines="0" topLeftCell="A3" zoomScale="120" zoomScaleNormal="120" workbookViewId="0">
      <selection activeCell="H18" sqref="H18"/>
    </sheetView>
  </sheetViews>
  <sheetFormatPr defaultRowHeight="15"/>
  <cols>
    <col min="1" max="1" width="3" customWidth="1"/>
    <col min="2" max="2" width="33.42578125" customWidth="1"/>
    <col min="3" max="3" width="0.140625" customWidth="1"/>
    <col min="4" max="6" width="16.28515625" bestFit="1" customWidth="1"/>
    <col min="7" max="7" width="16.42578125" customWidth="1"/>
    <col min="8" max="10" width="15.7109375" customWidth="1"/>
  </cols>
  <sheetData>
    <row r="2" spans="2:10">
      <c r="B2" s="721" t="s">
        <v>415</v>
      </c>
      <c r="C2" s="721"/>
      <c r="D2" s="721"/>
      <c r="E2" s="525"/>
      <c r="F2" s="525"/>
      <c r="G2" s="525"/>
      <c r="H2" s="525"/>
      <c r="I2" s="525"/>
    </row>
    <row r="3" spans="2:10" ht="9.75" customHeight="1">
      <c r="B3" s="721"/>
      <c r="C3" s="721"/>
      <c r="D3" s="721"/>
      <c r="E3" s="525"/>
      <c r="F3" s="525"/>
      <c r="G3" s="525"/>
      <c r="H3" s="525"/>
      <c r="I3" s="525"/>
    </row>
    <row r="5" spans="2:10" ht="15.75" customHeight="1">
      <c r="B5" s="557" t="s">
        <v>313</v>
      </c>
      <c r="C5" s="526"/>
      <c r="D5" s="527">
        <v>2016</v>
      </c>
      <c r="E5" s="527">
        <f>D5+1</f>
        <v>2017</v>
      </c>
      <c r="F5" s="527">
        <f>E5+1</f>
        <v>2018</v>
      </c>
      <c r="G5" s="527">
        <f>F5+1</f>
        <v>2019</v>
      </c>
      <c r="H5" s="527">
        <f>G5+1</f>
        <v>2020</v>
      </c>
      <c r="I5" s="527">
        <f>H5+1</f>
        <v>2021</v>
      </c>
    </row>
    <row r="6" spans="2:10">
      <c r="B6" s="558" t="str">
        <f>'[160]P&amp;L'!B17</f>
        <v>Operating expenses</v>
      </c>
      <c r="C6" s="558"/>
      <c r="D6" s="559">
        <f>'[160]P&amp;L'!G17</f>
        <v>61664431</v>
      </c>
      <c r="E6" s="559">
        <f>'[160]P&amp;L'!E17</f>
        <v>108025780.98999999</v>
      </c>
      <c r="F6" s="559">
        <f>'[161]Ind AS PL'!E13</f>
        <v>106031269.31999999</v>
      </c>
      <c r="G6" s="559">
        <v>269378959</v>
      </c>
      <c r="H6" s="559">
        <v>336585860</v>
      </c>
      <c r="I6" s="559">
        <v>645727920</v>
      </c>
      <c r="J6" s="524"/>
    </row>
    <row r="7" spans="2:10">
      <c r="B7" s="558" t="str">
        <f>'[160]P&amp;L'!B18</f>
        <v>Employee benefit expenses</v>
      </c>
      <c r="C7" s="558"/>
      <c r="D7" s="559">
        <f>'[160]P&amp;L'!G18</f>
        <v>5793190</v>
      </c>
      <c r="E7" s="559">
        <f>'[160]P&amp;L'!E18</f>
        <v>8452898</v>
      </c>
      <c r="F7" s="559">
        <f>'[161]Ind AS PL'!E14</f>
        <v>13928059</v>
      </c>
      <c r="G7" s="559">
        <v>15669835</v>
      </c>
      <c r="H7" s="559">
        <v>29865682</v>
      </c>
      <c r="I7" s="559">
        <v>31064501</v>
      </c>
      <c r="J7" s="524"/>
    </row>
    <row r="8" spans="2:10">
      <c r="B8" s="558" t="str">
        <f>'[160]P&amp;L'!B19</f>
        <v>Finance costs</v>
      </c>
      <c r="C8" s="558"/>
      <c r="D8" s="559">
        <f>'[160]P&amp;L'!G19</f>
        <v>246409437</v>
      </c>
      <c r="E8" s="559">
        <f>'[160]P&amp;L'!E19</f>
        <v>237750514</v>
      </c>
      <c r="F8" s="559">
        <f>'[161]Ind AS PL'!E15</f>
        <v>215967197</v>
      </c>
      <c r="G8" s="559">
        <v>138155564</v>
      </c>
      <c r="H8" s="559">
        <v>97245088</v>
      </c>
      <c r="I8" s="559">
        <v>17967830</v>
      </c>
      <c r="J8" s="524"/>
    </row>
    <row r="9" spans="2:10">
      <c r="B9" s="558" t="str">
        <f>'[160]P&amp;L'!B20</f>
        <v>Depreciation and amortisation</v>
      </c>
      <c r="C9" s="558"/>
      <c r="D9" s="559">
        <f>'[160]P&amp;L'!G20</f>
        <v>132796599.5116502</v>
      </c>
      <c r="E9" s="559">
        <f>'[160]P&amp;L'!E20</f>
        <v>179882685.912258</v>
      </c>
      <c r="F9" s="559">
        <f>'[161]Ind AS PL'!E16</f>
        <v>159323729.74294525</v>
      </c>
      <c r="G9" s="559">
        <v>151172531</v>
      </c>
      <c r="H9" s="559">
        <v>240654130</v>
      </c>
      <c r="I9" s="559">
        <v>255852825</v>
      </c>
      <c r="J9" s="524"/>
    </row>
    <row r="10" spans="2:10">
      <c r="B10" s="558" t="str">
        <f>'[160]P&amp;L'!B21</f>
        <v>Administration and other expenses</v>
      </c>
      <c r="C10" s="558"/>
      <c r="D10" s="559">
        <f>'[160]P&amp;L'!G21</f>
        <v>35756206</v>
      </c>
      <c r="E10" s="559">
        <f>'[160]P&amp;L'!E21</f>
        <v>6186608</v>
      </c>
      <c r="F10" s="559">
        <f>'[161]Ind AS PL'!E17</f>
        <v>8196079</v>
      </c>
      <c r="G10" s="559">
        <v>18393007</v>
      </c>
      <c r="H10" s="559">
        <v>11268513</v>
      </c>
      <c r="I10" s="559">
        <v>7393552</v>
      </c>
      <c r="J10" s="524"/>
    </row>
    <row r="11" spans="2:10" ht="18.75" customHeight="1">
      <c r="B11" s="560" t="s">
        <v>89</v>
      </c>
      <c r="C11" s="560"/>
      <c r="D11" s="561">
        <f t="shared" ref="D11:I11" si="0">SUM(D6:D10)</f>
        <v>482419863.5116502</v>
      </c>
      <c r="E11" s="561">
        <f t="shared" si="0"/>
        <v>540298486.90225804</v>
      </c>
      <c r="F11" s="561">
        <f t="shared" si="0"/>
        <v>503446334.06294525</v>
      </c>
      <c r="G11" s="561">
        <f t="shared" si="0"/>
        <v>592769896</v>
      </c>
      <c r="H11" s="561">
        <f t="shared" si="0"/>
        <v>715619273</v>
      </c>
      <c r="I11" s="561">
        <f t="shared" si="0"/>
        <v>958006628</v>
      </c>
      <c r="J11" s="524"/>
    </row>
    <row r="12" spans="2:10">
      <c r="B12" s="558" t="s">
        <v>159</v>
      </c>
      <c r="C12" s="558"/>
      <c r="D12" s="559">
        <f>'[160]15-20'!$H$56</f>
        <v>45538880</v>
      </c>
      <c r="E12" s="559">
        <f>'[160]15-20'!$F$56</f>
        <v>85498853</v>
      </c>
      <c r="F12" s="559">
        <f>'[161] Income &amp; Exp Notes'!$G$54</f>
        <v>49845833</v>
      </c>
      <c r="G12" s="559">
        <v>46927070</v>
      </c>
      <c r="H12" s="559">
        <v>7826711</v>
      </c>
      <c r="I12" s="559">
        <v>11482585</v>
      </c>
      <c r="J12" s="524"/>
    </row>
    <row r="13" spans="2:10">
      <c r="B13" s="558" t="s">
        <v>160</v>
      </c>
      <c r="C13" s="558"/>
      <c r="D13" s="559">
        <f>'[160]15-20'!$H$58</f>
        <v>0</v>
      </c>
      <c r="E13" s="559">
        <f>'[160]15-20'!$F$58</f>
        <v>28462786.989999998</v>
      </c>
      <c r="F13" s="559">
        <f>'[161] Income &amp; Exp Notes'!$G$56</f>
        <v>32179636.32</v>
      </c>
      <c r="G13" s="559">
        <v>189525594</v>
      </c>
      <c r="H13" s="559">
        <v>282451881</v>
      </c>
      <c r="I13" s="559">
        <v>456776851</v>
      </c>
      <c r="J13" s="524"/>
    </row>
    <row r="14" spans="2:10">
      <c r="B14" s="562" t="s">
        <v>89</v>
      </c>
      <c r="C14" s="562"/>
      <c r="D14" s="563">
        <f t="shared" ref="D14:I14" si="1">SUM(D12:D13)</f>
        <v>45538880</v>
      </c>
      <c r="E14" s="563">
        <f t="shared" si="1"/>
        <v>113961639.98999999</v>
      </c>
      <c r="F14" s="563">
        <f t="shared" si="1"/>
        <v>82025469.319999993</v>
      </c>
      <c r="G14" s="563">
        <f t="shared" si="1"/>
        <v>236452664</v>
      </c>
      <c r="H14" s="563">
        <f t="shared" si="1"/>
        <v>290278592</v>
      </c>
      <c r="I14" s="563">
        <f t="shared" si="1"/>
        <v>468259436</v>
      </c>
      <c r="J14" s="524"/>
    </row>
    <row r="15" spans="2:10">
      <c r="B15" s="558"/>
      <c r="C15" s="558"/>
      <c r="D15" s="559"/>
      <c r="E15" s="559"/>
      <c r="F15" s="559"/>
      <c r="G15" s="559"/>
      <c r="H15" s="559"/>
      <c r="I15" s="559"/>
      <c r="J15" s="524"/>
    </row>
    <row r="16" spans="2:10" ht="26.25">
      <c r="B16" s="564" t="s">
        <v>414</v>
      </c>
      <c r="C16" s="558"/>
      <c r="D16" s="565">
        <f t="shared" ref="D16:I16" si="2">D6-D13</f>
        <v>61664431</v>
      </c>
      <c r="E16" s="565">
        <f t="shared" si="2"/>
        <v>79562994</v>
      </c>
      <c r="F16" s="565">
        <f t="shared" si="2"/>
        <v>73851633</v>
      </c>
      <c r="G16" s="565">
        <f t="shared" si="2"/>
        <v>79853365</v>
      </c>
      <c r="H16" s="565">
        <f t="shared" si="2"/>
        <v>54133979</v>
      </c>
      <c r="I16" s="565">
        <f t="shared" si="2"/>
        <v>188951069</v>
      </c>
      <c r="J16" s="524"/>
    </row>
    <row r="17" spans="2:10">
      <c r="B17" s="558"/>
      <c r="C17" s="558"/>
      <c r="D17" s="566">
        <f t="shared" ref="D17:I17" si="3">D16/10000000</f>
        <v>6.1664431000000004</v>
      </c>
      <c r="E17" s="566">
        <f t="shared" si="3"/>
        <v>7.9562993999999998</v>
      </c>
      <c r="F17" s="566">
        <f t="shared" si="3"/>
        <v>7.3851633000000003</v>
      </c>
      <c r="G17" s="566">
        <f t="shared" si="3"/>
        <v>7.9853364999999998</v>
      </c>
      <c r="H17" s="566">
        <f t="shared" si="3"/>
        <v>5.4133978999999997</v>
      </c>
      <c r="I17" s="566">
        <f t="shared" si="3"/>
        <v>18.895106899999998</v>
      </c>
      <c r="J17" s="524"/>
    </row>
    <row r="18" spans="2:10">
      <c r="B18" s="558" t="s">
        <v>353</v>
      </c>
      <c r="C18" s="558"/>
      <c r="D18" s="566">
        <f t="shared" ref="D18:I18" si="4">D7/10000000</f>
        <v>0.57931900000000003</v>
      </c>
      <c r="E18" s="566">
        <f t="shared" si="4"/>
        <v>0.84528979999999998</v>
      </c>
      <c r="F18" s="566">
        <f t="shared" si="4"/>
        <v>1.3928058999999999</v>
      </c>
      <c r="G18" s="566">
        <f t="shared" si="4"/>
        <v>1.5669835000000001</v>
      </c>
      <c r="H18" s="566">
        <f t="shared" si="4"/>
        <v>2.9865681999999998</v>
      </c>
      <c r="I18" s="566">
        <f t="shared" si="4"/>
        <v>3.1064501</v>
      </c>
      <c r="J18" s="524"/>
    </row>
    <row r="19" spans="2:10">
      <c r="B19" s="558"/>
      <c r="C19" s="558"/>
      <c r="D19" s="558"/>
      <c r="E19" s="567">
        <f>E18/D18-1</f>
        <v>0.45910940259166355</v>
      </c>
      <c r="F19" s="567">
        <f>F18/E18-1</f>
        <v>0.64772590418102749</v>
      </c>
      <c r="G19" s="567">
        <f>G18/F18-1</f>
        <v>0.12505518536358884</v>
      </c>
      <c r="H19" s="567">
        <f>H18/G18-1</f>
        <v>0.9059346827838326</v>
      </c>
      <c r="I19" s="567">
        <f>I18/H18-1</f>
        <v>4.0140352395100276E-2</v>
      </c>
    </row>
    <row r="20" spans="2:10">
      <c r="B20" s="558"/>
      <c r="C20" s="558"/>
      <c r="D20" s="558"/>
      <c r="E20" s="558"/>
      <c r="F20" s="558"/>
      <c r="G20" s="558"/>
      <c r="H20" s="558"/>
      <c r="I20" s="558"/>
    </row>
    <row r="21" spans="2:10">
      <c r="B21" s="558"/>
      <c r="C21" s="558"/>
      <c r="D21" s="558"/>
      <c r="E21" s="558"/>
      <c r="F21" s="558"/>
      <c r="G21" s="558"/>
      <c r="H21" s="568">
        <f>(H18/F18-1)^0.5</f>
        <v>1.0697110347333327</v>
      </c>
      <c r="I21" s="558"/>
    </row>
    <row r="22" spans="2:10">
      <c r="B22" s="558"/>
      <c r="C22" s="558"/>
      <c r="D22" s="558"/>
      <c r="E22" s="558"/>
      <c r="F22" s="558"/>
      <c r="G22" s="558"/>
      <c r="H22" s="569">
        <f>(H18/D18-1)^1/COUNT(D18:F18)</f>
        <v>1.3851028535228431</v>
      </c>
      <c r="I22" s="558"/>
    </row>
    <row r="23" spans="2:10">
      <c r="B23" s="558"/>
      <c r="C23" s="558"/>
      <c r="D23" s="558"/>
      <c r="E23" s="558"/>
      <c r="F23" s="558"/>
      <c r="G23" s="558"/>
      <c r="H23" s="558"/>
      <c r="I23" s="558"/>
    </row>
  </sheetData>
  <mergeCells count="1">
    <mergeCell ref="B2:D3"/>
  </mergeCells>
  <pageMargins left="0.7" right="0.7" top="0.75" bottom="0.75" header="0.3" footer="0.3"/>
</worksheet>
</file>

<file path=xl/worksheets/sheet18.xml><?xml version="1.0" encoding="utf-8"?>
<worksheet xmlns="http://schemas.openxmlformats.org/spreadsheetml/2006/main" xmlns:r="http://schemas.openxmlformats.org/officeDocument/2006/relationships">
  <sheetPr>
    <pageSetUpPr fitToPage="1"/>
  </sheetPr>
  <dimension ref="A1:T39"/>
  <sheetViews>
    <sheetView showGridLines="0" workbookViewId="0">
      <selection activeCell="H1" sqref="H1"/>
    </sheetView>
  </sheetViews>
  <sheetFormatPr defaultRowHeight="15"/>
  <cols>
    <col min="2" max="2" width="22.85546875" customWidth="1"/>
    <col min="3" max="3" width="15.85546875" style="243" customWidth="1"/>
    <col min="4" max="4" width="15.28515625" style="243" customWidth="1"/>
    <col min="5" max="5" width="25" style="243" customWidth="1"/>
    <col min="6" max="6" width="23.140625" style="243" customWidth="1"/>
    <col min="7" max="7" width="19.85546875" style="243" customWidth="1"/>
    <col min="8" max="8" width="21.5703125" style="243" customWidth="1"/>
    <col min="9" max="9" width="14.28515625" style="243" bestFit="1" customWidth="1"/>
    <col min="10" max="10" width="14.28515625" style="243" customWidth="1"/>
    <col min="11" max="11" width="12.7109375" style="243" customWidth="1"/>
    <col min="12" max="20" width="10.42578125" style="243" customWidth="1"/>
  </cols>
  <sheetData>
    <row r="1" spans="1:20">
      <c r="C1"/>
      <c r="D1"/>
      <c r="E1"/>
      <c r="F1"/>
      <c r="G1"/>
      <c r="H1"/>
      <c r="I1"/>
      <c r="J1"/>
      <c r="K1"/>
      <c r="L1"/>
      <c r="M1"/>
      <c r="N1"/>
      <c r="O1"/>
      <c r="P1"/>
      <c r="Q1"/>
      <c r="R1"/>
      <c r="S1"/>
      <c r="T1"/>
    </row>
    <row r="2" spans="1:20">
      <c r="C2"/>
      <c r="D2"/>
      <c r="E2"/>
      <c r="F2"/>
      <c r="G2"/>
      <c r="H2"/>
      <c r="I2"/>
      <c r="J2"/>
      <c r="K2"/>
      <c r="L2"/>
      <c r="M2"/>
      <c r="N2"/>
      <c r="O2"/>
      <c r="P2"/>
      <c r="Q2"/>
      <c r="R2"/>
      <c r="S2"/>
      <c r="T2"/>
    </row>
    <row r="3" spans="1:20">
      <c r="A3" s="241" t="s">
        <v>209</v>
      </c>
      <c r="C3"/>
      <c r="D3"/>
      <c r="E3"/>
      <c r="F3"/>
      <c r="G3"/>
      <c r="H3"/>
      <c r="I3"/>
      <c r="J3"/>
      <c r="K3"/>
      <c r="L3"/>
      <c r="M3"/>
      <c r="N3"/>
      <c r="O3"/>
      <c r="P3"/>
      <c r="Q3"/>
      <c r="R3"/>
      <c r="S3"/>
      <c r="T3"/>
    </row>
    <row r="4" spans="1:20">
      <c r="C4"/>
      <c r="D4"/>
      <c r="E4"/>
      <c r="F4"/>
      <c r="G4"/>
      <c r="H4" s="242" t="s">
        <v>210</v>
      </c>
      <c r="I4" s="149" t="s">
        <v>128</v>
      </c>
      <c r="J4" s="149" t="s">
        <v>129</v>
      </c>
      <c r="K4" s="149"/>
      <c r="L4"/>
      <c r="M4"/>
      <c r="N4"/>
      <c r="O4"/>
      <c r="P4"/>
      <c r="Q4"/>
      <c r="R4"/>
      <c r="S4"/>
      <c r="T4"/>
    </row>
    <row r="5" spans="1:20">
      <c r="H5" s="243" t="s">
        <v>211</v>
      </c>
      <c r="I5" s="243">
        <f>SUM([162]Amortization!G19:G24)*10^7</f>
        <v>546903833.19497859</v>
      </c>
      <c r="J5" s="243">
        <v>671685477.63738966</v>
      </c>
    </row>
    <row r="6" spans="1:20" ht="30">
      <c r="B6" s="244" t="s">
        <v>212</v>
      </c>
      <c r="C6" s="245">
        <v>3213823359.5356202</v>
      </c>
      <c r="E6" s="246"/>
      <c r="F6" s="245"/>
      <c r="H6" s="243" t="s">
        <v>213</v>
      </c>
      <c r="I6" s="243">
        <f>H19</f>
        <v>545972339.49780703</v>
      </c>
      <c r="J6" s="243">
        <f>H20</f>
        <v>669467825.49780703</v>
      </c>
    </row>
    <row r="7" spans="1:20" ht="30">
      <c r="B7" s="244" t="s">
        <v>214</v>
      </c>
      <c r="C7" s="245">
        <v>546903833.19497859</v>
      </c>
      <c r="E7" s="245" t="s">
        <v>215</v>
      </c>
      <c r="F7" s="245">
        <f>'[163]Upfront fee'!M60-'[163]Upfront fee'!E76</f>
        <v>-6651738.0283505628</v>
      </c>
      <c r="H7" s="247" t="s">
        <v>216</v>
      </c>
      <c r="I7" s="248">
        <f>I5-I6</f>
        <v>931493.69717156887</v>
      </c>
      <c r="J7" s="248">
        <f>J5-J6</f>
        <v>2217652.139582634</v>
      </c>
    </row>
    <row r="8" spans="1:20">
      <c r="B8" s="244"/>
      <c r="C8" s="245"/>
      <c r="E8" s="245" t="s">
        <v>217</v>
      </c>
      <c r="F8" s="245">
        <f>C9+F7</f>
        <v>3748535454.7022486</v>
      </c>
      <c r="I8" s="249"/>
      <c r="J8" s="243">
        <f>J7-I7</f>
        <v>1286158.4424110651</v>
      </c>
    </row>
    <row r="9" spans="1:20" ht="30">
      <c r="B9" s="244" t="s">
        <v>218</v>
      </c>
      <c r="C9" s="245">
        <f>C6+C7-F9</f>
        <v>3755187192.7305989</v>
      </c>
      <c r="E9" s="245" t="s">
        <v>219</v>
      </c>
      <c r="F9" s="245">
        <f>[162]Amortization!E9*10^7</f>
        <v>5540000.0000000009</v>
      </c>
    </row>
    <row r="11" spans="1:20" ht="16.5">
      <c r="B11" s="250" t="s">
        <v>220</v>
      </c>
    </row>
    <row r="12" spans="1:20">
      <c r="B12" s="683" t="s">
        <v>221</v>
      </c>
      <c r="C12" s="685" t="s">
        <v>222</v>
      </c>
      <c r="D12" s="685" t="s">
        <v>223</v>
      </c>
      <c r="E12" s="685" t="s">
        <v>222</v>
      </c>
      <c r="F12" s="685" t="s">
        <v>224</v>
      </c>
      <c r="G12" s="685" t="s">
        <v>225</v>
      </c>
      <c r="H12" s="685" t="s">
        <v>226</v>
      </c>
      <c r="I12" s="687" t="s">
        <v>227</v>
      </c>
    </row>
    <row r="13" spans="1:20" ht="15.75" thickBot="1">
      <c r="B13" s="684"/>
      <c r="C13" s="686"/>
      <c r="D13" s="686"/>
      <c r="E13" s="686"/>
      <c r="F13" s="686"/>
      <c r="G13" s="686"/>
      <c r="H13" s="686"/>
      <c r="I13" s="688"/>
    </row>
    <row r="14" spans="1:20" ht="16.5">
      <c r="A14" s="145">
        <f t="shared" ref="A14:A22" si="0">G14/10000000</f>
        <v>2.9265358871887823</v>
      </c>
      <c r="B14" s="251" t="s">
        <v>175</v>
      </c>
      <c r="C14" s="252">
        <v>9.6358999999999995</v>
      </c>
      <c r="D14" s="253">
        <f>$F$8*C14/$C$32</f>
        <v>29265358.871887825</v>
      </c>
      <c r="E14" s="254">
        <v>0</v>
      </c>
      <c r="F14" s="254">
        <v>0</v>
      </c>
      <c r="G14" s="253">
        <f>D14+F14</f>
        <v>29265358.871887825</v>
      </c>
      <c r="H14" s="253">
        <f>G14</f>
        <v>29265358.871887825</v>
      </c>
      <c r="I14" s="255">
        <f>$F$8-H14</f>
        <v>3719270095.8303609</v>
      </c>
    </row>
    <row r="15" spans="1:20" ht="16.5">
      <c r="A15" s="145">
        <f t="shared" si="0"/>
        <v>7.9706410897758531</v>
      </c>
      <c r="B15" s="256" t="s">
        <v>124</v>
      </c>
      <c r="C15" s="252">
        <v>26.2441</v>
      </c>
      <c r="D15" s="253">
        <f t="shared" ref="D15:D31" si="1">$F$8*C15/$C$32</f>
        <v>79706410.897758529</v>
      </c>
      <c r="E15" s="254">
        <v>0</v>
      </c>
      <c r="F15" s="254">
        <v>0</v>
      </c>
      <c r="G15" s="253">
        <f t="shared" ref="G15:G31" si="2">D15+F15</f>
        <v>79706410.897758529</v>
      </c>
      <c r="H15" s="253">
        <f>H14+G15</f>
        <v>108971769.76964635</v>
      </c>
      <c r="I15" s="255">
        <f>$F$8-H15</f>
        <v>3639563684.9326024</v>
      </c>
    </row>
    <row r="16" spans="1:20" ht="16.5">
      <c r="A16" s="145">
        <f t="shared" si="0"/>
        <v>9.536244701775713</v>
      </c>
      <c r="B16" s="251" t="s">
        <v>125</v>
      </c>
      <c r="C16" s="252">
        <v>31.399000000000001</v>
      </c>
      <c r="D16" s="253">
        <f>$F$8*C16/$C$32</f>
        <v>95362447.017757133</v>
      </c>
      <c r="E16" s="254">
        <v>0</v>
      </c>
      <c r="F16" s="254">
        <v>0</v>
      </c>
      <c r="G16" s="253">
        <f t="shared" si="2"/>
        <v>95362447.017757133</v>
      </c>
      <c r="H16" s="253">
        <f t="shared" ref="H16:H31" si="3">H15+G16</f>
        <v>204334216.78740346</v>
      </c>
      <c r="I16" s="255">
        <f>$F$8-H16</f>
        <v>3544201237.914845</v>
      </c>
    </row>
    <row r="17" spans="1:20" ht="16.5">
      <c r="A17" s="145">
        <f t="shared" si="0"/>
        <v>11.263028130433186</v>
      </c>
      <c r="B17" s="251" t="s">
        <v>126</v>
      </c>
      <c r="C17" s="252">
        <v>37.084600000000002</v>
      </c>
      <c r="D17" s="253">
        <f>$F$8*C17/$C$32</f>
        <v>112630281.30433187</v>
      </c>
      <c r="E17" s="254">
        <v>0</v>
      </c>
      <c r="F17" s="254">
        <v>0</v>
      </c>
      <c r="G17" s="253">
        <f t="shared" si="2"/>
        <v>112630281.30433187</v>
      </c>
      <c r="H17" s="253">
        <f t="shared" si="3"/>
        <v>316964498.09173536</v>
      </c>
      <c r="I17" s="255">
        <f>$F$8-H17</f>
        <v>3431570956.6105132</v>
      </c>
    </row>
    <row r="18" spans="1:20" ht="16.5">
      <c r="A18" s="145">
        <f t="shared" si="0"/>
        <v>11.331646812978928</v>
      </c>
      <c r="B18" s="251" t="s">
        <v>127</v>
      </c>
      <c r="C18" s="252">
        <v>37.250399999999999</v>
      </c>
      <c r="D18" s="253">
        <f>$F$8*C18/$C$32</f>
        <v>113133835.35750374</v>
      </c>
      <c r="E18" s="254">
        <v>37.250399999999999</v>
      </c>
      <c r="F18" s="253">
        <f>$F$9*E18/$E$32</f>
        <v>182632.77228553436</v>
      </c>
      <c r="G18" s="253">
        <f t="shared" si="2"/>
        <v>113316468.12978928</v>
      </c>
      <c r="H18" s="253">
        <f t="shared" si="3"/>
        <v>430280966.22152466</v>
      </c>
      <c r="I18" s="255">
        <f>$F$8+$F$9-H18</f>
        <v>3323794488.4807239</v>
      </c>
    </row>
    <row r="19" spans="1:20" s="263" customFormat="1" ht="16.5">
      <c r="A19" s="145">
        <f t="shared" si="0"/>
        <v>11.569137327628239</v>
      </c>
      <c r="B19" s="256" t="s">
        <v>128</v>
      </c>
      <c r="C19" s="257">
        <v>38.031100000000002</v>
      </c>
      <c r="D19" s="258">
        <f>$F$8*C19/$C$32</f>
        <v>115504912.85636559</v>
      </c>
      <c r="E19" s="259">
        <v>38.031100000000002</v>
      </c>
      <c r="F19" s="258">
        <f t="shared" ref="F19:F31" si="4">$F$9*E19/$E$32</f>
        <v>186460.4199167898</v>
      </c>
      <c r="G19" s="258">
        <f t="shared" si="2"/>
        <v>115691373.27628238</v>
      </c>
      <c r="H19" s="258">
        <f>H18+G19</f>
        <v>545972339.49780703</v>
      </c>
      <c r="I19" s="260">
        <f>$F$8+$F$9-H19+1394</f>
        <v>3208104509.2044415</v>
      </c>
      <c r="J19" s="261"/>
      <c r="K19" s="262"/>
      <c r="L19" s="262"/>
      <c r="M19" s="262"/>
      <c r="N19" s="262"/>
      <c r="O19" s="262"/>
      <c r="P19" s="262"/>
      <c r="Q19" s="262"/>
      <c r="R19" s="262"/>
      <c r="S19" s="262"/>
      <c r="T19" s="262"/>
    </row>
    <row r="20" spans="1:20" s="263" customFormat="1" ht="16.5">
      <c r="A20" s="145">
        <f t="shared" si="0"/>
        <v>12.3495486</v>
      </c>
      <c r="B20" s="251" t="s">
        <v>129</v>
      </c>
      <c r="C20" s="257">
        <v>40.599299999999999</v>
      </c>
      <c r="D20" s="258">
        <f t="shared" si="1"/>
        <v>123304837.5810703</v>
      </c>
      <c r="E20" s="259">
        <v>40.599299999999999</v>
      </c>
      <c r="F20" s="258">
        <f>$F$9*E20/$E$32</f>
        <v>199051.89506292806</v>
      </c>
      <c r="G20" s="258">
        <v>123495486</v>
      </c>
      <c r="H20" s="258">
        <f t="shared" si="3"/>
        <v>669467825.49780703</v>
      </c>
      <c r="I20" s="260">
        <f>$F$8+$F$9-H20+1394</f>
        <v>3084609023.2044415</v>
      </c>
      <c r="J20" s="263" t="s">
        <v>228</v>
      </c>
      <c r="K20" s="262"/>
      <c r="L20" s="262"/>
      <c r="M20" s="262"/>
      <c r="N20" s="262"/>
      <c r="O20" s="262"/>
      <c r="P20" s="262"/>
      <c r="Q20" s="262"/>
      <c r="R20" s="262"/>
      <c r="S20" s="262"/>
      <c r="T20" s="262"/>
    </row>
    <row r="21" spans="1:20" s="263" customFormat="1" ht="16.5">
      <c r="A21" s="145">
        <f t="shared" si="0"/>
        <v>17.009831899999998</v>
      </c>
      <c r="B21" s="256" t="s">
        <v>130</v>
      </c>
      <c r="C21" s="257">
        <v>41.64</v>
      </c>
      <c r="D21" s="258">
        <f t="shared" si="1"/>
        <v>126465565.58550932</v>
      </c>
      <c r="E21" s="259">
        <v>41.64</v>
      </c>
      <c r="F21" s="258">
        <f t="shared" si="4"/>
        <v>204154.28124180279</v>
      </c>
      <c r="G21" s="258">
        <v>170098319</v>
      </c>
      <c r="H21" s="258">
        <f t="shared" si="3"/>
        <v>839566144.49780703</v>
      </c>
      <c r="I21" s="260">
        <f>$F$8+$F$9-H21+1394</f>
        <v>2914510704.2044415</v>
      </c>
      <c r="J21" s="263" t="s">
        <v>229</v>
      </c>
      <c r="K21" s="262"/>
      <c r="L21" s="262"/>
      <c r="M21" s="262"/>
      <c r="N21" s="262"/>
      <c r="O21" s="262"/>
      <c r="P21" s="262"/>
      <c r="Q21" s="262"/>
      <c r="R21" s="262"/>
      <c r="S21" s="262"/>
      <c r="T21" s="262"/>
    </row>
    <row r="22" spans="1:20" s="271" customFormat="1" ht="16.5">
      <c r="A22" s="145">
        <f t="shared" si="0"/>
        <v>15.2879765648978</v>
      </c>
      <c r="B22" s="264" t="s">
        <v>174</v>
      </c>
      <c r="C22" s="265">
        <v>50.256</v>
      </c>
      <c r="D22" s="266">
        <f t="shared" si="1"/>
        <v>152633368.49340433</v>
      </c>
      <c r="E22" s="267">
        <v>50.256</v>
      </c>
      <c r="F22" s="266">
        <f t="shared" si="4"/>
        <v>246397.15557368018</v>
      </c>
      <c r="G22" s="268">
        <f>D22+F22</f>
        <v>152879765.64897799</v>
      </c>
      <c r="H22" s="266">
        <f t="shared" si="3"/>
        <v>992445910.14678502</v>
      </c>
      <c r="I22" s="269">
        <f>$F$8+$F$9-H22+1394</f>
        <v>2761630938.5554638</v>
      </c>
      <c r="J22" s="262" t="s">
        <v>230</v>
      </c>
      <c r="K22" s="262"/>
      <c r="L22" s="262"/>
      <c r="M22" s="262"/>
      <c r="N22" s="270"/>
      <c r="O22" s="270"/>
      <c r="P22" s="270"/>
      <c r="Q22" s="270"/>
      <c r="R22" s="270"/>
      <c r="S22" s="270"/>
      <c r="T22" s="270"/>
    </row>
    <row r="23" spans="1:20" s="276" customFormat="1" ht="16.5">
      <c r="A23" s="145">
        <f>G23/10000000</f>
        <v>14.916685472871608</v>
      </c>
      <c r="B23" s="272" t="s">
        <v>132</v>
      </c>
      <c r="C23" s="273">
        <f>'[161]Sub Schedules'!E410/10^7</f>
        <v>49.006038799999999</v>
      </c>
      <c r="D23" s="274">
        <f t="shared" si="1"/>
        <v>148837089.67212808</v>
      </c>
      <c r="E23" s="275">
        <v>67.260000000000005</v>
      </c>
      <c r="F23" s="274">
        <f t="shared" si="4"/>
        <v>329765.05658798415</v>
      </c>
      <c r="G23" s="276">
        <f t="shared" si="2"/>
        <v>149166854.72871608</v>
      </c>
      <c r="H23" s="274">
        <f t="shared" si="3"/>
        <v>1141612764.8755012</v>
      </c>
      <c r="I23" s="277">
        <f t="shared" ref="I23:I31" si="5">$F$8+$F$9-H23</f>
        <v>2612462689.8267474</v>
      </c>
      <c r="J23" s="278" t="s">
        <v>231</v>
      </c>
      <c r="K23" s="278">
        <f>+G23</f>
        <v>149166854.72871608</v>
      </c>
      <c r="L23" s="278"/>
      <c r="M23" s="278"/>
      <c r="N23" s="278"/>
      <c r="O23" s="278"/>
      <c r="P23" s="278"/>
      <c r="Q23" s="278"/>
      <c r="R23" s="278"/>
      <c r="S23" s="278"/>
      <c r="T23" s="278"/>
    </row>
    <row r="24" spans="1:20" ht="18.75" customHeight="1">
      <c r="A24" s="145">
        <f>G24/10000000</f>
        <v>22.517033296198164</v>
      </c>
      <c r="B24" s="251" t="s">
        <v>232</v>
      </c>
      <c r="C24" s="252">
        <v>74.02</v>
      </c>
      <c r="D24" s="253">
        <f t="shared" si="1"/>
        <v>224807424.70315558</v>
      </c>
      <c r="E24" s="254">
        <v>74.02</v>
      </c>
      <c r="F24" s="253">
        <f t="shared" si="4"/>
        <v>362908.25882608653</v>
      </c>
      <c r="G24" s="253">
        <f t="shared" si="2"/>
        <v>225170332.96198165</v>
      </c>
      <c r="H24" s="253">
        <f t="shared" si="3"/>
        <v>1366783097.8374829</v>
      </c>
      <c r="I24" s="255">
        <f t="shared" si="5"/>
        <v>2387292356.8647656</v>
      </c>
      <c r="J24" s="279" t="s">
        <v>233</v>
      </c>
      <c r="K24" s="280">
        <v>114673696</v>
      </c>
    </row>
    <row r="25" spans="1:20" ht="16.5">
      <c r="A25" s="145">
        <f t="shared" ref="A25:A31" si="6">G25/10000000</f>
        <v>24.594733072110532</v>
      </c>
      <c r="B25" s="256" t="s">
        <v>234</v>
      </c>
      <c r="C25" s="252">
        <v>80.849999999999994</v>
      </c>
      <c r="D25" s="253">
        <f t="shared" si="1"/>
        <v>245550936.06120139</v>
      </c>
      <c r="E25" s="254">
        <v>80.849999999999994</v>
      </c>
      <c r="F25" s="253">
        <f t="shared" si="4"/>
        <v>396394.65990393265</v>
      </c>
      <c r="G25" s="253">
        <f t="shared" si="2"/>
        <v>245947330.72110534</v>
      </c>
      <c r="H25" s="253">
        <f t="shared" si="3"/>
        <v>1612730428.5585883</v>
      </c>
      <c r="I25" s="255">
        <f t="shared" si="5"/>
        <v>2141345026.1436603</v>
      </c>
      <c r="J25" s="280"/>
      <c r="K25" s="280">
        <f>+K23-K24</f>
        <v>34493158.728716075</v>
      </c>
    </row>
    <row r="26" spans="1:20" ht="16.5">
      <c r="A26" s="145">
        <f t="shared" si="6"/>
        <v>26.803239715320462</v>
      </c>
      <c r="B26" s="251" t="s">
        <v>235</v>
      </c>
      <c r="C26" s="252">
        <v>88.11</v>
      </c>
      <c r="D26" s="253">
        <f t="shared" si="1"/>
        <v>267600407.87077871</v>
      </c>
      <c r="E26" s="254">
        <v>88.11</v>
      </c>
      <c r="F26" s="253">
        <f t="shared" si="4"/>
        <v>431989.28242591844</v>
      </c>
      <c r="G26" s="253">
        <f t="shared" si="2"/>
        <v>268032397.15320462</v>
      </c>
      <c r="H26" s="253">
        <f t="shared" si="3"/>
        <v>1880762825.7117929</v>
      </c>
      <c r="I26" s="255">
        <f t="shared" si="5"/>
        <v>1873312628.9904556</v>
      </c>
    </row>
    <row r="27" spans="1:20" ht="16.5">
      <c r="A27" s="145">
        <f t="shared" si="6"/>
        <v>29.218603730070704</v>
      </c>
      <c r="B27" s="256" t="s">
        <v>236</v>
      </c>
      <c r="C27" s="252">
        <v>96.05</v>
      </c>
      <c r="D27" s="253">
        <f t="shared" si="1"/>
        <v>291715119.46417308</v>
      </c>
      <c r="E27" s="254">
        <v>96.05</v>
      </c>
      <c r="F27" s="253">
        <f t="shared" si="4"/>
        <v>470917.83653398557</v>
      </c>
      <c r="G27" s="253">
        <f t="shared" si="2"/>
        <v>292186037.30070704</v>
      </c>
      <c r="H27" s="253">
        <f t="shared" si="3"/>
        <v>2172948863.0124998</v>
      </c>
      <c r="I27" s="255">
        <f t="shared" si="5"/>
        <v>1581126591.6897488</v>
      </c>
    </row>
    <row r="28" spans="1:20" ht="16.5">
      <c r="A28" s="145">
        <f t="shared" si="6"/>
        <v>31.965547943319422</v>
      </c>
      <c r="B28" s="251" t="s">
        <v>237</v>
      </c>
      <c r="C28" s="252">
        <v>105.08</v>
      </c>
      <c r="D28" s="253">
        <f t="shared" si="1"/>
        <v>319140288.94633329</v>
      </c>
      <c r="E28" s="254">
        <v>105.08</v>
      </c>
      <c r="F28" s="253">
        <f t="shared" si="4"/>
        <v>515190.48686091835</v>
      </c>
      <c r="G28" s="253">
        <f t="shared" si="2"/>
        <v>319655479.43319422</v>
      </c>
      <c r="H28" s="253">
        <f t="shared" si="3"/>
        <v>2492604342.445694</v>
      </c>
      <c r="I28" s="255">
        <f t="shared" si="5"/>
        <v>1261471112.2565546</v>
      </c>
    </row>
    <row r="29" spans="1:20" ht="16.5">
      <c r="A29" s="145">
        <f t="shared" si="6"/>
        <v>34.767248519622925</v>
      </c>
      <c r="B29" s="256" t="s">
        <v>238</v>
      </c>
      <c r="C29" s="252">
        <v>114.29</v>
      </c>
      <c r="D29" s="253">
        <f t="shared" si="1"/>
        <v>347112139.54773915</v>
      </c>
      <c r="E29" s="254">
        <v>114.29</v>
      </c>
      <c r="F29" s="253">
        <f t="shared" si="4"/>
        <v>560345.64849004906</v>
      </c>
      <c r="G29" s="253">
        <f t="shared" si="2"/>
        <v>347672485.19622922</v>
      </c>
      <c r="H29" s="253">
        <f t="shared" si="3"/>
        <v>2840276827.641923</v>
      </c>
      <c r="I29" s="255">
        <f t="shared" si="5"/>
        <v>913798627.06032562</v>
      </c>
    </row>
    <row r="30" spans="1:20" ht="16.5">
      <c r="A30" s="145">
        <f t="shared" si="6"/>
        <v>37.927907475952281</v>
      </c>
      <c r="B30" s="251" t="s">
        <v>239</v>
      </c>
      <c r="C30" s="252">
        <v>124.68</v>
      </c>
      <c r="D30" s="253">
        <f t="shared" si="1"/>
        <v>378667788.59753364</v>
      </c>
      <c r="E30" s="254">
        <v>124.68</v>
      </c>
      <c r="F30" s="253">
        <f t="shared" si="4"/>
        <v>611286.1619891444</v>
      </c>
      <c r="G30" s="253">
        <f t="shared" si="2"/>
        <v>379279074.7595228</v>
      </c>
      <c r="H30" s="253">
        <f t="shared" si="3"/>
        <v>3219555902.4014459</v>
      </c>
      <c r="I30" s="255">
        <f t="shared" si="5"/>
        <v>534519552.30080271</v>
      </c>
    </row>
    <row r="31" spans="1:20" ht="16.5">
      <c r="A31" s="145">
        <f t="shared" si="6"/>
        <v>57.793974795791861</v>
      </c>
      <c r="B31" s="281" t="s">
        <v>240</v>
      </c>
      <c r="C31" s="282">
        <f>171.8404+30-0.37-0.0003-11-0.46+0.0047</f>
        <v>190.01479999999998</v>
      </c>
      <c r="D31" s="253">
        <f t="shared" si="1"/>
        <v>577097241.87361741</v>
      </c>
      <c r="E31" s="283">
        <v>171.84039999999999</v>
      </c>
      <c r="F31" s="284">
        <f t="shared" si="4"/>
        <v>842506.08430124621</v>
      </c>
      <c r="G31" s="284">
        <f t="shared" si="2"/>
        <v>577939747.95791864</v>
      </c>
      <c r="H31" s="284">
        <f t="shared" si="3"/>
        <v>3797495650.3593645</v>
      </c>
      <c r="I31" s="255">
        <f t="shared" si="5"/>
        <v>-43420195.657115936</v>
      </c>
    </row>
    <row r="32" spans="1:20" s="241" customFormat="1" ht="15.75" thickBot="1">
      <c r="B32" s="285"/>
      <c r="C32" s="286">
        <f>SUM(C14:C31)</f>
        <v>1234.2412387999998</v>
      </c>
      <c r="D32" s="287">
        <f>SUM(D14:D31)</f>
        <v>3748535454.7022486</v>
      </c>
      <c r="E32" s="286">
        <f>SUM(E14:E31)</f>
        <v>1129.9572000000001</v>
      </c>
      <c r="F32" s="287">
        <f>SUM(F14:F31)</f>
        <v>5540000.0000000009</v>
      </c>
      <c r="G32" s="287">
        <f>SUM(G14:G31)</f>
        <v>3797495650.3593645</v>
      </c>
      <c r="H32" s="286"/>
      <c r="I32" s="287"/>
      <c r="J32" s="288"/>
      <c r="K32" s="288"/>
      <c r="L32" s="288"/>
      <c r="M32" s="288"/>
      <c r="N32" s="288"/>
      <c r="O32" s="288"/>
      <c r="P32" s="288"/>
      <c r="Q32" s="288"/>
      <c r="R32" s="288"/>
      <c r="S32" s="288"/>
      <c r="T32" s="288"/>
    </row>
    <row r="33" spans="3:4" customFormat="1" ht="15.75" thickTop="1">
      <c r="C33" s="289">
        <v>1234.3208</v>
      </c>
      <c r="D33" s="243"/>
    </row>
    <row r="34" spans="3:4" customFormat="1">
      <c r="C34" s="289">
        <f>+C33-C32</f>
        <v>7.9561200000171084E-2</v>
      </c>
      <c r="D34">
        <f>'[164]Amortisation (Correct)'!$C$32</f>
        <v>1234.3208</v>
      </c>
    </row>
    <row r="35" spans="3:4" customFormat="1">
      <c r="C35" s="243"/>
      <c r="D35">
        <f>+C32-D34</f>
        <v>-7.9561200000171084E-2</v>
      </c>
    </row>
    <row r="37" spans="3:4" customFormat="1">
      <c r="C37" s="243" t="s">
        <v>241</v>
      </c>
      <c r="D37" s="290">
        <f>312.14/1234.32*(D32+F32)</f>
        <v>949346289.80390811</v>
      </c>
    </row>
    <row r="38" spans="3:4" customFormat="1">
      <c r="C38" s="243" t="s">
        <v>242</v>
      </c>
      <c r="D38" s="243">
        <f>SUM(D14:D21)+772299</f>
        <v>796145948.4721843</v>
      </c>
    </row>
    <row r="39" spans="3:4" customFormat="1">
      <c r="C39" s="243"/>
      <c r="D39" s="243">
        <f>D37-D38</f>
        <v>153200341.33172381</v>
      </c>
    </row>
  </sheetData>
  <mergeCells count="8">
    <mergeCell ref="H12:H13"/>
    <mergeCell ref="I12:I13"/>
    <mergeCell ref="B12:B13"/>
    <mergeCell ref="C12:C13"/>
    <mergeCell ref="D12:D13"/>
    <mergeCell ref="E12:E13"/>
    <mergeCell ref="F12:F13"/>
    <mergeCell ref="G12:G13"/>
  </mergeCells>
  <pageMargins left="0.7" right="0.7" top="0.75" bottom="0.75" header="0.3" footer="0.3"/>
  <pageSetup paperSize="9" scale="45" orientation="landscape" r:id="rId1"/>
  <legacyDrawing r:id="rId2"/>
</worksheet>
</file>

<file path=xl/worksheets/sheet19.xml><?xml version="1.0" encoding="utf-8"?>
<worksheet xmlns="http://schemas.openxmlformats.org/spreadsheetml/2006/main" xmlns:r="http://schemas.openxmlformats.org/officeDocument/2006/relationships">
  <dimension ref="C2:K45"/>
  <sheetViews>
    <sheetView workbookViewId="0">
      <selection activeCell="J4" sqref="J4"/>
    </sheetView>
  </sheetViews>
  <sheetFormatPr defaultRowHeight="15"/>
  <cols>
    <col min="3" max="3" width="12" customWidth="1"/>
    <col min="4" max="4" width="4" bestFit="1" customWidth="1"/>
    <col min="5" max="5" width="18.5703125" bestFit="1" customWidth="1"/>
    <col min="6" max="6" width="15.140625" bestFit="1" customWidth="1"/>
    <col min="7" max="7" width="12" bestFit="1" customWidth="1"/>
    <col min="8" max="8" width="14.140625" bestFit="1" customWidth="1"/>
    <col min="10" max="11" width="10.85546875" bestFit="1" customWidth="1"/>
  </cols>
  <sheetData>
    <row r="2" spans="3:11">
      <c r="J2" t="s">
        <v>92</v>
      </c>
      <c r="K2" t="s">
        <v>168</v>
      </c>
    </row>
    <row r="3" spans="3:11">
      <c r="C3" t="s">
        <v>10</v>
      </c>
      <c r="D3" t="s">
        <v>55</v>
      </c>
      <c r="E3" t="s">
        <v>34</v>
      </c>
      <c r="F3" t="s">
        <v>35</v>
      </c>
      <c r="G3" t="s">
        <v>11</v>
      </c>
      <c r="H3" t="s">
        <v>56</v>
      </c>
      <c r="J3" t="s">
        <v>186</v>
      </c>
      <c r="K3" t="s">
        <v>186</v>
      </c>
    </row>
    <row r="4" spans="3:11">
      <c r="C4" s="202">
        <v>41364</v>
      </c>
      <c r="H4">
        <v>186.13977499999999</v>
      </c>
    </row>
    <row r="5" spans="3:11">
      <c r="C5" s="202">
        <v>41455</v>
      </c>
      <c r="D5">
        <v>91</v>
      </c>
      <c r="E5" s="145">
        <v>186.13977499999999</v>
      </c>
      <c r="F5" s="145">
        <v>3.7006250000000004E-2</v>
      </c>
      <c r="G5" s="145">
        <v>6.0329685979452057</v>
      </c>
      <c r="H5" s="145">
        <v>186.10276875</v>
      </c>
    </row>
    <row r="6" spans="3:11">
      <c r="C6" s="202">
        <v>41547</v>
      </c>
      <c r="D6">
        <v>92</v>
      </c>
      <c r="E6" s="145">
        <v>186.10276875</v>
      </c>
      <c r="F6" s="145">
        <v>3.7006250000000004E-2</v>
      </c>
      <c r="G6" s="145">
        <v>6.0980523678082195</v>
      </c>
      <c r="H6" s="145">
        <v>186.06576250000001</v>
      </c>
    </row>
    <row r="7" spans="3:11">
      <c r="C7" s="202">
        <v>41639</v>
      </c>
      <c r="D7">
        <v>92</v>
      </c>
      <c r="E7" s="145">
        <v>186.06576250000001</v>
      </c>
      <c r="F7" s="145">
        <v>3.7006250000000004E-2</v>
      </c>
      <c r="G7" s="145">
        <v>6.0968397794520559</v>
      </c>
      <c r="H7" s="145">
        <v>186.02875625000001</v>
      </c>
    </row>
    <row r="8" spans="3:11">
      <c r="C8" s="202">
        <v>41729</v>
      </c>
      <c r="D8">
        <v>90</v>
      </c>
      <c r="E8" s="145">
        <v>186.02875625000001</v>
      </c>
      <c r="F8" s="145">
        <v>3.7006250000000004E-2</v>
      </c>
      <c r="G8" s="145">
        <v>5.9631135565068503</v>
      </c>
      <c r="H8" s="145">
        <v>185.99175000000002</v>
      </c>
    </row>
    <row r="9" spans="3:11">
      <c r="C9" s="202">
        <v>41820</v>
      </c>
      <c r="D9">
        <v>91</v>
      </c>
      <c r="E9" s="145">
        <v>185.99175000000002</v>
      </c>
      <c r="F9" s="145">
        <v>3.7006250000000004E-2</v>
      </c>
      <c r="G9" s="145">
        <v>6.0281709657534259</v>
      </c>
      <c r="H9" s="145">
        <v>185.95474375000003</v>
      </c>
    </row>
    <row r="10" spans="3:11">
      <c r="C10" s="202">
        <v>41912</v>
      </c>
      <c r="D10">
        <v>92</v>
      </c>
      <c r="E10" s="145">
        <v>185.95474375000003</v>
      </c>
      <c r="F10" s="145">
        <v>3.7006250000000004E-2</v>
      </c>
      <c r="G10" s="145">
        <v>6.0932020143835635</v>
      </c>
      <c r="H10" s="145">
        <v>185.91773750000004</v>
      </c>
    </row>
    <row r="11" spans="3:11">
      <c r="C11" s="202">
        <v>42004</v>
      </c>
      <c r="D11">
        <v>92</v>
      </c>
      <c r="E11" s="145">
        <v>185.91773750000004</v>
      </c>
      <c r="F11" s="145">
        <v>3.7006250000000004E-2</v>
      </c>
      <c r="G11" s="145">
        <v>6.091989426027399</v>
      </c>
      <c r="H11" s="145">
        <v>185.88073125000005</v>
      </c>
    </row>
    <row r="12" spans="3:11">
      <c r="C12" s="202">
        <v>42094</v>
      </c>
      <c r="D12">
        <v>90</v>
      </c>
      <c r="E12" s="145">
        <v>185.88073125000005</v>
      </c>
      <c r="F12" s="145">
        <v>3.7006250000000004E-2</v>
      </c>
      <c r="G12" s="145">
        <v>5.9583686455479468</v>
      </c>
      <c r="H12" s="145">
        <v>185.84372500000006</v>
      </c>
    </row>
    <row r="13" spans="3:11">
      <c r="C13" s="202">
        <v>42185</v>
      </c>
      <c r="D13">
        <v>91</v>
      </c>
      <c r="E13" s="145">
        <v>185.84372500000006</v>
      </c>
      <c r="F13" s="145">
        <v>2.7349375</v>
      </c>
      <c r="G13" s="145">
        <v>6.0233733335616462</v>
      </c>
      <c r="H13" s="145">
        <v>183.10878750000006</v>
      </c>
    </row>
    <row r="14" spans="3:11">
      <c r="C14" s="202">
        <v>42277</v>
      </c>
      <c r="D14">
        <v>92</v>
      </c>
      <c r="E14" s="145">
        <v>183.10878750000006</v>
      </c>
      <c r="F14" s="145">
        <v>2.7349375</v>
      </c>
      <c r="G14" s="145">
        <v>5.9999482150684962</v>
      </c>
      <c r="H14" s="145">
        <v>180.37385000000006</v>
      </c>
    </row>
    <row r="15" spans="3:11">
      <c r="C15" s="202">
        <v>42369</v>
      </c>
      <c r="D15">
        <v>92</v>
      </c>
      <c r="E15" s="145">
        <v>180.37385000000006</v>
      </c>
      <c r="F15" s="145">
        <v>2.7349375</v>
      </c>
      <c r="G15" s="145">
        <v>5.9103321808219205</v>
      </c>
      <c r="H15" s="145">
        <v>177.63891250000006</v>
      </c>
    </row>
    <row r="16" spans="3:11">
      <c r="C16" s="202">
        <v>42460</v>
      </c>
      <c r="D16">
        <v>91</v>
      </c>
      <c r="E16" s="145">
        <v>177.63891250000006</v>
      </c>
      <c r="F16" s="145">
        <v>2.7349375</v>
      </c>
      <c r="G16" s="145">
        <v>5.7574474928082209</v>
      </c>
      <c r="H16" s="145">
        <v>174.90397500000006</v>
      </c>
    </row>
    <row r="17" spans="3:8">
      <c r="C17" s="202">
        <v>42551</v>
      </c>
      <c r="D17">
        <v>91</v>
      </c>
      <c r="E17" s="145">
        <v>174.90397500000006</v>
      </c>
      <c r="F17" s="145">
        <v>3.6435374999999999</v>
      </c>
      <c r="G17" s="145">
        <v>5.6688055458904127</v>
      </c>
      <c r="H17" s="145">
        <v>171.26043750000005</v>
      </c>
    </row>
    <row r="18" spans="3:8">
      <c r="C18" s="202">
        <v>42643</v>
      </c>
      <c r="D18">
        <v>92</v>
      </c>
      <c r="E18" s="145">
        <v>171.26043750000005</v>
      </c>
      <c r="F18" s="145">
        <v>3.6435374999999999</v>
      </c>
      <c r="G18" s="145">
        <v>5.611711869863016</v>
      </c>
      <c r="H18" s="145">
        <v>167.61690000000004</v>
      </c>
    </row>
    <row r="19" spans="3:8">
      <c r="C19" s="202">
        <v>42735</v>
      </c>
      <c r="D19">
        <v>92</v>
      </c>
      <c r="E19" s="145">
        <v>167.61690000000004</v>
      </c>
      <c r="F19" s="145">
        <v>3.6435374999999999</v>
      </c>
      <c r="G19" s="145">
        <v>5.492323627397262</v>
      </c>
      <c r="H19" s="145">
        <v>163.97336250000004</v>
      </c>
    </row>
    <row r="20" spans="3:8">
      <c r="C20" s="202">
        <v>42825</v>
      </c>
      <c r="D20">
        <v>90</v>
      </c>
      <c r="E20" s="145">
        <v>163.97336250000004</v>
      </c>
      <c r="F20" s="145">
        <v>3.6435374999999999</v>
      </c>
      <c r="G20" s="145">
        <v>5.2561324417808235</v>
      </c>
      <c r="H20" s="145">
        <v>160.32982500000003</v>
      </c>
    </row>
    <row r="21" spans="3:8">
      <c r="C21" s="202">
        <v>42916</v>
      </c>
      <c r="D21">
        <v>91</v>
      </c>
      <c r="E21" s="145">
        <v>160.32982500000003</v>
      </c>
      <c r="F21" s="145">
        <v>4.9623749999999998</v>
      </c>
      <c r="G21" s="145">
        <v>5.1964433691780831</v>
      </c>
      <c r="H21" s="145">
        <v>155.36745000000002</v>
      </c>
    </row>
    <row r="22" spans="3:8">
      <c r="C22" s="202">
        <v>43008</v>
      </c>
      <c r="D22">
        <v>92</v>
      </c>
      <c r="E22" s="145">
        <v>155.36745000000002</v>
      </c>
      <c r="F22" s="145">
        <v>4.9623749999999998</v>
      </c>
      <c r="G22" s="145">
        <v>5.0909443890410966</v>
      </c>
      <c r="H22" s="145">
        <v>150.40507500000001</v>
      </c>
    </row>
    <row r="23" spans="3:8">
      <c r="C23" s="202">
        <v>43100</v>
      </c>
      <c r="D23">
        <v>92</v>
      </c>
      <c r="E23" s="145">
        <v>150.40507500000001</v>
      </c>
      <c r="F23" s="145">
        <v>4.9623749999999998</v>
      </c>
      <c r="G23" s="145">
        <v>4.92834163561644</v>
      </c>
      <c r="H23" s="145">
        <v>145.4427</v>
      </c>
    </row>
    <row r="24" spans="3:8">
      <c r="C24" s="202">
        <v>43190</v>
      </c>
      <c r="D24">
        <v>90</v>
      </c>
      <c r="E24" s="145">
        <v>145.4427</v>
      </c>
      <c r="F24" s="145">
        <v>4.9623749999999998</v>
      </c>
      <c r="G24" s="145">
        <v>4.6621358630136989</v>
      </c>
      <c r="H24" s="145">
        <v>140.48032499999999</v>
      </c>
    </row>
    <row r="25" spans="3:8">
      <c r="C25" s="202">
        <v>43281</v>
      </c>
      <c r="D25">
        <v>91</v>
      </c>
      <c r="E25" s="145">
        <v>140.48032499999999</v>
      </c>
      <c r="F25" s="145">
        <v>6.5413124999999992</v>
      </c>
      <c r="G25" s="145">
        <v>4.553102040410959</v>
      </c>
      <c r="H25" s="145">
        <v>133.93901249999999</v>
      </c>
    </row>
    <row r="26" spans="3:8">
      <c r="C26" s="202">
        <v>43373</v>
      </c>
      <c r="D26">
        <v>92</v>
      </c>
      <c r="E26" s="145">
        <v>133.93901249999999</v>
      </c>
      <c r="F26" s="145">
        <v>6.5413124999999992</v>
      </c>
      <c r="G26" s="145">
        <v>4.3887961356164382</v>
      </c>
      <c r="H26" s="145">
        <v>127.39769999999999</v>
      </c>
    </row>
    <row r="27" spans="3:8">
      <c r="C27" s="202">
        <v>43465</v>
      </c>
      <c r="D27">
        <v>92</v>
      </c>
      <c r="E27" s="145">
        <v>127.39769999999999</v>
      </c>
      <c r="F27" s="145">
        <v>6.5413124999999992</v>
      </c>
      <c r="G27" s="145">
        <v>4.1744561424657531</v>
      </c>
      <c r="H27" s="145">
        <v>120.85638749999998</v>
      </c>
    </row>
    <row r="28" spans="3:8">
      <c r="C28" s="202">
        <v>43555</v>
      </c>
      <c r="D28">
        <v>90</v>
      </c>
      <c r="E28" s="145">
        <v>120.85638749999998</v>
      </c>
      <c r="F28" s="145">
        <v>6.5413124999999992</v>
      </c>
      <c r="G28" s="145">
        <v>3.8740266678082182</v>
      </c>
      <c r="H28" s="145">
        <v>114.31507499999998</v>
      </c>
    </row>
    <row r="29" spans="3:8">
      <c r="C29" s="202">
        <v>43646</v>
      </c>
      <c r="D29">
        <v>91</v>
      </c>
      <c r="E29" s="145">
        <v>114.31507499999998</v>
      </c>
      <c r="F29" s="145">
        <v>6.9924374999999994</v>
      </c>
      <c r="G29" s="145">
        <v>3.7050611979452048</v>
      </c>
      <c r="H29" s="145">
        <v>107.32263749999998</v>
      </c>
    </row>
    <row r="30" spans="3:8">
      <c r="C30" s="202">
        <v>43738</v>
      </c>
      <c r="D30">
        <v>92</v>
      </c>
      <c r="E30" s="145">
        <v>107.32263749999998</v>
      </c>
      <c r="F30" s="145">
        <v>6.9924374999999994</v>
      </c>
      <c r="G30" s="145">
        <v>3.5166540945205478</v>
      </c>
      <c r="H30" s="145">
        <v>100.33019999999999</v>
      </c>
    </row>
    <row r="31" spans="3:8">
      <c r="C31" s="202">
        <v>43830</v>
      </c>
      <c r="D31">
        <v>92</v>
      </c>
      <c r="E31" s="145">
        <v>100.33019999999999</v>
      </c>
      <c r="F31" s="145">
        <v>6.9924374999999994</v>
      </c>
      <c r="G31" s="145">
        <v>3.2875320328767126</v>
      </c>
      <c r="H31" s="145">
        <v>93.337762499999997</v>
      </c>
    </row>
    <row r="32" spans="3:8">
      <c r="C32" s="202">
        <v>43921</v>
      </c>
      <c r="D32">
        <v>91</v>
      </c>
      <c r="E32" s="145">
        <v>93.337762499999997</v>
      </c>
      <c r="F32" s="145">
        <v>6.9924374999999994</v>
      </c>
      <c r="G32" s="145">
        <v>3.0251663845890411</v>
      </c>
      <c r="H32" s="145">
        <v>86.345325000000003</v>
      </c>
    </row>
    <row r="33" spans="3:8">
      <c r="C33" s="202">
        <v>44012</v>
      </c>
      <c r="D33">
        <v>91</v>
      </c>
      <c r="E33" s="145">
        <v>86.345325000000003</v>
      </c>
      <c r="F33" s="145">
        <v>8.3458124999999992</v>
      </c>
      <c r="G33" s="145">
        <v>2.7985347801369862</v>
      </c>
      <c r="H33" s="145">
        <v>77.999512500000009</v>
      </c>
    </row>
    <row r="34" spans="3:8">
      <c r="C34" s="202">
        <v>44104</v>
      </c>
      <c r="D34">
        <v>92</v>
      </c>
      <c r="E34" s="145">
        <v>77.999512500000009</v>
      </c>
      <c r="F34" s="145">
        <v>8.3458124999999992</v>
      </c>
      <c r="G34" s="145">
        <v>2.555819642465754</v>
      </c>
      <c r="H34" s="145">
        <v>69.653700000000015</v>
      </c>
    </row>
    <row r="35" spans="3:8">
      <c r="C35" s="202">
        <v>44196</v>
      </c>
      <c r="D35">
        <v>92</v>
      </c>
      <c r="E35" s="145">
        <v>69.653700000000015</v>
      </c>
      <c r="F35" s="145">
        <v>8.3458124999999992</v>
      </c>
      <c r="G35" s="145">
        <v>2.2823513753424662</v>
      </c>
      <c r="H35" s="145">
        <v>61.307887500000014</v>
      </c>
    </row>
    <row r="36" spans="3:8">
      <c r="C36" s="202">
        <v>44286</v>
      </c>
      <c r="D36">
        <v>90</v>
      </c>
      <c r="E36" s="145">
        <v>61.307887500000014</v>
      </c>
      <c r="F36" s="145">
        <v>8.3458124999999992</v>
      </c>
      <c r="G36" s="145">
        <v>1.9652117363013704</v>
      </c>
      <c r="H36" s="145">
        <v>52.962075000000013</v>
      </c>
    </row>
    <row r="37" spans="3:8">
      <c r="C37" s="202">
        <v>44377</v>
      </c>
      <c r="D37">
        <v>91</v>
      </c>
      <c r="E37" s="145">
        <v>52.962075000000013</v>
      </c>
      <c r="F37" s="145">
        <v>8.1202499999999986</v>
      </c>
      <c r="G37" s="145">
        <v>1.7165516363013704</v>
      </c>
      <c r="H37" s="145">
        <v>44.841825000000014</v>
      </c>
    </row>
    <row r="38" spans="3:8">
      <c r="C38" s="202">
        <v>44469</v>
      </c>
      <c r="D38">
        <v>92</v>
      </c>
      <c r="E38" s="145">
        <v>44.841825000000014</v>
      </c>
      <c r="F38" s="145">
        <v>8.1202499999999986</v>
      </c>
      <c r="G38" s="145">
        <v>1.4693376082191789</v>
      </c>
      <c r="H38" s="145">
        <v>36.721575000000016</v>
      </c>
    </row>
    <row r="39" spans="3:8">
      <c r="C39" s="202">
        <v>44561</v>
      </c>
      <c r="D39">
        <v>92</v>
      </c>
      <c r="E39" s="145">
        <v>36.721575000000016</v>
      </c>
      <c r="F39" s="145">
        <v>8.1202499999999986</v>
      </c>
      <c r="G39" s="145">
        <v>1.2032603753424662</v>
      </c>
      <c r="H39" s="145">
        <v>28.601325000000017</v>
      </c>
    </row>
    <row r="40" spans="3:8">
      <c r="C40" s="202">
        <v>44651</v>
      </c>
      <c r="D40">
        <v>90</v>
      </c>
      <c r="E40" s="145">
        <v>28.601325000000017</v>
      </c>
      <c r="F40" s="145">
        <v>8.1202499999999986</v>
      </c>
      <c r="G40" s="145">
        <v>0.91680959589041155</v>
      </c>
      <c r="H40" s="145">
        <v>20.481075000000018</v>
      </c>
    </row>
    <row r="41" spans="3:8">
      <c r="C41" s="202">
        <v>44742</v>
      </c>
      <c r="D41">
        <v>91</v>
      </c>
      <c r="E41" s="145">
        <v>20.481075000000018</v>
      </c>
      <c r="F41" s="145">
        <v>5.1202687500000001</v>
      </c>
      <c r="G41" s="145">
        <v>0.66381128013698687</v>
      </c>
      <c r="H41" s="145">
        <v>15.360806250000017</v>
      </c>
    </row>
    <row r="42" spans="3:8">
      <c r="C42" s="202">
        <v>44834</v>
      </c>
      <c r="D42">
        <v>92</v>
      </c>
      <c r="E42" s="145">
        <v>15.360806250000017</v>
      </c>
      <c r="F42" s="145">
        <v>5.1202687500000001</v>
      </c>
      <c r="G42" s="145">
        <v>0.5033294321917815</v>
      </c>
      <c r="H42" s="145">
        <v>10.240537500000016</v>
      </c>
    </row>
    <row r="43" spans="3:8">
      <c r="C43" s="202">
        <v>44926</v>
      </c>
      <c r="D43">
        <v>92</v>
      </c>
      <c r="E43" s="145">
        <v>10.240537500000016</v>
      </c>
      <c r="F43" s="145">
        <v>5.1202687500000001</v>
      </c>
      <c r="G43" s="145">
        <v>0.33555295479452113</v>
      </c>
      <c r="H43" s="145">
        <v>5.1202687500000161</v>
      </c>
    </row>
    <row r="44" spans="3:8">
      <c r="C44" s="202">
        <v>45016</v>
      </c>
      <c r="D44">
        <v>90</v>
      </c>
      <c r="E44" s="145">
        <v>5.1202687500000161</v>
      </c>
      <c r="F44" s="145">
        <v>5.1202687500000001</v>
      </c>
      <c r="G44" s="145">
        <v>0.1641291626712334</v>
      </c>
      <c r="H44" s="145">
        <v>1.5987211554602254E-14</v>
      </c>
    </row>
    <row r="45" spans="3:8">
      <c r="C45" t="s">
        <v>89</v>
      </c>
      <c r="F45">
        <v>186.13977499999999</v>
      </c>
      <c r="G45">
        <v>161.0601395934932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B1:TB22"/>
  <sheetViews>
    <sheetView zoomScaleNormal="100" workbookViewId="0">
      <selection activeCell="C3" sqref="C3:G3"/>
    </sheetView>
  </sheetViews>
  <sheetFormatPr defaultRowHeight="15"/>
  <cols>
    <col min="1" max="1" width="7.140625" customWidth="1"/>
    <col min="2" max="2" width="4.7109375" customWidth="1"/>
    <col min="3" max="3" width="22.5703125" customWidth="1"/>
    <col min="4" max="4" width="12.5703125" bestFit="1" customWidth="1"/>
    <col min="5" max="5" width="10" bestFit="1" customWidth="1"/>
    <col min="6" max="6" width="25.42578125" customWidth="1"/>
    <col min="7" max="7" width="7.28515625" bestFit="1" customWidth="1"/>
    <col min="8" max="8" width="4.7109375" customWidth="1"/>
    <col min="9" max="9" width="12.140625" customWidth="1"/>
    <col min="10" max="10" width="6.7109375" customWidth="1"/>
    <col min="11" max="11" width="5.7109375" customWidth="1"/>
    <col min="13" max="13" width="10.140625" bestFit="1" customWidth="1"/>
    <col min="438" max="438" width="12" bestFit="1" customWidth="1"/>
  </cols>
  <sheetData>
    <row r="1" spans="2:11" ht="15.75" thickBot="1"/>
    <row r="2" spans="2:11">
      <c r="B2" s="389"/>
      <c r="C2" s="390"/>
      <c r="D2" s="390"/>
      <c r="E2" s="390"/>
      <c r="F2" s="390"/>
      <c r="G2" s="390"/>
      <c r="H2" s="391"/>
      <c r="I2" s="43"/>
      <c r="J2" s="44"/>
    </row>
    <row r="3" spans="2:11" ht="18.75">
      <c r="B3" s="392"/>
      <c r="C3" s="660" t="s">
        <v>44</v>
      </c>
      <c r="D3" s="660"/>
      <c r="E3" s="660"/>
      <c r="F3" s="660"/>
      <c r="G3" s="660"/>
      <c r="H3" s="393"/>
      <c r="I3" s="388"/>
      <c r="J3" s="10"/>
    </row>
    <row r="4" spans="2:11">
      <c r="B4" s="392"/>
      <c r="C4" s="661" t="s">
        <v>333</v>
      </c>
      <c r="D4" s="661"/>
      <c r="E4" s="661"/>
      <c r="F4" s="661"/>
      <c r="G4" s="661"/>
      <c r="H4" s="394"/>
      <c r="I4" s="424"/>
      <c r="J4" s="10"/>
      <c r="K4" t="s">
        <v>167</v>
      </c>
    </row>
    <row r="5" spans="2:11">
      <c r="B5" s="392"/>
      <c r="C5" s="395"/>
      <c r="D5" s="396"/>
      <c r="E5" s="395"/>
      <c r="F5" s="397"/>
      <c r="G5" s="397"/>
      <c r="H5" s="398"/>
      <c r="I5" s="11"/>
      <c r="J5" s="10"/>
    </row>
    <row r="6" spans="2:11" ht="28.5">
      <c r="B6" s="392"/>
      <c r="C6" s="399" t="s">
        <v>37</v>
      </c>
      <c r="D6" s="400">
        <v>20</v>
      </c>
      <c r="E6" s="395"/>
      <c r="F6" s="401" t="s">
        <v>45</v>
      </c>
      <c r="G6" s="402" t="s">
        <v>46</v>
      </c>
      <c r="H6" s="398"/>
    </row>
    <row r="7" spans="2:11" ht="28.5">
      <c r="B7" s="392"/>
      <c r="C7" s="403" t="s">
        <v>67</v>
      </c>
      <c r="D7" s="404">
        <v>38677</v>
      </c>
      <c r="E7" s="395"/>
      <c r="F7" s="395"/>
      <c r="G7" s="396"/>
      <c r="H7" s="398"/>
    </row>
    <row r="8" spans="2:11">
      <c r="B8" s="392"/>
      <c r="C8" s="403" t="s">
        <v>39</v>
      </c>
      <c r="D8" s="404">
        <v>38827</v>
      </c>
      <c r="E8" s="395"/>
      <c r="F8" s="405" t="s">
        <v>334</v>
      </c>
      <c r="G8" s="406">
        <v>375.52</v>
      </c>
      <c r="H8" s="398"/>
    </row>
    <row r="9" spans="2:11">
      <c r="B9" s="392"/>
      <c r="C9" s="403" t="s">
        <v>29</v>
      </c>
      <c r="D9" s="404">
        <v>39001</v>
      </c>
      <c r="E9" s="395"/>
      <c r="F9" s="407" t="s">
        <v>335</v>
      </c>
      <c r="G9" s="408">
        <v>385.67</v>
      </c>
      <c r="H9" s="398"/>
    </row>
    <row r="10" spans="2:11" ht="28.5">
      <c r="B10" s="392"/>
      <c r="C10" s="403" t="s">
        <v>41</v>
      </c>
      <c r="D10" s="404">
        <f>D8+180</f>
        <v>39007</v>
      </c>
      <c r="E10" s="395"/>
      <c r="F10" s="409" t="s">
        <v>336</v>
      </c>
      <c r="G10" s="410">
        <v>224</v>
      </c>
      <c r="H10" s="398"/>
    </row>
    <row r="11" spans="2:11">
      <c r="B11" s="392"/>
      <c r="C11" s="403" t="s">
        <v>42</v>
      </c>
      <c r="D11" s="404">
        <v>46312</v>
      </c>
      <c r="E11" s="395"/>
      <c r="F11" s="409" t="s">
        <v>337</v>
      </c>
      <c r="G11" s="410">
        <f>74.66</f>
        <v>74.66</v>
      </c>
      <c r="H11" s="398"/>
    </row>
    <row r="12" spans="2:11" ht="28.5">
      <c r="B12" s="392"/>
      <c r="C12" s="411" t="s">
        <v>43</v>
      </c>
      <c r="D12" s="412">
        <v>40122</v>
      </c>
      <c r="E12" s="395"/>
      <c r="F12" s="409" t="s">
        <v>338</v>
      </c>
      <c r="G12" s="410">
        <v>74.66</v>
      </c>
      <c r="H12" s="398"/>
      <c r="K12" s="14"/>
    </row>
    <row r="13" spans="2:11" ht="28.5">
      <c r="B13" s="392"/>
      <c r="C13" s="395"/>
      <c r="D13" s="395"/>
      <c r="E13" s="395"/>
      <c r="F13" s="409" t="s">
        <v>339</v>
      </c>
      <c r="G13" s="410">
        <v>11.34</v>
      </c>
      <c r="H13" s="398"/>
    </row>
    <row r="14" spans="2:11" ht="42.75">
      <c r="B14" s="392"/>
      <c r="C14" s="399" t="s">
        <v>38</v>
      </c>
      <c r="D14" s="421">
        <v>77.724999999999994</v>
      </c>
      <c r="E14" s="413"/>
      <c r="F14" s="414" t="s">
        <v>340</v>
      </c>
      <c r="G14" s="415">
        <v>2.1999999999999886</v>
      </c>
      <c r="H14" s="398"/>
    </row>
    <row r="15" spans="2:11">
      <c r="B15" s="392"/>
      <c r="C15" s="403" t="s">
        <v>23</v>
      </c>
      <c r="D15" s="422">
        <v>4</v>
      </c>
      <c r="E15" s="395"/>
      <c r="F15" s="395"/>
      <c r="G15" s="395"/>
      <c r="H15" s="398"/>
      <c r="I15" s="46"/>
      <c r="J15" s="12"/>
    </row>
    <row r="16" spans="2:11" ht="28.5">
      <c r="B16" s="392"/>
      <c r="C16" s="411" t="s">
        <v>40</v>
      </c>
      <c r="D16" s="423">
        <f>+D14*D15</f>
        <v>310.89999999999998</v>
      </c>
      <c r="E16" s="395"/>
      <c r="F16" s="401" t="s">
        <v>341</v>
      </c>
      <c r="G16" s="416">
        <v>19.05</v>
      </c>
      <c r="H16" s="398"/>
      <c r="I16" s="10"/>
    </row>
    <row r="17" spans="2:522" ht="15.75" thickBot="1">
      <c r="B17" s="417"/>
      <c r="C17" s="418"/>
      <c r="D17" s="419"/>
      <c r="E17" s="419"/>
      <c r="F17" s="419"/>
      <c r="G17" s="419"/>
      <c r="H17" s="420"/>
      <c r="I17" s="10"/>
    </row>
    <row r="18" spans="2:522">
      <c r="C18" s="14"/>
      <c r="I18" s="10"/>
    </row>
    <row r="19" spans="2:522">
      <c r="I19" s="10"/>
    </row>
    <row r="20" spans="2:522">
      <c r="I20" s="10"/>
    </row>
    <row r="21" spans="2:522">
      <c r="I21" s="10"/>
      <c r="OI21">
        <v>1</v>
      </c>
      <c r="OJ21">
        <v>1</v>
      </c>
      <c r="PS21">
        <v>1</v>
      </c>
      <c r="PT21">
        <v>1</v>
      </c>
      <c r="PU21">
        <v>1.11111111111111E+19</v>
      </c>
      <c r="PV21">
        <v>1</v>
      </c>
      <c r="PW21">
        <v>1</v>
      </c>
      <c r="PX21">
        <v>1</v>
      </c>
      <c r="PY21">
        <v>1</v>
      </c>
      <c r="TA21">
        <v>111</v>
      </c>
      <c r="TB21">
        <v>1</v>
      </c>
    </row>
    <row r="22" spans="2:522">
      <c r="I22" s="47"/>
    </row>
  </sheetData>
  <mergeCells count="2">
    <mergeCell ref="C3:G3"/>
    <mergeCell ref="C4:G4"/>
  </mergeCells>
  <printOptions horizontalCentered="1" verticalCentered="1"/>
  <pageMargins left="0.7" right="0.7" top="0.75" bottom="0.75" header="0.3" footer="0.3"/>
  <pageSetup orientation="landscape" r:id="rId1"/>
</worksheet>
</file>

<file path=xl/worksheets/sheet20.xml><?xml version="1.0" encoding="utf-8"?>
<worksheet xmlns="http://schemas.openxmlformats.org/spreadsheetml/2006/main" xmlns:r="http://schemas.openxmlformats.org/officeDocument/2006/relationships">
  <dimension ref="B2:I17"/>
  <sheetViews>
    <sheetView zoomScaleNormal="100" workbookViewId="0">
      <selection activeCell="I8" sqref="I8"/>
    </sheetView>
  </sheetViews>
  <sheetFormatPr defaultRowHeight="15"/>
  <cols>
    <col min="3" max="3" width="14.140625" bestFit="1" customWidth="1"/>
  </cols>
  <sheetData>
    <row r="2" spans="2:9">
      <c r="C2" t="s">
        <v>243</v>
      </c>
    </row>
    <row r="3" spans="2:9">
      <c r="B3" s="148">
        <v>40238</v>
      </c>
      <c r="C3" s="146">
        <v>27157739</v>
      </c>
      <c r="D3" s="145">
        <f>C3/10000000</f>
        <v>2.7157738999999999</v>
      </c>
    </row>
    <row r="4" spans="2:9">
      <c r="B4" s="148">
        <v>40603</v>
      </c>
      <c r="C4" s="146">
        <v>51577952</v>
      </c>
      <c r="D4" s="145">
        <f t="shared" ref="D4:D17" si="0">C4/10000000</f>
        <v>5.1577951999999998</v>
      </c>
    </row>
    <row r="5" spans="2:9">
      <c r="B5" s="148">
        <v>40969</v>
      </c>
      <c r="C5" s="146">
        <v>45199756</v>
      </c>
      <c r="D5" s="145">
        <f t="shared" si="0"/>
        <v>4.5199756000000004</v>
      </c>
    </row>
    <row r="6" spans="2:9">
      <c r="B6" s="148">
        <v>41334</v>
      </c>
      <c r="C6" s="146">
        <v>109352637</v>
      </c>
      <c r="D6" s="145">
        <f t="shared" si="0"/>
        <v>10.9352637</v>
      </c>
    </row>
    <row r="7" spans="2:9">
      <c r="B7" s="148">
        <v>41699</v>
      </c>
      <c r="C7" s="146">
        <v>485004415</v>
      </c>
      <c r="D7" s="145">
        <f t="shared" si="0"/>
        <v>48.500441500000001</v>
      </c>
    </row>
    <row r="8" spans="2:9">
      <c r="B8" s="148">
        <v>42064</v>
      </c>
      <c r="C8" s="146">
        <v>99992727</v>
      </c>
      <c r="D8" s="145">
        <f t="shared" si="0"/>
        <v>9.9992727000000006</v>
      </c>
      <c r="I8" t="s">
        <v>421</v>
      </c>
    </row>
    <row r="9" spans="2:9">
      <c r="B9" s="148">
        <v>42430</v>
      </c>
      <c r="C9" s="146">
        <v>61664431</v>
      </c>
      <c r="D9" s="145">
        <f t="shared" si="0"/>
        <v>6.1664431000000004</v>
      </c>
    </row>
    <row r="10" spans="2:9">
      <c r="B10" s="148">
        <v>42795</v>
      </c>
      <c r="C10" s="146">
        <v>108151747</v>
      </c>
      <c r="D10" s="145">
        <f t="shared" si="0"/>
        <v>10.8151747</v>
      </c>
    </row>
    <row r="11" spans="2:9">
      <c r="B11" s="148">
        <v>43160</v>
      </c>
      <c r="C11" s="146">
        <v>106031269</v>
      </c>
      <c r="D11" s="145">
        <f t="shared" si="0"/>
        <v>10.603126899999999</v>
      </c>
    </row>
    <row r="12" spans="2:9">
      <c r="B12" s="148">
        <v>43525</v>
      </c>
      <c r="C12" s="146" t="e">
        <f>'Previous Financials'!#REF!</f>
        <v>#REF!</v>
      </c>
      <c r="D12" s="145" t="e">
        <f t="shared" si="0"/>
        <v>#REF!</v>
      </c>
    </row>
    <row r="13" spans="2:9">
      <c r="B13" s="148">
        <v>43891</v>
      </c>
      <c r="C13" s="146"/>
      <c r="D13" s="145">
        <f t="shared" si="0"/>
        <v>0</v>
      </c>
    </row>
    <row r="14" spans="2:9">
      <c r="B14" s="148">
        <v>44256</v>
      </c>
      <c r="C14" s="146"/>
      <c r="D14" s="145">
        <f t="shared" si="0"/>
        <v>0</v>
      </c>
    </row>
    <row r="15" spans="2:9">
      <c r="B15" s="148">
        <v>44621</v>
      </c>
      <c r="C15" s="146"/>
      <c r="D15" s="145">
        <f t="shared" si="0"/>
        <v>0</v>
      </c>
    </row>
    <row r="16" spans="2:9">
      <c r="B16" s="148">
        <v>44986</v>
      </c>
      <c r="C16" s="146"/>
      <c r="D16" s="145">
        <f t="shared" si="0"/>
        <v>0</v>
      </c>
    </row>
    <row r="17" spans="2:4">
      <c r="B17" s="148">
        <v>45352</v>
      </c>
      <c r="C17" s="146"/>
      <c r="D17" s="145">
        <f t="shared" si="0"/>
        <v>0</v>
      </c>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dimension ref="D2:O32"/>
  <sheetViews>
    <sheetView showGridLines="0" workbookViewId="0"/>
  </sheetViews>
  <sheetFormatPr defaultRowHeight="15"/>
  <cols>
    <col min="4" max="4" width="37.5703125" bestFit="1" customWidth="1"/>
    <col min="5" max="5" width="3" bestFit="1" customWidth="1"/>
    <col min="6" max="15" width="16.7109375" customWidth="1"/>
  </cols>
  <sheetData>
    <row r="2" spans="4:15">
      <c r="F2" t="s">
        <v>158</v>
      </c>
      <c r="G2" t="s">
        <v>157</v>
      </c>
      <c r="H2" t="s">
        <v>156</v>
      </c>
      <c r="I2" t="s">
        <v>155</v>
      </c>
      <c r="J2" t="s">
        <v>250</v>
      </c>
      <c r="K2" t="s">
        <v>251</v>
      </c>
      <c r="L2" t="s">
        <v>252</v>
      </c>
      <c r="M2" t="s">
        <v>253</v>
      </c>
      <c r="N2" t="s">
        <v>254</v>
      </c>
      <c r="O2" t="s">
        <v>255</v>
      </c>
    </row>
    <row r="4" spans="4:15">
      <c r="D4" t="str">
        <f>'[161]Ind AS PL'!B13</f>
        <v>Operating expenses</v>
      </c>
      <c r="F4" s="146">
        <f>'[161]Ind AS PL'!D13</f>
        <v>162393195.15000001</v>
      </c>
      <c r="G4" s="146">
        <f>'[161]Ind AS PL'!E13</f>
        <v>106031269.31999999</v>
      </c>
      <c r="H4" s="146">
        <f>'[160]P&amp;L'!E17</f>
        <v>108025780.98999999</v>
      </c>
      <c r="I4" s="146">
        <f>'[160]P&amp;L'!G17</f>
        <v>61664431</v>
      </c>
      <c r="J4" s="146">
        <v>99992727</v>
      </c>
      <c r="K4" s="146">
        <v>485004415</v>
      </c>
      <c r="L4" s="146">
        <v>109352637</v>
      </c>
      <c r="M4" s="146">
        <v>110980251</v>
      </c>
      <c r="N4" s="146">
        <v>121048214</v>
      </c>
      <c r="O4" s="146">
        <v>27157739</v>
      </c>
    </row>
    <row r="5" spans="4:15">
      <c r="D5" t="str">
        <f>'[161]Ind AS PL'!B14</f>
        <v>Employee benefits expenses</v>
      </c>
      <c r="F5" s="146">
        <f>'[161]Ind AS PL'!D14</f>
        <v>15024266</v>
      </c>
      <c r="G5" s="146">
        <f>'[161]Ind AS PL'!E14</f>
        <v>13928059</v>
      </c>
      <c r="H5" s="146">
        <f>'[160]P&amp;L'!E18</f>
        <v>8452898</v>
      </c>
      <c r="I5" s="146">
        <f>'[160]P&amp;L'!G18</f>
        <v>5793190</v>
      </c>
      <c r="J5" s="146">
        <v>6198247</v>
      </c>
      <c r="K5" s="146">
        <v>7596960</v>
      </c>
      <c r="L5" s="146">
        <v>3781843</v>
      </c>
      <c r="M5" s="146">
        <v>5032528</v>
      </c>
      <c r="N5" s="146">
        <v>8324274</v>
      </c>
      <c r="O5" s="146">
        <v>1535086</v>
      </c>
    </row>
    <row r="6" spans="4:15">
      <c r="D6" t="str">
        <f>'[161]Ind AS PL'!B15</f>
        <v>Finance costs</v>
      </c>
      <c r="F6" s="146">
        <f>'[161]Ind AS PL'!D15</f>
        <v>180583462</v>
      </c>
      <c r="G6" s="146">
        <f>'[161]Ind AS PL'!E15</f>
        <v>215967197</v>
      </c>
      <c r="H6" s="146">
        <f>'[160]P&amp;L'!E19</f>
        <v>237750514</v>
      </c>
      <c r="I6" s="146">
        <f>'[160]P&amp;L'!G19</f>
        <v>246409437</v>
      </c>
      <c r="J6" s="146">
        <v>259258308</v>
      </c>
      <c r="K6" s="146">
        <v>264973518</v>
      </c>
      <c r="L6" s="146">
        <v>254121041</v>
      </c>
      <c r="M6" s="146">
        <v>259218299</v>
      </c>
      <c r="N6">
        <v>215788211</v>
      </c>
      <c r="O6" s="146">
        <v>87012664</v>
      </c>
    </row>
    <row r="7" spans="4:15">
      <c r="D7" t="str">
        <f>'[161]Ind AS PL'!B16</f>
        <v>Depreciation and amortisation expenses</v>
      </c>
      <c r="F7" s="146">
        <f>'[161]Ind AS PL'!D16</f>
        <v>151172505.31475815</v>
      </c>
      <c r="G7" s="146">
        <f>'[161]Ind AS PL'!E16</f>
        <v>159323729.74294525</v>
      </c>
      <c r="H7" s="146">
        <f>'[160]P&amp;L'!E20</f>
        <v>179882685.912258</v>
      </c>
      <c r="I7" s="146">
        <f>'[160]P&amp;L'!G20</f>
        <v>132796599.5116502</v>
      </c>
      <c r="J7" s="146">
        <v>106564010</v>
      </c>
      <c r="K7" s="146">
        <v>-296505413</v>
      </c>
      <c r="L7" s="146">
        <v>224887122</v>
      </c>
      <c r="M7" s="146">
        <v>227719398</v>
      </c>
      <c r="N7">
        <v>224537074</v>
      </c>
      <c r="O7" s="146">
        <v>90427439</v>
      </c>
    </row>
    <row r="8" spans="4:15">
      <c r="D8" t="str">
        <f>'[161]Ind AS PL'!B17</f>
        <v>Other expenses</v>
      </c>
      <c r="F8" s="146">
        <f>'[161]Ind AS PL'!D17</f>
        <v>18504761</v>
      </c>
      <c r="G8" s="146">
        <f>'[161]Ind AS PL'!E17</f>
        <v>8196079</v>
      </c>
      <c r="H8" s="146">
        <f>'[160]P&amp;L'!E21</f>
        <v>6186608</v>
      </c>
      <c r="I8" s="146">
        <f>'[160]P&amp;L'!G21</f>
        <v>35756206</v>
      </c>
      <c r="J8" s="146">
        <v>5112668</v>
      </c>
      <c r="K8" s="146">
        <v>5301812</v>
      </c>
      <c r="L8" s="146">
        <v>3781843</v>
      </c>
      <c r="M8" s="146">
        <v>2489048</v>
      </c>
      <c r="O8" s="146">
        <v>1686927</v>
      </c>
    </row>
    <row r="9" spans="4:15" s="188" customFormat="1">
      <c r="F9" s="299">
        <f t="shared" ref="F9:O9" si="0">SUM(F4:F8)</f>
        <v>527678189.46475816</v>
      </c>
      <c r="G9" s="299">
        <f t="shared" si="0"/>
        <v>503446334.06294525</v>
      </c>
      <c r="H9" s="299">
        <f t="shared" si="0"/>
        <v>540298486.90225804</v>
      </c>
      <c r="I9" s="299">
        <f t="shared" si="0"/>
        <v>482419863.5116502</v>
      </c>
      <c r="J9" s="299">
        <f t="shared" si="0"/>
        <v>477125960</v>
      </c>
      <c r="K9" s="299">
        <f t="shared" si="0"/>
        <v>466371292</v>
      </c>
      <c r="L9" s="299">
        <f t="shared" si="0"/>
        <v>595924486</v>
      </c>
      <c r="M9" s="299">
        <f t="shared" si="0"/>
        <v>605439524</v>
      </c>
      <c r="N9" s="299">
        <f t="shared" si="0"/>
        <v>569697773</v>
      </c>
      <c r="O9" s="299">
        <f t="shared" si="0"/>
        <v>207819855</v>
      </c>
    </row>
    <row r="12" spans="4:15" ht="15.75">
      <c r="D12" s="10"/>
      <c r="E12" s="115"/>
      <c r="F12" s="300" t="s">
        <v>158</v>
      </c>
      <c r="G12" s="300" t="s">
        <v>157</v>
      </c>
      <c r="H12" s="300" t="s">
        <v>156</v>
      </c>
      <c r="I12" s="300" t="s">
        <v>155</v>
      </c>
      <c r="J12" s="300" t="s">
        <v>250</v>
      </c>
      <c r="K12" s="300" t="s">
        <v>251</v>
      </c>
      <c r="L12" s="300" t="s">
        <v>252</v>
      </c>
      <c r="M12" s="300" t="s">
        <v>253</v>
      </c>
      <c r="N12" s="300" t="s">
        <v>254</v>
      </c>
      <c r="O12" s="301" t="s">
        <v>255</v>
      </c>
    </row>
    <row r="13" spans="4:15">
      <c r="D13" s="10" t="s">
        <v>256</v>
      </c>
      <c r="E13" s="115"/>
      <c r="F13" s="227">
        <f>F4/10000000</f>
        <v>16.239319515000002</v>
      </c>
      <c r="G13" s="227">
        <f t="shared" ref="G13:O13" si="1">G4/10000000</f>
        <v>10.603126931999999</v>
      </c>
      <c r="H13" s="227">
        <f t="shared" si="1"/>
        <v>10.802578099</v>
      </c>
      <c r="I13" s="227">
        <f t="shared" si="1"/>
        <v>6.1664431000000004</v>
      </c>
      <c r="J13" s="227">
        <f t="shared" si="1"/>
        <v>9.9992727000000006</v>
      </c>
      <c r="K13" s="227">
        <f t="shared" si="1"/>
        <v>48.500441500000001</v>
      </c>
      <c r="L13" s="227">
        <f t="shared" si="1"/>
        <v>10.9352637</v>
      </c>
      <c r="M13" s="227">
        <f t="shared" si="1"/>
        <v>11.098025099999999</v>
      </c>
      <c r="N13" s="227">
        <f t="shared" si="1"/>
        <v>12.104821400000001</v>
      </c>
      <c r="O13" s="228">
        <f t="shared" si="1"/>
        <v>2.7157738999999999</v>
      </c>
    </row>
    <row r="14" spans="4:15">
      <c r="D14" s="10" t="s">
        <v>257</v>
      </c>
      <c r="E14" s="115"/>
      <c r="F14" s="227">
        <f t="shared" ref="F14:O14" si="2">F5/10000000</f>
        <v>1.5024265999999999</v>
      </c>
      <c r="G14" s="227">
        <f t="shared" si="2"/>
        <v>1.3928058999999999</v>
      </c>
      <c r="H14" s="227">
        <f t="shared" si="2"/>
        <v>0.84528979999999998</v>
      </c>
      <c r="I14" s="227">
        <f t="shared" si="2"/>
        <v>0.57931900000000003</v>
      </c>
      <c r="J14" s="227">
        <f t="shared" si="2"/>
        <v>0.61982470000000001</v>
      </c>
      <c r="K14" s="227">
        <f t="shared" si="2"/>
        <v>0.75969600000000004</v>
      </c>
      <c r="L14" s="227">
        <f t="shared" si="2"/>
        <v>0.37818429999999997</v>
      </c>
      <c r="M14" s="227">
        <f t="shared" si="2"/>
        <v>0.50325279999999994</v>
      </c>
      <c r="N14" s="227">
        <f t="shared" si="2"/>
        <v>0.83242740000000004</v>
      </c>
      <c r="O14" s="228">
        <f t="shared" si="2"/>
        <v>0.1535086</v>
      </c>
    </row>
    <row r="15" spans="4:15">
      <c r="D15" s="10" t="s">
        <v>258</v>
      </c>
      <c r="E15" s="115"/>
      <c r="F15" s="227">
        <f t="shared" ref="F15:O15" si="3">F6/10000000</f>
        <v>18.058346199999999</v>
      </c>
      <c r="G15" s="227">
        <f t="shared" si="3"/>
        <v>21.596719700000001</v>
      </c>
      <c r="H15" s="227">
        <f t="shared" si="3"/>
        <v>23.775051399999999</v>
      </c>
      <c r="I15" s="227">
        <f t="shared" si="3"/>
        <v>24.640943700000001</v>
      </c>
      <c r="J15" s="227">
        <f t="shared" si="3"/>
        <v>25.9258308</v>
      </c>
      <c r="K15" s="227">
        <f t="shared" si="3"/>
        <v>26.497351800000001</v>
      </c>
      <c r="L15" s="227">
        <f t="shared" si="3"/>
        <v>25.412104100000001</v>
      </c>
      <c r="M15" s="227">
        <f t="shared" si="3"/>
        <v>25.921829899999999</v>
      </c>
      <c r="N15" s="227">
        <f t="shared" si="3"/>
        <v>21.578821099999999</v>
      </c>
      <c r="O15" s="228">
        <f t="shared" si="3"/>
        <v>8.7012663999999997</v>
      </c>
    </row>
    <row r="16" spans="4:15">
      <c r="D16" s="10" t="s">
        <v>259</v>
      </c>
      <c r="E16" s="115"/>
      <c r="F16" s="227">
        <f t="shared" ref="F16:O16" si="4">F7/10000000</f>
        <v>15.117250531475815</v>
      </c>
      <c r="G16" s="227">
        <f t="shared" si="4"/>
        <v>15.932372974294525</v>
      </c>
      <c r="H16" s="227">
        <f t="shared" si="4"/>
        <v>17.9882685912258</v>
      </c>
      <c r="I16" s="227">
        <f t="shared" si="4"/>
        <v>13.279659951165021</v>
      </c>
      <c r="J16" s="227">
        <f t="shared" si="4"/>
        <v>10.656401000000001</v>
      </c>
      <c r="K16" s="227">
        <f t="shared" si="4"/>
        <v>-29.6505413</v>
      </c>
      <c r="L16" s="227">
        <f t="shared" si="4"/>
        <v>22.488712199999998</v>
      </c>
      <c r="M16" s="227">
        <f t="shared" si="4"/>
        <v>22.771939799999998</v>
      </c>
      <c r="N16" s="227">
        <f t="shared" si="4"/>
        <v>22.453707399999999</v>
      </c>
      <c r="O16" s="228">
        <f t="shared" si="4"/>
        <v>9.0427438999999996</v>
      </c>
    </row>
    <row r="17" spans="4:15">
      <c r="D17" s="10" t="s">
        <v>260</v>
      </c>
      <c r="E17" s="115"/>
      <c r="F17" s="227">
        <f t="shared" ref="F17:O17" si="5">F8/10000000</f>
        <v>1.8504761000000001</v>
      </c>
      <c r="G17" s="227">
        <f t="shared" si="5"/>
        <v>0.81960789999999994</v>
      </c>
      <c r="H17" s="227">
        <f t="shared" si="5"/>
        <v>0.61866080000000001</v>
      </c>
      <c r="I17" s="227">
        <f t="shared" si="5"/>
        <v>3.5756206000000001</v>
      </c>
      <c r="J17" s="227">
        <f t="shared" si="5"/>
        <v>0.51126680000000002</v>
      </c>
      <c r="K17" s="227">
        <f t="shared" si="5"/>
        <v>0.53018120000000002</v>
      </c>
      <c r="L17" s="227">
        <f t="shared" si="5"/>
        <v>0.37818429999999997</v>
      </c>
      <c r="M17" s="227">
        <f t="shared" si="5"/>
        <v>0.24890480000000001</v>
      </c>
      <c r="N17" s="227">
        <f t="shared" si="5"/>
        <v>0</v>
      </c>
      <c r="O17" s="228">
        <f t="shared" si="5"/>
        <v>0.1686927</v>
      </c>
    </row>
    <row r="18" spans="4:15">
      <c r="D18" s="10"/>
      <c r="E18" s="115"/>
      <c r="F18" s="227">
        <f t="shared" ref="F18:O18" si="6">F9/10000000</f>
        <v>52.767818946475813</v>
      </c>
      <c r="G18" s="227">
        <f t="shared" si="6"/>
        <v>50.344633406294527</v>
      </c>
      <c r="H18" s="227">
        <f t="shared" si="6"/>
        <v>54.029848690225805</v>
      </c>
      <c r="I18" s="227">
        <f t="shared" si="6"/>
        <v>48.241986351165018</v>
      </c>
      <c r="J18" s="227">
        <f t="shared" si="6"/>
        <v>47.712595999999998</v>
      </c>
      <c r="K18" s="227">
        <f t="shared" si="6"/>
        <v>46.637129199999997</v>
      </c>
      <c r="L18" s="227">
        <f t="shared" si="6"/>
        <v>59.592448599999997</v>
      </c>
      <c r="M18" s="227">
        <f t="shared" si="6"/>
        <v>60.543952400000002</v>
      </c>
      <c r="N18" s="227">
        <f t="shared" si="6"/>
        <v>56.969777299999997</v>
      </c>
      <c r="O18" s="228">
        <f t="shared" si="6"/>
        <v>20.781985500000001</v>
      </c>
    </row>
    <row r="19" spans="4:15">
      <c r="F19" s="204">
        <f>F13+F14+F17</f>
        <v>19.592222215000003</v>
      </c>
      <c r="G19" s="204">
        <f>G13+G14+G17</f>
        <v>12.815540731999997</v>
      </c>
      <c r="H19" s="204">
        <f>H13+H14+H17</f>
        <v>12.266528699</v>
      </c>
      <c r="I19" s="204">
        <f>I13+I14+I17</f>
        <v>10.321382700000001</v>
      </c>
      <c r="J19" s="204">
        <f>J13+J14+J17</f>
        <v>11.130364200000001</v>
      </c>
    </row>
    <row r="21" spans="4:15" ht="45.75" thickBot="1">
      <c r="D21" s="303"/>
      <c r="E21" s="304"/>
      <c r="F21" s="305" t="s">
        <v>256</v>
      </c>
      <c r="G21" s="305" t="s">
        <v>257</v>
      </c>
      <c r="H21" s="305" t="s">
        <v>258</v>
      </c>
      <c r="I21" s="305" t="s">
        <v>259</v>
      </c>
      <c r="J21" s="305" t="s">
        <v>260</v>
      </c>
      <c r="K21" s="306" t="s">
        <v>89</v>
      </c>
    </row>
    <row r="22" spans="4:15" ht="15.75" thickTop="1">
      <c r="D22" s="10"/>
      <c r="E22" s="115"/>
      <c r="F22" s="115"/>
      <c r="G22" s="115"/>
      <c r="H22" s="115"/>
      <c r="I22" s="115"/>
      <c r="J22" s="115"/>
      <c r="K22" s="45"/>
    </row>
    <row r="23" spans="4:15">
      <c r="D23" s="302" t="s">
        <v>255</v>
      </c>
      <c r="E23" s="115"/>
      <c r="F23" s="227">
        <v>2.7157738999999999</v>
      </c>
      <c r="G23" s="227">
        <v>0.1535086</v>
      </c>
      <c r="H23" s="227">
        <v>8.7012663999999997</v>
      </c>
      <c r="I23" s="227">
        <v>9.0427438999999996</v>
      </c>
      <c r="J23" s="227">
        <v>0.1686927</v>
      </c>
      <c r="K23" s="228">
        <v>20.781985500000001</v>
      </c>
      <c r="L23" s="204">
        <f>SUM(F23:J23)</f>
        <v>20.781985499999998</v>
      </c>
    </row>
    <row r="24" spans="4:15">
      <c r="D24" s="302" t="s">
        <v>254</v>
      </c>
      <c r="E24" s="115"/>
      <c r="F24" s="227">
        <v>12.104821400000001</v>
      </c>
      <c r="G24" s="227">
        <v>0.83242740000000004</v>
      </c>
      <c r="H24" s="227">
        <v>21.578821099999999</v>
      </c>
      <c r="I24" s="227">
        <v>22.453707399999999</v>
      </c>
      <c r="J24" s="227">
        <v>0</v>
      </c>
      <c r="K24" s="228">
        <v>56.969777299999997</v>
      </c>
      <c r="L24" s="204">
        <f>SUM(F24:J24)</f>
        <v>56.969777299999997</v>
      </c>
    </row>
    <row r="25" spans="4:15">
      <c r="D25" s="302" t="s">
        <v>253</v>
      </c>
      <c r="E25" s="115"/>
      <c r="F25" s="227">
        <v>11.098025099999999</v>
      </c>
      <c r="G25" s="227">
        <v>0.50325279999999994</v>
      </c>
      <c r="H25" s="227">
        <f>M15</f>
        <v>25.921829899999999</v>
      </c>
      <c r="I25" s="227">
        <f>M16</f>
        <v>22.771939799999998</v>
      </c>
      <c r="J25" s="227">
        <v>0.24890480000000001</v>
      </c>
      <c r="K25" s="343">
        <v>11.8501827</v>
      </c>
      <c r="L25" s="204">
        <f>SUM(F25:J25)</f>
        <v>60.543952399999995</v>
      </c>
    </row>
    <row r="26" spans="4:15">
      <c r="D26" s="302" t="s">
        <v>252</v>
      </c>
      <c r="E26" s="115"/>
      <c r="F26" s="227">
        <v>10.9352637</v>
      </c>
      <c r="G26" s="227">
        <v>0.37818429999999997</v>
      </c>
      <c r="H26" s="227">
        <f>L15</f>
        <v>25.412104100000001</v>
      </c>
      <c r="I26" s="227">
        <f>L16</f>
        <v>22.488712199999998</v>
      </c>
      <c r="J26" s="227">
        <v>0.37818429999999997</v>
      </c>
      <c r="K26" s="343">
        <v>11.6916323</v>
      </c>
      <c r="L26" s="204">
        <f>SUM(F26:J26)</f>
        <v>59.592448599999997</v>
      </c>
    </row>
    <row r="27" spans="4:15">
      <c r="D27" s="302" t="s">
        <v>251</v>
      </c>
      <c r="E27" s="115"/>
      <c r="F27" s="227">
        <v>48.500441500000001</v>
      </c>
      <c r="G27" s="227">
        <v>0.75969600000000004</v>
      </c>
      <c r="H27" s="227">
        <v>26.497351800000001</v>
      </c>
      <c r="I27" s="227">
        <v>-29.6505413</v>
      </c>
      <c r="J27" s="227">
        <v>0.53018120000000002</v>
      </c>
      <c r="K27" s="228">
        <v>46.637129199999997</v>
      </c>
      <c r="L27" s="204">
        <f t="shared" ref="L27:L32" si="7">SUM(F27:J27)</f>
        <v>46.637129200000004</v>
      </c>
    </row>
    <row r="28" spans="4:15">
      <c r="D28" s="302" t="s">
        <v>250</v>
      </c>
      <c r="E28" s="115"/>
      <c r="F28" s="227">
        <v>9.9992727000000006</v>
      </c>
      <c r="G28" s="227">
        <v>0.61982470000000001</v>
      </c>
      <c r="H28" s="227">
        <v>25.9258308</v>
      </c>
      <c r="I28" s="227">
        <v>10.656401000000001</v>
      </c>
      <c r="J28" s="227">
        <v>0.51126680000000002</v>
      </c>
      <c r="K28" s="228">
        <v>47.712595999999998</v>
      </c>
      <c r="L28" s="204">
        <f t="shared" si="7"/>
        <v>47.712596000000005</v>
      </c>
      <c r="M28" s="204">
        <f>F28+G28+J28</f>
        <v>11.130364200000001</v>
      </c>
    </row>
    <row r="29" spans="4:15">
      <c r="D29" s="302" t="s">
        <v>155</v>
      </c>
      <c r="E29" s="115"/>
      <c r="F29" s="227">
        <v>6.1664431000000004</v>
      </c>
      <c r="G29" s="227">
        <v>0.57931900000000003</v>
      </c>
      <c r="H29" s="227">
        <v>24.640943700000001</v>
      </c>
      <c r="I29" s="227">
        <v>13.279659951165021</v>
      </c>
      <c r="J29" s="227">
        <v>3.5756206000000001</v>
      </c>
      <c r="K29" s="228">
        <v>48.241986351165018</v>
      </c>
      <c r="L29" s="204">
        <f t="shared" si="7"/>
        <v>48.241986351165025</v>
      </c>
      <c r="M29" s="204">
        <f>F29+G29+J29</f>
        <v>10.321382700000001</v>
      </c>
    </row>
    <row r="30" spans="4:15">
      <c r="D30" s="302" t="s">
        <v>156</v>
      </c>
      <c r="E30" s="115"/>
      <c r="F30" s="227">
        <v>10.802578099</v>
      </c>
      <c r="G30" s="227">
        <v>0.84528979999999998</v>
      </c>
      <c r="H30" s="227">
        <v>23.775051399999999</v>
      </c>
      <c r="I30" s="227">
        <v>17.9882685912258</v>
      </c>
      <c r="J30" s="227">
        <v>0.61866080000000001</v>
      </c>
      <c r="K30" s="228">
        <v>54.029848690225805</v>
      </c>
      <c r="L30" s="204">
        <f t="shared" si="7"/>
        <v>54.029848690225805</v>
      </c>
      <c r="M30" s="204">
        <f>F30+G30+J30</f>
        <v>12.266528699</v>
      </c>
    </row>
    <row r="31" spans="4:15">
      <c r="D31" s="302" t="s">
        <v>157</v>
      </c>
      <c r="E31" s="115"/>
      <c r="F31" s="227">
        <v>10.603126931999999</v>
      </c>
      <c r="G31" s="227">
        <v>1.3928058999999999</v>
      </c>
      <c r="H31" s="227">
        <v>21.596719700000001</v>
      </c>
      <c r="I31" s="227">
        <v>15.932372974294525</v>
      </c>
      <c r="J31" s="227">
        <v>0.81960789999999994</v>
      </c>
      <c r="K31" s="228">
        <v>50.344633406294527</v>
      </c>
      <c r="L31" s="204">
        <f t="shared" si="7"/>
        <v>50.344633406294527</v>
      </c>
      <c r="M31" s="204">
        <f>F31+G31+J31</f>
        <v>12.815540731999997</v>
      </c>
    </row>
    <row r="32" spans="4:15">
      <c r="D32" s="302" t="s">
        <v>158</v>
      </c>
      <c r="E32" s="115"/>
      <c r="F32" s="227">
        <v>16.239319515000002</v>
      </c>
      <c r="G32" s="227">
        <v>1.5024265999999999</v>
      </c>
      <c r="H32" s="227">
        <v>18.058346199999999</v>
      </c>
      <c r="I32" s="227">
        <v>15.117250531475815</v>
      </c>
      <c r="J32" s="227">
        <v>1.8504761000000001</v>
      </c>
      <c r="K32" s="228">
        <v>52.767818946475813</v>
      </c>
      <c r="L32" s="204">
        <f t="shared" si="7"/>
        <v>52.76781894647582</v>
      </c>
      <c r="M32" s="204">
        <f>F32+G32+J32</f>
        <v>19.592222215000003</v>
      </c>
    </row>
  </sheetData>
  <sortState ref="D23:K32">
    <sortCondition ref="D23:D32"/>
  </sortState>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dimension ref="B3:P24"/>
  <sheetViews>
    <sheetView topLeftCell="A10" workbookViewId="0">
      <selection activeCell="K24" sqref="K24"/>
    </sheetView>
  </sheetViews>
  <sheetFormatPr defaultRowHeight="15"/>
  <cols>
    <col min="2" max="2" width="31.7109375" bestFit="1" customWidth="1"/>
    <col min="3" max="7" width="7.5703125" bestFit="1" customWidth="1"/>
    <col min="8" max="8" width="8.140625" bestFit="1" customWidth="1"/>
    <col min="12" max="12" width="12.5703125" bestFit="1" customWidth="1"/>
    <col min="13" max="13" width="10" bestFit="1" customWidth="1"/>
    <col min="15" max="15" width="14.7109375" bestFit="1" customWidth="1"/>
    <col min="16" max="16" width="14" customWidth="1"/>
  </cols>
  <sheetData>
    <row r="3" spans="2:16">
      <c r="B3" s="500" t="s">
        <v>383</v>
      </c>
      <c r="C3" s="501">
        <v>42064</v>
      </c>
      <c r="D3" s="501">
        <f t="shared" ref="D3:I3" si="0">EDATE(C3,12)</f>
        <v>42430</v>
      </c>
      <c r="E3" s="501">
        <f t="shared" si="0"/>
        <v>42795</v>
      </c>
      <c r="F3" s="501">
        <f t="shared" si="0"/>
        <v>43160</v>
      </c>
      <c r="G3" s="501">
        <f t="shared" si="0"/>
        <v>43525</v>
      </c>
      <c r="H3" s="501">
        <f t="shared" si="0"/>
        <v>43891</v>
      </c>
      <c r="I3" s="501">
        <f t="shared" si="0"/>
        <v>44256</v>
      </c>
    </row>
    <row r="4" spans="2:16">
      <c r="B4" s="502"/>
      <c r="C4" s="502"/>
      <c r="D4" s="502"/>
      <c r="E4" s="503"/>
      <c r="F4" s="503"/>
      <c r="G4" s="503"/>
      <c r="H4" s="503"/>
      <c r="I4" s="503"/>
    </row>
    <row r="5" spans="2:16">
      <c r="B5" s="504" t="s">
        <v>393</v>
      </c>
      <c r="C5" s="505">
        <v>38.17</v>
      </c>
      <c r="D5" s="505">
        <v>40.93</v>
      </c>
      <c r="E5" s="505">
        <v>42.21</v>
      </c>
      <c r="F5" s="505">
        <v>54.18</v>
      </c>
      <c r="G5" s="505">
        <v>53.76</v>
      </c>
      <c r="H5" s="505">
        <v>63.55</v>
      </c>
      <c r="I5" s="505">
        <v>67.44</v>
      </c>
      <c r="K5" s="499">
        <f>((H5/C5)^(1/(COUNT($C$3:$H$3)-1)))-1</f>
        <v>0.1073341125116658</v>
      </c>
      <c r="L5" s="499">
        <f>((I5/C5)^(1/(COUNT(C3:I3)-1)))-1</f>
        <v>9.951012659929992E-2</v>
      </c>
    </row>
    <row r="6" spans="2:16">
      <c r="B6" s="504"/>
      <c r="C6" s="79"/>
      <c r="D6" s="79"/>
      <c r="E6" s="79"/>
      <c r="F6" s="79"/>
      <c r="G6" s="79"/>
      <c r="H6" s="79"/>
      <c r="I6" s="79"/>
    </row>
    <row r="7" spans="2:16">
      <c r="B7" s="504" t="s">
        <v>394</v>
      </c>
      <c r="C7" s="79">
        <v>11.12</v>
      </c>
      <c r="D7" s="79">
        <v>10.32</v>
      </c>
      <c r="E7" s="516">
        <f>12.26-0.0014611</f>
        <v>12.2585389</v>
      </c>
      <c r="F7" s="515">
        <f>12.77+0.05</f>
        <v>12.82</v>
      </c>
      <c r="G7" s="79">
        <v>30.34</v>
      </c>
      <c r="H7" s="79">
        <v>37.770000000000003</v>
      </c>
      <c r="I7" s="79">
        <v>68.42</v>
      </c>
      <c r="K7" s="499">
        <f>((H7/C7)^(1/(COUNT($C$3:$H$3)-1)))-1</f>
        <v>0.27705158230255189</v>
      </c>
      <c r="L7" s="499">
        <f>((I7/C7)^(1/(COUNT($C$3:$I$3)-1)))-1</f>
        <v>0.35367075711751439</v>
      </c>
    </row>
    <row r="8" spans="2:16">
      <c r="B8" s="504"/>
      <c r="C8" s="79"/>
      <c r="D8" s="79"/>
      <c r="E8" s="79"/>
      <c r="F8" s="79"/>
      <c r="G8" s="79"/>
      <c r="H8" s="79"/>
      <c r="I8" s="79"/>
      <c r="M8" s="188"/>
    </row>
    <row r="9" spans="2:16">
      <c r="B9" s="504" t="s">
        <v>298</v>
      </c>
      <c r="C9" s="506">
        <f t="shared" ref="C9:I9" si="1">C5-C7</f>
        <v>27.050000000000004</v>
      </c>
      <c r="D9" s="506">
        <f t="shared" si="1"/>
        <v>30.61</v>
      </c>
      <c r="E9" s="506">
        <f t="shared" si="1"/>
        <v>29.951461100000003</v>
      </c>
      <c r="F9" s="506">
        <f t="shared" si="1"/>
        <v>41.36</v>
      </c>
      <c r="G9" s="506">
        <f t="shared" si="1"/>
        <v>23.419999999999998</v>
      </c>
      <c r="H9" s="506">
        <f t="shared" si="1"/>
        <v>25.779999999999994</v>
      </c>
      <c r="I9" s="506">
        <f t="shared" si="1"/>
        <v>-0.98000000000000398</v>
      </c>
    </row>
    <row r="10" spans="2:16">
      <c r="B10" s="507" t="s">
        <v>384</v>
      </c>
      <c r="C10" s="508">
        <f>C9/C$5</f>
        <v>0.7086717317264869</v>
      </c>
      <c r="D10" s="508">
        <f t="shared" ref="D10:I10" si="2">D9/D$5</f>
        <v>0.74786220376252133</v>
      </c>
      <c r="E10" s="508">
        <f t="shared" si="2"/>
        <v>0.70958211561241413</v>
      </c>
      <c r="F10" s="508">
        <f t="shared" si="2"/>
        <v>0.76338132152085636</v>
      </c>
      <c r="G10" s="508">
        <f t="shared" si="2"/>
        <v>0.43563988095238093</v>
      </c>
      <c r="H10" s="508">
        <f t="shared" si="2"/>
        <v>0.40566483084185673</v>
      </c>
      <c r="I10" s="508">
        <f t="shared" si="2"/>
        <v>-1.4531435349940747E-2</v>
      </c>
      <c r="O10" s="623">
        <v>38055000</v>
      </c>
      <c r="P10" s="622">
        <f>O10/$O$13</f>
        <v>0.50971068845432632</v>
      </c>
    </row>
    <row r="11" spans="2:16">
      <c r="B11" s="509"/>
      <c r="C11" s="79"/>
      <c r="D11" s="79"/>
      <c r="E11" s="79"/>
      <c r="F11" s="79"/>
      <c r="G11" s="79"/>
      <c r="H11" s="79"/>
      <c r="I11" s="79"/>
      <c r="O11" s="623">
        <v>36477000</v>
      </c>
      <c r="P11" s="622">
        <f>O11/$O$13</f>
        <v>0.48857487275649614</v>
      </c>
    </row>
    <row r="12" spans="2:16">
      <c r="B12" s="509" t="s">
        <v>385</v>
      </c>
      <c r="C12" s="510">
        <v>10.66</v>
      </c>
      <c r="D12" s="510">
        <v>13.41</v>
      </c>
      <c r="E12" s="510">
        <v>17.989999999999998</v>
      </c>
      <c r="F12" s="510">
        <v>15.93</v>
      </c>
      <c r="G12" s="510">
        <v>15.12</v>
      </c>
      <c r="H12" s="510">
        <v>24.07</v>
      </c>
      <c r="I12" s="510">
        <v>25.58</v>
      </c>
      <c r="L12" s="628"/>
      <c r="O12" s="623">
        <v>128000</v>
      </c>
      <c r="P12" s="622">
        <f>O12/$O$13</f>
        <v>1.7144387891776052E-3</v>
      </c>
    </row>
    <row r="13" spans="2:16">
      <c r="B13" s="504" t="s">
        <v>300</v>
      </c>
      <c r="C13" s="511">
        <f t="shared" ref="C13:I13" si="3">C9-C12</f>
        <v>16.390000000000004</v>
      </c>
      <c r="D13" s="511">
        <f t="shared" si="3"/>
        <v>17.2</v>
      </c>
      <c r="E13" s="511">
        <f t="shared" si="3"/>
        <v>11.961461100000005</v>
      </c>
      <c r="F13" s="511">
        <f t="shared" si="3"/>
        <v>25.43</v>
      </c>
      <c r="G13" s="511">
        <f t="shared" si="3"/>
        <v>8.2999999999999989</v>
      </c>
      <c r="H13" s="511">
        <f t="shared" si="3"/>
        <v>1.7099999999999937</v>
      </c>
      <c r="I13" s="511">
        <f t="shared" si="3"/>
        <v>-26.560000000000002</v>
      </c>
      <c r="O13" s="624">
        <f>SUM(O10:O12)</f>
        <v>74660000</v>
      </c>
      <c r="P13" s="625">
        <f>SUM(P10:P12)</f>
        <v>1</v>
      </c>
    </row>
    <row r="14" spans="2:16">
      <c r="B14" s="507" t="s">
        <v>386</v>
      </c>
      <c r="C14" s="508">
        <f t="shared" ref="C14:I14" si="4">C13/C$5</f>
        <v>0.42939481268011537</v>
      </c>
      <c r="D14" s="508">
        <f t="shared" si="4"/>
        <v>0.42022966039579768</v>
      </c>
      <c r="E14" s="508">
        <f t="shared" si="4"/>
        <v>0.28337979388770446</v>
      </c>
      <c r="F14" s="508">
        <f t="shared" si="4"/>
        <v>0.4693613879660391</v>
      </c>
      <c r="G14" s="508">
        <f t="shared" si="4"/>
        <v>0.15438988095238093</v>
      </c>
      <c r="H14" s="508">
        <f t="shared" si="4"/>
        <v>2.6907946498819731E-2</v>
      </c>
      <c r="I14" s="508">
        <f t="shared" si="4"/>
        <v>-0.39383155397390279</v>
      </c>
      <c r="O14" s="627"/>
    </row>
    <row r="15" spans="2:16">
      <c r="B15" s="507"/>
      <c r="C15" s="507"/>
      <c r="D15" s="507"/>
      <c r="E15" s="507"/>
      <c r="F15" s="507"/>
      <c r="G15" s="507"/>
      <c r="H15" s="507"/>
      <c r="I15" s="507"/>
      <c r="L15" s="12"/>
      <c r="O15" s="626"/>
    </row>
    <row r="16" spans="2:16">
      <c r="B16" s="509" t="s">
        <v>387</v>
      </c>
      <c r="C16" s="512">
        <v>25.93</v>
      </c>
      <c r="D16" s="512">
        <v>24.58</v>
      </c>
      <c r="E16" s="512">
        <v>23.78</v>
      </c>
      <c r="F16" s="510">
        <v>21.6</v>
      </c>
      <c r="G16" s="510">
        <v>13.8155</v>
      </c>
      <c r="H16" s="512">
        <v>9.7200000000000006</v>
      </c>
      <c r="I16" s="512">
        <v>1.79</v>
      </c>
      <c r="O16" s="626"/>
    </row>
    <row r="17" spans="2:15">
      <c r="B17" s="504" t="s">
        <v>388</v>
      </c>
      <c r="C17" s="511">
        <f t="shared" ref="C17:I17" si="5">C13-C16</f>
        <v>-9.5399999999999956</v>
      </c>
      <c r="D17" s="511">
        <f t="shared" si="5"/>
        <v>-7.379999999999999</v>
      </c>
      <c r="E17" s="511">
        <f t="shared" si="5"/>
        <v>-11.818538899999997</v>
      </c>
      <c r="F17" s="511">
        <f t="shared" si="5"/>
        <v>3.8299999999999983</v>
      </c>
      <c r="G17" s="511">
        <f t="shared" si="5"/>
        <v>-5.5155000000000012</v>
      </c>
      <c r="H17" s="511">
        <f t="shared" si="5"/>
        <v>-8.0100000000000069</v>
      </c>
      <c r="I17" s="511">
        <f t="shared" si="5"/>
        <v>-28.35</v>
      </c>
    </row>
    <row r="18" spans="2:15">
      <c r="B18" s="507" t="s">
        <v>389</v>
      </c>
      <c r="C18" s="508">
        <f t="shared" ref="C18:I18" si="6">C17/C$5</f>
        <v>-0.24993450353680888</v>
      </c>
      <c r="D18" s="508">
        <f t="shared" si="6"/>
        <v>-0.18030784265819691</v>
      </c>
      <c r="E18" s="508">
        <f t="shared" si="6"/>
        <v>-0.27999381426202313</v>
      </c>
      <c r="F18" s="508">
        <f t="shared" si="6"/>
        <v>7.0690291620524148E-2</v>
      </c>
      <c r="G18" s="508">
        <f t="shared" si="6"/>
        <v>-0.10259486607142859</v>
      </c>
      <c r="H18" s="508">
        <f t="shared" si="6"/>
        <v>-0.12604248623131403</v>
      </c>
      <c r="I18" s="508">
        <f t="shared" si="6"/>
        <v>-0.42037366548042709</v>
      </c>
      <c r="O18" s="499"/>
    </row>
    <row r="19" spans="2:15">
      <c r="B19" s="513"/>
      <c r="C19" s="79"/>
      <c r="D19" s="79"/>
      <c r="E19" s="79"/>
      <c r="F19" s="79"/>
      <c r="G19" s="79"/>
      <c r="H19" s="79"/>
      <c r="I19" s="79"/>
    </row>
    <row r="20" spans="2:15">
      <c r="B20" s="509" t="s">
        <v>390</v>
      </c>
      <c r="C20" s="512">
        <v>0</v>
      </c>
      <c r="D20" s="512">
        <v>0</v>
      </c>
      <c r="E20" s="512">
        <v>0</v>
      </c>
      <c r="F20" s="512">
        <v>0</v>
      </c>
      <c r="G20" s="512">
        <v>0</v>
      </c>
      <c r="H20" s="512">
        <v>0</v>
      </c>
      <c r="I20" s="512">
        <v>0</v>
      </c>
    </row>
    <row r="21" spans="2:15">
      <c r="B21" s="507" t="s">
        <v>395</v>
      </c>
      <c r="C21" s="514">
        <f t="shared" ref="C21:I21" si="7">C20/C17</f>
        <v>0</v>
      </c>
      <c r="D21" s="514">
        <f t="shared" si="7"/>
        <v>0</v>
      </c>
      <c r="E21" s="514">
        <f t="shared" si="7"/>
        <v>0</v>
      </c>
      <c r="F21" s="514">
        <f t="shared" si="7"/>
        <v>0</v>
      </c>
      <c r="G21" s="514">
        <f t="shared" si="7"/>
        <v>0</v>
      </c>
      <c r="H21" s="514">
        <f t="shared" si="7"/>
        <v>0</v>
      </c>
      <c r="I21" s="514">
        <f t="shared" si="7"/>
        <v>0</v>
      </c>
    </row>
    <row r="22" spans="2:15">
      <c r="B22" s="507"/>
      <c r="C22" s="514"/>
      <c r="D22" s="514"/>
      <c r="E22" s="514"/>
      <c r="F22" s="514"/>
      <c r="G22" s="514"/>
      <c r="H22" s="514"/>
      <c r="I22" s="514"/>
    </row>
    <row r="23" spans="2:15">
      <c r="B23" s="504" t="s">
        <v>391</v>
      </c>
      <c r="C23" s="511">
        <f t="shared" ref="C23:I23" si="8">C17-C20</f>
        <v>-9.5399999999999956</v>
      </c>
      <c r="D23" s="511">
        <f t="shared" si="8"/>
        <v>-7.379999999999999</v>
      </c>
      <c r="E23" s="511">
        <f t="shared" si="8"/>
        <v>-11.818538899999997</v>
      </c>
      <c r="F23" s="511">
        <f t="shared" si="8"/>
        <v>3.8299999999999983</v>
      </c>
      <c r="G23" s="511">
        <f t="shared" si="8"/>
        <v>-5.5155000000000012</v>
      </c>
      <c r="H23" s="511">
        <f t="shared" si="8"/>
        <v>-8.0100000000000069</v>
      </c>
      <c r="I23" s="511">
        <f t="shared" si="8"/>
        <v>-28.35</v>
      </c>
    </row>
    <row r="24" spans="2:15">
      <c r="B24" s="507" t="s">
        <v>392</v>
      </c>
      <c r="C24" s="508">
        <f t="shared" ref="C24:I24" si="9">C23/C$5</f>
        <v>-0.24993450353680888</v>
      </c>
      <c r="D24" s="508">
        <f t="shared" si="9"/>
        <v>-0.18030784265819691</v>
      </c>
      <c r="E24" s="508">
        <f t="shared" si="9"/>
        <v>-0.27999381426202313</v>
      </c>
      <c r="F24" s="508">
        <f t="shared" si="9"/>
        <v>7.0690291620524148E-2</v>
      </c>
      <c r="G24" s="508">
        <f t="shared" si="9"/>
        <v>-0.10259486607142859</v>
      </c>
      <c r="H24" s="508">
        <f t="shared" si="9"/>
        <v>-0.12604248623131403</v>
      </c>
      <c r="I24" s="508">
        <f t="shared" si="9"/>
        <v>-0.42037366548042709</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B4:E26"/>
  <sheetViews>
    <sheetView showGridLines="0" tabSelected="1" topLeftCell="A10" workbookViewId="0">
      <selection activeCell="B11" sqref="B11"/>
    </sheetView>
  </sheetViews>
  <sheetFormatPr defaultRowHeight="15"/>
  <sheetData>
    <row r="4" spans="2:4">
      <c r="D4" s="723" t="s">
        <v>426</v>
      </c>
    </row>
    <row r="6" spans="2:4">
      <c r="D6" s="722"/>
    </row>
    <row r="7" spans="2:4">
      <c r="D7" s="723" t="s">
        <v>427</v>
      </c>
    </row>
    <row r="9" spans="2:4">
      <c r="D9" s="723" t="s">
        <v>428</v>
      </c>
    </row>
    <row r="11" spans="2:4">
      <c r="B11" s="725" t="s">
        <v>435</v>
      </c>
      <c r="D11" s="723"/>
    </row>
    <row r="13" spans="2:4">
      <c r="D13" s="723" t="s">
        <v>430</v>
      </c>
    </row>
    <row r="16" spans="2:4">
      <c r="D16" s="723" t="s">
        <v>429</v>
      </c>
    </row>
    <row r="18" spans="4:5">
      <c r="D18" s="723" t="s">
        <v>431</v>
      </c>
    </row>
    <row r="19" spans="4:5" ht="18">
      <c r="D19" s="724"/>
      <c r="E19" s="723" t="s">
        <v>432</v>
      </c>
    </row>
    <row r="21" spans="4:5">
      <c r="E21" s="723"/>
    </row>
    <row r="22" spans="4:5">
      <c r="E22" s="723" t="s">
        <v>433</v>
      </c>
    </row>
    <row r="23" spans="4:5">
      <c r="E23" s="723" t="s">
        <v>434</v>
      </c>
    </row>
    <row r="24" spans="4:5">
      <c r="E24" s="723"/>
    </row>
    <row r="25" spans="4:5">
      <c r="E25" s="723"/>
    </row>
    <row r="26" spans="4:5">
      <c r="E26" s="723"/>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tabColor rgb="FFFF0000"/>
    <pageSetUpPr fitToPage="1"/>
  </sheetPr>
  <dimension ref="A1:Z50"/>
  <sheetViews>
    <sheetView showGridLines="0" topLeftCell="D1" zoomScaleNormal="100" zoomScaleSheetLayoutView="85" workbookViewId="0">
      <selection activeCell="Q1" sqref="Q1"/>
    </sheetView>
  </sheetViews>
  <sheetFormatPr defaultColWidth="0" defaultRowHeight="15" zeroHeight="1"/>
  <cols>
    <col min="1" max="1" width="5" style="49" customWidth="1"/>
    <col min="2" max="2" width="3.42578125" style="1" customWidth="1"/>
    <col min="3" max="19" width="10.7109375" style="1" customWidth="1"/>
    <col min="20" max="20" width="13.5703125" style="1" customWidth="1"/>
    <col min="21" max="21" width="10.7109375" style="1" customWidth="1"/>
    <col min="22" max="22" width="2" style="1" customWidth="1"/>
    <col min="23" max="23" width="8.85546875" style="1" hidden="1" customWidth="1"/>
    <col min="24" max="24" width="9.28515625" style="1" customWidth="1"/>
    <col min="25" max="25" width="0.140625" style="1" customWidth="1"/>
    <col min="26" max="26" width="8.85546875" style="1" customWidth="1"/>
    <col min="27" max="16384" width="8.85546875" style="1" hidden="1"/>
  </cols>
  <sheetData>
    <row r="1" spans="1:25" ht="12.6" customHeight="1" thickBot="1">
      <c r="S1" s="4"/>
      <c r="T1" s="4"/>
      <c r="U1" s="4"/>
      <c r="V1" s="4"/>
    </row>
    <row r="2" spans="1:25">
      <c r="B2" s="24"/>
      <c r="C2" s="25"/>
      <c r="D2" s="25"/>
      <c r="E2" s="25"/>
      <c r="F2" s="25"/>
      <c r="G2" s="25"/>
      <c r="H2" s="25"/>
      <c r="I2" s="25"/>
      <c r="J2" s="26"/>
      <c r="K2" s="25"/>
      <c r="L2" s="25"/>
      <c r="M2" s="25"/>
      <c r="N2" s="25"/>
      <c r="O2" s="25"/>
      <c r="P2" s="25"/>
      <c r="Q2" s="25"/>
      <c r="R2" s="25"/>
      <c r="S2" s="25"/>
      <c r="T2" s="25"/>
      <c r="U2" s="25"/>
      <c r="V2" s="27"/>
    </row>
    <row r="3" spans="1:25" ht="15.75">
      <c r="B3" s="28"/>
      <c r="C3" s="39" t="s">
        <v>33</v>
      </c>
      <c r="D3" s="6"/>
      <c r="E3" s="4"/>
      <c r="F3" s="179">
        <f>PROJECT!D12</f>
        <v>40122</v>
      </c>
      <c r="G3" s="6"/>
      <c r="H3" s="6"/>
      <c r="I3" s="4"/>
      <c r="J3" s="6"/>
      <c r="K3" s="7"/>
      <c r="L3" s="6"/>
      <c r="M3" s="6"/>
      <c r="N3" s="7" t="s">
        <v>69</v>
      </c>
      <c r="O3" s="6"/>
      <c r="P3" s="6"/>
      <c r="Q3" s="6"/>
      <c r="R3" s="179">
        <f>PROJECT!D11</f>
        <v>46312</v>
      </c>
      <c r="S3" s="86"/>
      <c r="T3" s="86"/>
      <c r="U3" s="86"/>
      <c r="V3" s="29"/>
    </row>
    <row r="4" spans="1:25" ht="21.6" customHeight="1">
      <c r="B4" s="28"/>
      <c r="C4" s="3" t="s">
        <v>95</v>
      </c>
      <c r="D4" s="6"/>
      <c r="E4" s="4"/>
      <c r="F4" s="4"/>
      <c r="G4" s="4"/>
      <c r="H4" s="4"/>
      <c r="I4" s="4"/>
      <c r="J4" s="5"/>
      <c r="K4" s="4"/>
      <c r="L4" s="4"/>
      <c r="M4" s="4"/>
      <c r="N4" s="4"/>
      <c r="O4" s="4"/>
      <c r="P4" s="4"/>
      <c r="Q4" s="4"/>
      <c r="R4" s="5"/>
      <c r="S4" s="5"/>
      <c r="T4" s="5"/>
      <c r="U4" s="5"/>
      <c r="V4" s="29"/>
    </row>
    <row r="5" spans="1:25" s="104" customFormat="1" ht="36.75" customHeight="1">
      <c r="A5" s="102"/>
      <c r="B5" s="103"/>
      <c r="C5" s="238" t="s">
        <v>94</v>
      </c>
      <c r="D5" s="239"/>
      <c r="E5" s="174" t="s">
        <v>4</v>
      </c>
      <c r="F5" s="106">
        <f>PROJECT!D14</f>
        <v>77.724999999999994</v>
      </c>
      <c r="G5" s="175" t="s">
        <v>5</v>
      </c>
      <c r="H5" s="108">
        <f>PROJECT!D16</f>
        <v>310.89999999999998</v>
      </c>
      <c r="I5" s="175" t="s">
        <v>0</v>
      </c>
      <c r="J5" s="110">
        <f>PROJECT!G11</f>
        <v>74.66</v>
      </c>
      <c r="K5" s="175" t="s">
        <v>47</v>
      </c>
      <c r="L5" s="122">
        <f>PROJECT!G12</f>
        <v>74.66</v>
      </c>
      <c r="M5" s="109" t="s">
        <v>93</v>
      </c>
      <c r="N5" s="110">
        <v>19.05</v>
      </c>
      <c r="O5" s="109" t="s">
        <v>24</v>
      </c>
      <c r="P5" s="106">
        <v>224</v>
      </c>
      <c r="Q5" s="109" t="s">
        <v>48</v>
      </c>
      <c r="R5" s="123">
        <f>DEBT!F27</f>
        <v>0.13</v>
      </c>
      <c r="S5" s="175" t="s">
        <v>6</v>
      </c>
      <c r="T5" s="174" t="s">
        <v>281</v>
      </c>
      <c r="U5" s="240">
        <f>+PROJECT!G9</f>
        <v>385.67</v>
      </c>
      <c r="V5" s="113"/>
    </row>
    <row r="6" spans="1:25" ht="15.75">
      <c r="B6" s="28"/>
      <c r="C6" s="4"/>
      <c r="D6" s="19"/>
      <c r="E6" s="91"/>
      <c r="F6" s="91"/>
      <c r="G6" s="6" t="s">
        <v>167</v>
      </c>
      <c r="H6" s="92" t="s">
        <v>167</v>
      </c>
      <c r="I6" s="320" t="s">
        <v>167</v>
      </c>
      <c r="J6" s="4"/>
      <c r="K6" s="6"/>
      <c r="L6" s="4"/>
      <c r="M6" s="6"/>
      <c r="N6" s="6"/>
      <c r="O6" s="6"/>
      <c r="P6" s="6"/>
      <c r="Q6" s="6"/>
      <c r="R6" s="6"/>
      <c r="S6" s="237"/>
      <c r="T6" s="237"/>
      <c r="U6" s="237"/>
      <c r="V6" s="29"/>
    </row>
    <row r="7" spans="1:25" ht="13.9" customHeight="1">
      <c r="B7" s="28"/>
      <c r="C7" s="98"/>
      <c r="D7" s="99"/>
      <c r="E7" s="99"/>
      <c r="F7" s="99"/>
      <c r="G7" s="99"/>
      <c r="H7" s="99"/>
      <c r="I7" s="99"/>
      <c r="J7" s="99"/>
      <c r="K7" s="99"/>
      <c r="L7" s="99"/>
      <c r="M7" s="99"/>
      <c r="N7" s="99"/>
      <c r="O7" s="99"/>
      <c r="P7" s="99"/>
      <c r="Q7" s="4"/>
      <c r="R7" s="51"/>
      <c r="S7" s="4"/>
      <c r="T7" s="4"/>
      <c r="U7" s="4"/>
      <c r="V7" s="29"/>
    </row>
    <row r="8" spans="1:25" ht="20.25" customHeight="1">
      <c r="B8" s="28"/>
      <c r="C8" s="664" t="s">
        <v>12</v>
      </c>
      <c r="D8" s="666" t="s">
        <v>262</v>
      </c>
      <c r="E8" s="668" t="s">
        <v>73</v>
      </c>
      <c r="F8" s="662" t="s">
        <v>74</v>
      </c>
      <c r="G8" s="20"/>
      <c r="H8" s="21" t="s">
        <v>25</v>
      </c>
      <c r="I8" s="20" t="s">
        <v>25</v>
      </c>
      <c r="J8" s="670" t="s">
        <v>68</v>
      </c>
      <c r="K8" s="662" t="s">
        <v>196</v>
      </c>
      <c r="L8" s="670" t="s">
        <v>26</v>
      </c>
      <c r="M8" s="666" t="s">
        <v>261</v>
      </c>
      <c r="N8" s="670" t="s">
        <v>2</v>
      </c>
      <c r="O8" s="22" t="s">
        <v>27</v>
      </c>
      <c r="P8" s="670" t="s">
        <v>3</v>
      </c>
      <c r="Q8" s="671" t="s">
        <v>263</v>
      </c>
      <c r="R8" s="671" t="s">
        <v>70</v>
      </c>
      <c r="S8" s="671" t="s">
        <v>71</v>
      </c>
      <c r="T8" s="671" t="s">
        <v>195</v>
      </c>
      <c r="U8" s="671" t="s">
        <v>264</v>
      </c>
      <c r="V8" s="29"/>
    </row>
    <row r="9" spans="1:25" s="2" customFormat="1" ht="28.5" customHeight="1">
      <c r="A9" s="48"/>
      <c r="B9" s="30"/>
      <c r="C9" s="665"/>
      <c r="D9" s="667"/>
      <c r="E9" s="669"/>
      <c r="F9" s="663"/>
      <c r="G9" s="23" t="s">
        <v>31</v>
      </c>
      <c r="H9" s="23" t="s">
        <v>32</v>
      </c>
      <c r="I9" s="23" t="s">
        <v>31</v>
      </c>
      <c r="J9" s="667"/>
      <c r="K9" s="663"/>
      <c r="L9" s="667"/>
      <c r="M9" s="667"/>
      <c r="N9" s="667"/>
      <c r="O9" s="23" t="s">
        <v>28</v>
      </c>
      <c r="P9" s="667"/>
      <c r="Q9" s="672"/>
      <c r="R9" s="672"/>
      <c r="S9" s="672"/>
      <c r="T9" s="672"/>
      <c r="U9" s="672"/>
      <c r="V9" s="31"/>
    </row>
    <row r="10" spans="1:25" s="2" customFormat="1" ht="11.25" customHeight="1">
      <c r="A10" s="48"/>
      <c r="B10" s="30"/>
      <c r="C10" s="230" t="s">
        <v>169</v>
      </c>
      <c r="D10" s="182"/>
      <c r="E10" s="183"/>
      <c r="F10" s="184"/>
      <c r="G10" s="185"/>
      <c r="H10" s="185"/>
      <c r="I10" s="185"/>
      <c r="J10" s="182"/>
      <c r="K10" s="184"/>
      <c r="L10" s="182"/>
      <c r="M10" s="182"/>
      <c r="N10" s="182"/>
      <c r="O10" s="185"/>
      <c r="P10" s="182"/>
      <c r="Q10" s="186"/>
      <c r="R10" s="186"/>
      <c r="S10" s="186"/>
      <c r="T10" s="187"/>
      <c r="U10" s="186"/>
      <c r="V10" s="31"/>
    </row>
    <row r="11" spans="1:25" s="2" customFormat="1" ht="15.75">
      <c r="A11" s="48">
        <v>146</v>
      </c>
      <c r="B11" s="96" t="s">
        <v>91</v>
      </c>
      <c r="C11" s="231">
        <v>40268</v>
      </c>
      <c r="D11" s="168">
        <v>9.6959999999999997</v>
      </c>
      <c r="E11" s="168">
        <v>3.27</v>
      </c>
      <c r="F11" s="168">
        <f>'p&amp;l-TNDK'!F23-K11</f>
        <v>2.7157738999999999</v>
      </c>
      <c r="G11" s="169"/>
      <c r="H11" s="168">
        <f>('p&amp;l-TNDK'!G23+'p&amp;l-TNDK'!J23)</f>
        <v>0.32220130000000002</v>
      </c>
      <c r="I11" s="169"/>
      <c r="J11" s="170">
        <f t="shared" ref="J11:J17" si="0">D11+E11-F11-H11</f>
        <v>9.9280247999999993</v>
      </c>
      <c r="K11" s="329">
        <f>'DCF-Investor'!K10</f>
        <v>0</v>
      </c>
      <c r="L11" s="168">
        <f>'p&amp;l-TNDK'!I23</f>
        <v>9.0427438999999996</v>
      </c>
      <c r="M11" s="168">
        <f>'p&amp;l-TNDK'!H23</f>
        <v>8.7012663999999997</v>
      </c>
      <c r="N11" s="168">
        <f>J11-L11-M11-K11</f>
        <v>-7.8159855</v>
      </c>
      <c r="O11" s="171">
        <f>18.5%*(1+10%)*(1+3%)</f>
        <v>0.20960500000000001</v>
      </c>
      <c r="P11" s="168">
        <v>0</v>
      </c>
      <c r="Q11" s="170">
        <f>N11-P11</f>
        <v>-7.8159855</v>
      </c>
      <c r="R11" s="168">
        <f>Q11+K11+L11</f>
        <v>1.2267583999999996</v>
      </c>
      <c r="S11" s="168">
        <f>DEBT!G7</f>
        <v>8</v>
      </c>
      <c r="T11" s="311"/>
      <c r="U11" s="170">
        <f>R11-S11-T11</f>
        <v>-6.7732416000000004</v>
      </c>
      <c r="V11" s="31"/>
      <c r="W11" s="116"/>
    </row>
    <row r="12" spans="1:25" s="2" customFormat="1" ht="15.75">
      <c r="A12" s="70">
        <f t="shared" ref="A12:A28" si="1">C12-C11</f>
        <v>365</v>
      </c>
      <c r="B12" s="96" t="s">
        <v>91</v>
      </c>
      <c r="C12" s="232">
        <v>40633</v>
      </c>
      <c r="D12" s="150">
        <v>26.12</v>
      </c>
      <c r="E12" s="150">
        <v>8.07</v>
      </c>
      <c r="F12" s="150">
        <f>'p&amp;l-TNDK'!F24-K12</f>
        <v>6.1998214000000003</v>
      </c>
      <c r="G12" s="173"/>
      <c r="H12" s="150">
        <f>('p&amp;l-TNDK'!G24+'p&amp;l-TNDK'!J24)</f>
        <v>0.83242740000000004</v>
      </c>
      <c r="I12" s="173"/>
      <c r="J12" s="153">
        <f t="shared" si="0"/>
        <v>27.157751199999996</v>
      </c>
      <c r="K12" s="330">
        <f>'DCF-Investor'!K11</f>
        <v>5.9050000000000002</v>
      </c>
      <c r="L12" s="150">
        <f>'p&amp;l-TNDK'!I24</f>
        <v>22.453707399999999</v>
      </c>
      <c r="M12" s="150">
        <f>'p&amp;l-TNDK'!H24</f>
        <v>21.578821099999999</v>
      </c>
      <c r="N12" s="150">
        <f t="shared" ref="N12:N28" si="2">J12-L12-M12-K12</f>
        <v>-22.779777300000003</v>
      </c>
      <c r="O12" s="154">
        <f t="shared" ref="O12:O27" si="3">18.5%*(1+10%)*(1+3%)</f>
        <v>0.20960500000000001</v>
      </c>
      <c r="P12" s="150">
        <v>0</v>
      </c>
      <c r="Q12" s="153">
        <f>N12-P12</f>
        <v>-22.779777300000003</v>
      </c>
      <c r="R12" s="150">
        <f>Q12+K12+L12</f>
        <v>5.5789300999999973</v>
      </c>
      <c r="S12" s="150">
        <f>DEBT!G8</f>
        <v>11</v>
      </c>
      <c r="T12" s="205"/>
      <c r="U12" s="153">
        <f t="shared" ref="U12:U28" si="4">R12-S12-T12</f>
        <v>-5.4210699000000027</v>
      </c>
      <c r="V12" s="31"/>
      <c r="W12" s="116"/>
    </row>
    <row r="13" spans="1:25" ht="15.75">
      <c r="A13" s="70">
        <f t="shared" si="1"/>
        <v>366</v>
      </c>
      <c r="B13" s="96" t="s">
        <v>91</v>
      </c>
      <c r="C13" s="232">
        <v>40999</v>
      </c>
      <c r="D13" s="150">
        <v>31.44</v>
      </c>
      <c r="E13" s="150"/>
      <c r="F13" s="150">
        <f>'p&amp;l-TNDK'!F25-K13</f>
        <v>5.193025099999999</v>
      </c>
      <c r="G13" s="152"/>
      <c r="H13" s="150">
        <f>('p&amp;l-TNDK'!G25+'p&amp;l-TNDK'!J25)</f>
        <v>0.75215759999999998</v>
      </c>
      <c r="I13" s="152"/>
      <c r="J13" s="153">
        <f t="shared" si="0"/>
        <v>25.494817300000001</v>
      </c>
      <c r="K13" s="330">
        <f>'DCF-Investor'!K12</f>
        <v>5.9050000000000002</v>
      </c>
      <c r="L13" s="150">
        <f>'p&amp;l-TNDK'!I25</f>
        <v>22.771939799999998</v>
      </c>
      <c r="M13" s="150">
        <f>'p&amp;l-TNDK'!H25</f>
        <v>25.921829899999999</v>
      </c>
      <c r="N13" s="150">
        <f t="shared" si="2"/>
        <v>-29.103952399999997</v>
      </c>
      <c r="O13" s="154">
        <f t="shared" si="3"/>
        <v>0.20960500000000001</v>
      </c>
      <c r="P13" s="150">
        <v>0</v>
      </c>
      <c r="Q13" s="153">
        <f t="shared" ref="Q13:Q28" si="5">N13-P13</f>
        <v>-29.103952399999997</v>
      </c>
      <c r="R13" s="150">
        <f>Q13+K13+L13</f>
        <v>-0.42701259999999763</v>
      </c>
      <c r="S13" s="150">
        <f>DEBT!G9</f>
        <v>19.439999999999998</v>
      </c>
      <c r="T13" s="205"/>
      <c r="U13" s="153">
        <f t="shared" si="4"/>
        <v>-19.867012599999995</v>
      </c>
      <c r="V13" s="29"/>
      <c r="W13" s="116"/>
    </row>
    <row r="14" spans="1:25" ht="15.75">
      <c r="A14" s="70">
        <f t="shared" si="1"/>
        <v>365</v>
      </c>
      <c r="B14" s="96" t="s">
        <v>91</v>
      </c>
      <c r="C14" s="232">
        <v>41364</v>
      </c>
      <c r="D14" s="150">
        <v>37.11</v>
      </c>
      <c r="E14" s="150"/>
      <c r="F14" s="150">
        <f>'p&amp;l-TNDK'!F26-K14</f>
        <v>5.0302636999999999</v>
      </c>
      <c r="G14" s="152"/>
      <c r="H14" s="150">
        <f>('p&amp;l-TNDK'!G26+'p&amp;l-TNDK'!J26)</f>
        <v>0.75636859999999995</v>
      </c>
      <c r="I14" s="152"/>
      <c r="J14" s="153">
        <f t="shared" si="0"/>
        <v>31.323367700000002</v>
      </c>
      <c r="K14" s="330">
        <f>'DCF-Investor'!K13</f>
        <v>5.9050000000000002</v>
      </c>
      <c r="L14" s="150">
        <f>'p&amp;l-TNDK'!I26</f>
        <v>22.488712199999998</v>
      </c>
      <c r="M14" s="150">
        <f>'p&amp;l-TNDK'!H26</f>
        <v>25.412104100000001</v>
      </c>
      <c r="N14" s="150">
        <f t="shared" si="2"/>
        <v>-22.482448599999998</v>
      </c>
      <c r="O14" s="154">
        <f t="shared" si="3"/>
        <v>0.20960500000000001</v>
      </c>
      <c r="P14" s="150">
        <v>0</v>
      </c>
      <c r="Q14" s="153">
        <f t="shared" si="5"/>
        <v>-22.482448599999998</v>
      </c>
      <c r="R14" s="150">
        <f>Q14+K14+L14</f>
        <v>5.9112636000000016</v>
      </c>
      <c r="S14" s="150">
        <f>DEBT!G10</f>
        <v>9.5</v>
      </c>
      <c r="T14" s="205"/>
      <c r="U14" s="153">
        <f t="shared" si="4"/>
        <v>-3.5887363999999984</v>
      </c>
      <c r="V14" s="29"/>
      <c r="W14" s="116"/>
    </row>
    <row r="15" spans="1:25" ht="15.75">
      <c r="A15" s="70">
        <f t="shared" si="1"/>
        <v>365</v>
      </c>
      <c r="B15" s="96" t="s">
        <v>91</v>
      </c>
      <c r="C15" s="232">
        <v>41729</v>
      </c>
      <c r="D15" s="150">
        <v>37.32</v>
      </c>
      <c r="E15" s="150"/>
      <c r="F15" s="150">
        <f>'p&amp;l-TNDK'!F27-K15</f>
        <v>5.2104415000000017</v>
      </c>
      <c r="G15" s="152"/>
      <c r="H15" s="150">
        <f>('p&amp;l-TNDK'!G27+'p&amp;l-TNDK'!J27)</f>
        <v>1.2898772000000001</v>
      </c>
      <c r="I15" s="152"/>
      <c r="J15" s="153">
        <f t="shared" si="0"/>
        <v>30.819681299999999</v>
      </c>
      <c r="K15" s="330">
        <f>'DCF-Investor'!K14</f>
        <v>43.29</v>
      </c>
      <c r="L15" s="150">
        <f>'p&amp;l-TNDK'!I27</f>
        <v>-29.6505413</v>
      </c>
      <c r="M15" s="150">
        <f>'p&amp;l-TNDK'!H27</f>
        <v>26.497351800000001</v>
      </c>
      <c r="N15" s="150">
        <f t="shared" si="2"/>
        <v>-9.3171292000000037</v>
      </c>
      <c r="O15" s="154">
        <f t="shared" si="3"/>
        <v>0.20960500000000001</v>
      </c>
      <c r="P15" s="150">
        <v>0</v>
      </c>
      <c r="Q15" s="153">
        <f t="shared" si="5"/>
        <v>-9.3171292000000037</v>
      </c>
      <c r="R15" s="150">
        <f>Q15+K15+L15</f>
        <v>4.3223294999999951</v>
      </c>
      <c r="S15" s="150">
        <f>DEBT!G11</f>
        <v>0.14802500000000002</v>
      </c>
      <c r="T15" s="205"/>
      <c r="U15" s="153">
        <f t="shared" si="4"/>
        <v>4.1743044999999954</v>
      </c>
      <c r="V15" s="29"/>
      <c r="W15" s="116"/>
    </row>
    <row r="16" spans="1:25" ht="15.75">
      <c r="A16" s="70">
        <f>C16-C15</f>
        <v>365</v>
      </c>
      <c r="B16" s="96" t="s">
        <v>91</v>
      </c>
      <c r="C16" s="232">
        <v>42094</v>
      </c>
      <c r="D16" s="150">
        <v>38.17</v>
      </c>
      <c r="E16" s="150"/>
      <c r="F16" s="150">
        <f>'p&amp;l-TNDK'!F28-K16</f>
        <v>6.0045727000000007</v>
      </c>
      <c r="G16" s="152"/>
      <c r="H16" s="150">
        <f>('p&amp;l-TNDK'!G28+'p&amp;l-TNDK'!J28)</f>
        <v>1.1310915000000001</v>
      </c>
      <c r="I16" s="152"/>
      <c r="J16" s="153">
        <f t="shared" si="0"/>
        <v>31.034335800000004</v>
      </c>
      <c r="K16" s="330">
        <f>'DCF-Investor'!K15</f>
        <v>3.9946999999999999</v>
      </c>
      <c r="L16" s="150">
        <f>'p&amp;l-TNDK'!I28</f>
        <v>10.656401000000001</v>
      </c>
      <c r="M16" s="150">
        <f>'p&amp;l-TNDK'!H28</f>
        <v>25.9258308</v>
      </c>
      <c r="N16" s="150">
        <f t="shared" si="2"/>
        <v>-9.5425959999999943</v>
      </c>
      <c r="O16" s="154">
        <f t="shared" si="3"/>
        <v>0.20960500000000001</v>
      </c>
      <c r="P16" s="150">
        <v>0</v>
      </c>
      <c r="Q16" s="153">
        <f t="shared" si="5"/>
        <v>-9.5425959999999943</v>
      </c>
      <c r="R16" s="150">
        <f t="shared" ref="R16:R28" si="6">Q16+K16+L16</f>
        <v>5.1085050000000063</v>
      </c>
      <c r="S16" s="150">
        <f>DEBT!G12</f>
        <v>0.14802500000000002</v>
      </c>
      <c r="T16" s="205"/>
      <c r="U16" s="153">
        <f t="shared" si="4"/>
        <v>4.9604800000000067</v>
      </c>
      <c r="V16" s="29"/>
      <c r="W16" s="116"/>
      <c r="Y16" s="119"/>
    </row>
    <row r="17" spans="1:25" ht="15.75">
      <c r="A17" s="70">
        <f t="shared" si="1"/>
        <v>366</v>
      </c>
      <c r="B17" s="96" t="s">
        <v>91</v>
      </c>
      <c r="C17" s="232">
        <v>42460</v>
      </c>
      <c r="D17" s="150">
        <f>'RKA Actual Toll'!P12</f>
        <v>40.67</v>
      </c>
      <c r="E17" s="150"/>
      <c r="F17" s="151">
        <f>'p&amp;l-TNDK'!F29-K17</f>
        <v>6.8496431000000007</v>
      </c>
      <c r="G17" s="152"/>
      <c r="H17" s="150">
        <f>('p&amp;l-TNDK'!G29+'p&amp;l-TNDK'!J29)</f>
        <v>4.1549396000000005</v>
      </c>
      <c r="I17" s="152"/>
      <c r="J17" s="153">
        <f t="shared" si="0"/>
        <v>29.665417300000001</v>
      </c>
      <c r="K17" s="330">
        <f>'DCF-Investor'!K16</f>
        <v>-0.68320000000000003</v>
      </c>
      <c r="L17" s="150">
        <f>'p&amp;l-TNDK'!I29</f>
        <v>13.279659951165021</v>
      </c>
      <c r="M17" s="150">
        <f>'p&amp;l-TNDK'!H29</f>
        <v>24.640943700000001</v>
      </c>
      <c r="N17" s="150">
        <f t="shared" si="2"/>
        <v>-7.5719863511650223</v>
      </c>
      <c r="O17" s="154">
        <f t="shared" si="3"/>
        <v>0.20960500000000001</v>
      </c>
      <c r="P17" s="150">
        <f>+IF(N17&gt;0,N17*O17,0)</f>
        <v>0</v>
      </c>
      <c r="Q17" s="153">
        <f t="shared" si="5"/>
        <v>-7.5719863511650223</v>
      </c>
      <c r="R17" s="150">
        <f t="shared" si="6"/>
        <v>5.0244735999999985</v>
      </c>
      <c r="S17" s="150">
        <f>DEBT!G13</f>
        <v>10.93975</v>
      </c>
      <c r="T17" s="205"/>
      <c r="U17" s="153">
        <f t="shared" si="4"/>
        <v>-5.9152764000000015</v>
      </c>
      <c r="V17" s="29"/>
      <c r="W17" s="116"/>
      <c r="Y17" s="119"/>
    </row>
    <row r="18" spans="1:25" ht="15.75">
      <c r="A18" s="70">
        <f t="shared" si="1"/>
        <v>365</v>
      </c>
      <c r="B18" s="96" t="s">
        <v>91</v>
      </c>
      <c r="C18" s="232">
        <v>42825</v>
      </c>
      <c r="D18" s="150">
        <f>'RKA Actual Toll'!P13</f>
        <v>41.749999999999993</v>
      </c>
      <c r="E18" s="150"/>
      <c r="F18" s="150">
        <f>'p&amp;l-TNDK'!F30-K18</f>
        <v>7.832578099</v>
      </c>
      <c r="G18" s="152"/>
      <c r="H18" s="150">
        <f>('p&amp;l-TNDK'!G30+'p&amp;l-TNDK'!J30)</f>
        <v>1.4639506</v>
      </c>
      <c r="I18" s="152"/>
      <c r="J18" s="153">
        <f t="shared" ref="J18:J28" si="7">D18+E18-F18-H18</f>
        <v>32.453471300999993</v>
      </c>
      <c r="K18" s="330">
        <f>'DCF-Investor'!K17</f>
        <v>2.9699999999999998</v>
      </c>
      <c r="L18" s="150">
        <f>'p&amp;l-TNDK'!I30</f>
        <v>17.9882685912258</v>
      </c>
      <c r="M18" s="150">
        <f>'p&amp;l-TNDK'!H30</f>
        <v>23.775051399999999</v>
      </c>
      <c r="N18" s="150">
        <f t="shared" si="2"/>
        <v>-12.279848690225805</v>
      </c>
      <c r="O18" s="154">
        <f t="shared" si="3"/>
        <v>0.20960500000000001</v>
      </c>
      <c r="P18" s="150">
        <f t="shared" ref="P18:P28" si="8">+IF(N18&gt;0,N18*O18,0)</f>
        <v>0</v>
      </c>
      <c r="Q18" s="153">
        <f t="shared" si="5"/>
        <v>-12.279848690225805</v>
      </c>
      <c r="R18" s="150">
        <f t="shared" si="6"/>
        <v>8.6784199009999945</v>
      </c>
      <c r="S18" s="150">
        <f>DEBT!G14</f>
        <v>14.574149999999999</v>
      </c>
      <c r="T18" s="205"/>
      <c r="U18" s="153">
        <f t="shared" si="4"/>
        <v>-5.895730099000005</v>
      </c>
      <c r="V18" s="29"/>
      <c r="W18" s="116"/>
      <c r="Y18" s="119"/>
    </row>
    <row r="19" spans="1:25" ht="15.75">
      <c r="A19" s="70">
        <f t="shared" si="1"/>
        <v>365</v>
      </c>
      <c r="B19" s="96" t="s">
        <v>91</v>
      </c>
      <c r="C19" s="232">
        <v>43190</v>
      </c>
      <c r="D19" s="150">
        <f>'RKA Actual Toll'!P14</f>
        <v>50.230000000000004</v>
      </c>
      <c r="E19" s="150"/>
      <c r="F19" s="150">
        <f>'p&amp;l-TNDK'!F31-K19</f>
        <v>7.3931269319999986</v>
      </c>
      <c r="G19" s="152"/>
      <c r="H19" s="150">
        <f>('p&amp;l-TNDK'!G31+'p&amp;l-TNDK'!J31)</f>
        <v>2.2124137999999998</v>
      </c>
      <c r="I19" s="152"/>
      <c r="J19" s="153">
        <f t="shared" si="7"/>
        <v>40.624459268000003</v>
      </c>
      <c r="K19" s="330">
        <f>'DCF-Investor'!K18</f>
        <v>3.21</v>
      </c>
      <c r="L19" s="150">
        <f>'p&amp;l-TNDK'!I31</f>
        <v>15.932372974294525</v>
      </c>
      <c r="M19" s="150">
        <f>'p&amp;l-TNDK'!H31</f>
        <v>21.596719700000001</v>
      </c>
      <c r="N19" s="150">
        <f t="shared" si="2"/>
        <v>-0.11463340629452201</v>
      </c>
      <c r="O19" s="154">
        <f t="shared" si="3"/>
        <v>0.20960500000000001</v>
      </c>
      <c r="P19" s="150">
        <f t="shared" si="8"/>
        <v>0</v>
      </c>
      <c r="Q19" s="153">
        <f t="shared" si="5"/>
        <v>-0.11463340629452201</v>
      </c>
      <c r="R19" s="150">
        <f t="shared" si="6"/>
        <v>19.027739568000001</v>
      </c>
      <c r="S19" s="150">
        <f>DEBT!G15</f>
        <v>19.849499999999999</v>
      </c>
      <c r="T19" s="205"/>
      <c r="U19" s="153">
        <f t="shared" si="4"/>
        <v>-0.82176043199999782</v>
      </c>
      <c r="V19" s="29"/>
      <c r="W19" s="116"/>
      <c r="Y19" s="119"/>
    </row>
    <row r="20" spans="1:25" ht="15.75">
      <c r="A20" s="70">
        <f t="shared" si="1"/>
        <v>365</v>
      </c>
      <c r="B20" s="96" t="s">
        <v>268</v>
      </c>
      <c r="C20" s="232">
        <v>43555</v>
      </c>
      <c r="D20" s="150">
        <f>'RKA Actual Toll'!P15</f>
        <v>48.990000000000009</v>
      </c>
      <c r="E20" s="150"/>
      <c r="F20" s="150">
        <f>'p&amp;l-TNDK'!F32-K20</f>
        <v>12.599319515000001</v>
      </c>
      <c r="G20" s="152"/>
      <c r="H20" s="150">
        <f>('p&amp;l-TNDK'!G32+'p&amp;l-TNDK'!J32)</f>
        <v>3.3529027</v>
      </c>
      <c r="I20" s="152"/>
      <c r="J20" s="153">
        <f t="shared" si="7"/>
        <v>33.037777785000003</v>
      </c>
      <c r="K20" s="150">
        <f>MMR!E27</f>
        <v>3.64</v>
      </c>
      <c r="L20" s="150">
        <f>'p&amp;l-TNDK'!I32</f>
        <v>15.117250531475815</v>
      </c>
      <c r="M20" s="150">
        <f>'p&amp;l-TNDK'!H32</f>
        <v>18.058346199999999</v>
      </c>
      <c r="N20" s="150">
        <f t="shared" si="2"/>
        <v>-3.777818946475811</v>
      </c>
      <c r="O20" s="154">
        <f t="shared" si="3"/>
        <v>0.20960500000000001</v>
      </c>
      <c r="P20" s="150">
        <f t="shared" si="8"/>
        <v>0</v>
      </c>
      <c r="Q20" s="153">
        <f t="shared" si="5"/>
        <v>-3.777818946475811</v>
      </c>
      <c r="R20" s="150">
        <f t="shared" si="6"/>
        <v>14.979431585000004</v>
      </c>
      <c r="S20" s="150">
        <f>'Debt Paid'!E31</f>
        <v>16.360095600000001</v>
      </c>
      <c r="T20" s="205">
        <f>MMR!F27</f>
        <v>3.64</v>
      </c>
      <c r="U20" s="153">
        <f t="shared" si="4"/>
        <v>-5.0206640149999977</v>
      </c>
      <c r="V20" s="29"/>
      <c r="W20" s="116"/>
      <c r="Y20" s="119"/>
    </row>
    <row r="21" spans="1:25" ht="15.75">
      <c r="A21" s="70">
        <f t="shared" si="1"/>
        <v>366</v>
      </c>
      <c r="B21" s="96" t="s">
        <v>92</v>
      </c>
      <c r="C21" s="232">
        <v>43921</v>
      </c>
      <c r="D21" s="150">
        <f t="shared" ref="D21:D28" si="9">D20*(1+$F$35)</f>
        <v>51.43950000000001</v>
      </c>
      <c r="E21" s="150"/>
      <c r="F21" s="150">
        <v>7.5</v>
      </c>
      <c r="G21" s="152">
        <v>0.04</v>
      </c>
      <c r="H21" s="150">
        <f>H20*(1+I21)</f>
        <v>3.5540768620000001</v>
      </c>
      <c r="I21" s="152">
        <v>0.06</v>
      </c>
      <c r="J21" s="153">
        <f t="shared" si="7"/>
        <v>40.385423138000007</v>
      </c>
      <c r="K21" s="150">
        <f>MMR!E28</f>
        <v>32.39</v>
      </c>
      <c r="L21" s="150">
        <f>'Amortisation (Correct)'!G24/10000000</f>
        <v>22.517033296198164</v>
      </c>
      <c r="M21" s="150"/>
      <c r="N21" s="150">
        <f t="shared" si="2"/>
        <v>-14.521610158198158</v>
      </c>
      <c r="O21" s="154">
        <f t="shared" si="3"/>
        <v>0.20960500000000001</v>
      </c>
      <c r="P21" s="150">
        <f t="shared" si="8"/>
        <v>0</v>
      </c>
      <c r="Q21" s="153">
        <f t="shared" si="5"/>
        <v>-14.521610158198158</v>
      </c>
      <c r="R21" s="150">
        <f t="shared" si="6"/>
        <v>40.385423138000007</v>
      </c>
      <c r="S21" s="150">
        <v>5</v>
      </c>
      <c r="T21" s="205">
        <v>32.39</v>
      </c>
      <c r="U21" s="153">
        <f t="shared" si="4"/>
        <v>2.9954231380000067</v>
      </c>
      <c r="V21" s="29"/>
      <c r="W21" s="116"/>
      <c r="Y21" s="119"/>
    </row>
    <row r="22" spans="1:25" ht="15.75">
      <c r="A22" s="70">
        <f t="shared" si="1"/>
        <v>365</v>
      </c>
      <c r="B22" s="96" t="s">
        <v>92</v>
      </c>
      <c r="C22" s="232">
        <v>44286</v>
      </c>
      <c r="D22" s="150">
        <f t="shared" si="9"/>
        <v>54.011475000000011</v>
      </c>
      <c r="E22" s="150"/>
      <c r="F22" s="151">
        <f>+F21*(1+G22)</f>
        <v>7.8000000000000007</v>
      </c>
      <c r="G22" s="152">
        <v>0.04</v>
      </c>
      <c r="H22" s="150">
        <f t="shared" ref="H22:H27" si="10">H21*(1+I22)</f>
        <v>3.76732147372</v>
      </c>
      <c r="I22" s="152">
        <v>0.06</v>
      </c>
      <c r="J22" s="153">
        <f t="shared" si="7"/>
        <v>42.444153526280004</v>
      </c>
      <c r="K22" s="150">
        <f>MMR!E29</f>
        <v>32.385873799999999</v>
      </c>
      <c r="L22" s="150">
        <f>'Amortisation (Correct)'!G25/10000000</f>
        <v>24.594733072110532</v>
      </c>
      <c r="M22" s="150"/>
      <c r="N22" s="150">
        <f t="shared" si="2"/>
        <v>-14.536453345830527</v>
      </c>
      <c r="O22" s="154">
        <f t="shared" si="3"/>
        <v>0.20960500000000001</v>
      </c>
      <c r="P22" s="150">
        <f t="shared" si="8"/>
        <v>0</v>
      </c>
      <c r="Q22" s="153">
        <f t="shared" si="5"/>
        <v>-14.536453345830527</v>
      </c>
      <c r="R22" s="150">
        <f t="shared" si="6"/>
        <v>42.444153526280004</v>
      </c>
      <c r="S22" s="150"/>
      <c r="T22" s="205">
        <f>MMR!F29</f>
        <v>32.385873799999999</v>
      </c>
      <c r="U22" s="153">
        <f t="shared" si="4"/>
        <v>10.058279726280006</v>
      </c>
      <c r="V22" s="29"/>
      <c r="W22" s="116"/>
      <c r="Y22" s="119"/>
    </row>
    <row r="23" spans="1:25" ht="15.75">
      <c r="A23" s="70">
        <f t="shared" si="1"/>
        <v>365</v>
      </c>
      <c r="B23" s="96" t="s">
        <v>92</v>
      </c>
      <c r="C23" s="232">
        <v>44651</v>
      </c>
      <c r="D23" s="150">
        <f t="shared" si="9"/>
        <v>56.712048750000015</v>
      </c>
      <c r="E23" s="150"/>
      <c r="F23" s="151">
        <f t="shared" ref="F23:F28" si="11">+F22*(1+G23)</f>
        <v>8.1120000000000019</v>
      </c>
      <c r="G23" s="152">
        <v>0.04</v>
      </c>
      <c r="H23" s="150">
        <f t="shared" si="10"/>
        <v>3.9933607621432001</v>
      </c>
      <c r="I23" s="152">
        <v>0.06</v>
      </c>
      <c r="J23" s="153">
        <f t="shared" si="7"/>
        <v>44.606687987856816</v>
      </c>
      <c r="K23" s="150">
        <f>MMR!E30</f>
        <v>24.829169913333331</v>
      </c>
      <c r="L23" s="150">
        <f>'Amortisation (Correct)'!G26/10000000</f>
        <v>26.803239715320462</v>
      </c>
      <c r="M23" s="150"/>
      <c r="N23" s="150">
        <f t="shared" si="2"/>
        <v>-7.0257216407969771</v>
      </c>
      <c r="O23" s="154">
        <f t="shared" si="3"/>
        <v>0.20960500000000001</v>
      </c>
      <c r="P23" s="150">
        <f t="shared" si="8"/>
        <v>0</v>
      </c>
      <c r="Q23" s="153">
        <f t="shared" si="5"/>
        <v>-7.0257216407969771</v>
      </c>
      <c r="R23" s="150">
        <f t="shared" si="6"/>
        <v>44.606687987856816</v>
      </c>
      <c r="S23" s="150"/>
      <c r="T23" s="205">
        <f>MMR!F30*50%</f>
        <v>69.262253300500007</v>
      </c>
      <c r="U23" s="153">
        <f t="shared" si="4"/>
        <v>-24.655565312643191</v>
      </c>
      <c r="V23" s="29"/>
      <c r="W23" s="116"/>
      <c r="Y23" s="119"/>
    </row>
    <row r="24" spans="1:25" ht="15.75">
      <c r="A24" s="70">
        <f t="shared" si="1"/>
        <v>365</v>
      </c>
      <c r="B24" s="96" t="s">
        <v>92</v>
      </c>
      <c r="C24" s="232">
        <v>45016</v>
      </c>
      <c r="D24" s="150">
        <f t="shared" si="9"/>
        <v>59.547651187500016</v>
      </c>
      <c r="E24" s="150"/>
      <c r="F24" s="151">
        <f t="shared" si="11"/>
        <v>8.4364800000000031</v>
      </c>
      <c r="G24" s="152">
        <v>0.04</v>
      </c>
      <c r="H24" s="150">
        <f t="shared" si="10"/>
        <v>4.232962407871792</v>
      </c>
      <c r="I24" s="152">
        <v>0.06</v>
      </c>
      <c r="J24" s="153">
        <f t="shared" si="7"/>
        <v>46.878208779628224</v>
      </c>
      <c r="K24" s="150">
        <f>MMR!E31</f>
        <v>24.829169913333331</v>
      </c>
      <c r="L24" s="150">
        <f>'Amortisation (Correct)'!G27/10000000</f>
        <v>29.218603730070704</v>
      </c>
      <c r="M24" s="150"/>
      <c r="N24" s="150">
        <f t="shared" si="2"/>
        <v>-7.1695648637758111</v>
      </c>
      <c r="O24" s="154">
        <f t="shared" si="3"/>
        <v>0.20960500000000001</v>
      </c>
      <c r="P24" s="150">
        <f>+IF(N24&gt;0,N24*O24,0)</f>
        <v>0</v>
      </c>
      <c r="Q24" s="153">
        <f t="shared" si="5"/>
        <v>-7.1695648637758111</v>
      </c>
      <c r="R24" s="150">
        <f t="shared" si="6"/>
        <v>46.878208779628224</v>
      </c>
      <c r="S24" s="150"/>
      <c r="T24" s="205">
        <f>MMR!F31</f>
        <v>35.25</v>
      </c>
      <c r="U24" s="153">
        <f t="shared" si="4"/>
        <v>11.628208779628224</v>
      </c>
      <c r="V24" s="29"/>
      <c r="W24" s="116"/>
      <c r="Y24" s="119"/>
    </row>
    <row r="25" spans="1:25" ht="15.75">
      <c r="A25" s="70">
        <f t="shared" si="1"/>
        <v>366</v>
      </c>
      <c r="B25" s="96" t="s">
        <v>92</v>
      </c>
      <c r="C25" s="232">
        <v>45382</v>
      </c>
      <c r="D25" s="150">
        <f t="shared" si="9"/>
        <v>62.525033746875017</v>
      </c>
      <c r="E25" s="150"/>
      <c r="F25" s="151">
        <f t="shared" si="11"/>
        <v>8.7739392000000027</v>
      </c>
      <c r="G25" s="152">
        <v>0.04</v>
      </c>
      <c r="H25" s="150">
        <f t="shared" si="10"/>
        <v>4.4869401523440997</v>
      </c>
      <c r="I25" s="152">
        <v>0.06</v>
      </c>
      <c r="J25" s="153">
        <f t="shared" si="7"/>
        <v>49.264154394530919</v>
      </c>
      <c r="K25" s="150">
        <f>MMR!E32</f>
        <v>24.829169913333331</v>
      </c>
      <c r="L25" s="150">
        <f>'Amortisation (Correct)'!G28/10000000</f>
        <v>31.965547943319422</v>
      </c>
      <c r="M25" s="150"/>
      <c r="N25" s="150">
        <f t="shared" si="2"/>
        <v>-7.5305634621218331</v>
      </c>
      <c r="O25" s="154">
        <f t="shared" si="3"/>
        <v>0.20960500000000001</v>
      </c>
      <c r="P25" s="150">
        <f t="shared" si="8"/>
        <v>0</v>
      </c>
      <c r="Q25" s="153">
        <f t="shared" si="5"/>
        <v>-7.5305634621218331</v>
      </c>
      <c r="R25" s="150">
        <f t="shared" si="6"/>
        <v>49.264154394530919</v>
      </c>
      <c r="S25" s="150"/>
      <c r="T25" s="205">
        <f>MMR!F32</f>
        <v>35.25</v>
      </c>
      <c r="U25" s="153">
        <f t="shared" si="4"/>
        <v>14.014154394530919</v>
      </c>
      <c r="V25" s="29"/>
      <c r="W25" s="116"/>
      <c r="Y25" s="119"/>
    </row>
    <row r="26" spans="1:25" ht="15.75">
      <c r="A26" s="70">
        <f>C26-C25</f>
        <v>365</v>
      </c>
      <c r="B26" s="96" t="s">
        <v>92</v>
      </c>
      <c r="C26" s="232">
        <v>45747</v>
      </c>
      <c r="D26" s="150">
        <f t="shared" si="9"/>
        <v>65.651285434218778</v>
      </c>
      <c r="E26" s="150"/>
      <c r="F26" s="151">
        <f t="shared" si="11"/>
        <v>9.1248967680000028</v>
      </c>
      <c r="G26" s="152">
        <v>0.04</v>
      </c>
      <c r="H26" s="150">
        <f t="shared" si="10"/>
        <v>4.7561565614847456</v>
      </c>
      <c r="I26" s="152">
        <v>0.06</v>
      </c>
      <c r="J26" s="153">
        <f t="shared" si="7"/>
        <v>51.770232104734035</v>
      </c>
      <c r="K26" s="150">
        <f>MMR!E33</f>
        <v>0</v>
      </c>
      <c r="L26" s="150">
        <f>'Amortisation (Correct)'!G29/10000000</f>
        <v>34.767248519622925</v>
      </c>
      <c r="M26" s="150"/>
      <c r="N26" s="150">
        <f t="shared" si="2"/>
        <v>17.00298358511111</v>
      </c>
      <c r="O26" s="154">
        <f t="shared" si="3"/>
        <v>0.20960500000000001</v>
      </c>
      <c r="P26" s="150">
        <f t="shared" si="8"/>
        <v>3.5639103743572145</v>
      </c>
      <c r="Q26" s="153">
        <f t="shared" si="5"/>
        <v>13.439073210753897</v>
      </c>
      <c r="R26" s="150">
        <f t="shared" si="6"/>
        <v>48.206321730376821</v>
      </c>
      <c r="S26" s="150"/>
      <c r="T26" s="205">
        <f>MMR!F33</f>
        <v>37.243754869999997</v>
      </c>
      <c r="U26" s="153">
        <f t="shared" si="4"/>
        <v>10.962566860376825</v>
      </c>
      <c r="V26" s="29"/>
      <c r="W26" s="116"/>
    </row>
    <row r="27" spans="1:25" ht="15.75">
      <c r="A27" s="70">
        <f t="shared" si="1"/>
        <v>365</v>
      </c>
      <c r="B27" s="96" t="s">
        <v>92</v>
      </c>
      <c r="C27" s="232">
        <v>46112</v>
      </c>
      <c r="D27" s="150">
        <f t="shared" si="9"/>
        <v>68.933849705929717</v>
      </c>
      <c r="E27" s="150"/>
      <c r="F27" s="151">
        <f t="shared" si="11"/>
        <v>9.4898926387200024</v>
      </c>
      <c r="G27" s="152">
        <v>0.04</v>
      </c>
      <c r="H27" s="150">
        <f t="shared" si="10"/>
        <v>5.0415259551738307</v>
      </c>
      <c r="I27" s="152">
        <v>0.06</v>
      </c>
      <c r="J27" s="153">
        <f t="shared" si="7"/>
        <v>54.402431112035885</v>
      </c>
      <c r="K27" s="150">
        <f>MMR!E34</f>
        <v>0</v>
      </c>
      <c r="L27" s="150">
        <f>'Amortisation (Correct)'!G30/10000000</f>
        <v>37.927907475952281</v>
      </c>
      <c r="M27" s="150"/>
      <c r="N27" s="150">
        <f>J27-L27-M27-K27</f>
        <v>16.474523636083603</v>
      </c>
      <c r="O27" s="154">
        <f t="shared" si="3"/>
        <v>0.20960500000000001</v>
      </c>
      <c r="P27" s="150">
        <f t="shared" si="8"/>
        <v>3.4531425267413041</v>
      </c>
      <c r="Q27" s="153">
        <f t="shared" si="5"/>
        <v>13.021381109342299</v>
      </c>
      <c r="R27" s="150">
        <f t="shared" si="6"/>
        <v>50.949288585294582</v>
      </c>
      <c r="S27" s="150"/>
      <c r="T27" s="205">
        <f>MMR!F34</f>
        <v>37.243754869999997</v>
      </c>
      <c r="U27" s="153">
        <f t="shared" si="4"/>
        <v>13.705533715294585</v>
      </c>
      <c r="V27" s="29"/>
      <c r="W27" s="116"/>
    </row>
    <row r="28" spans="1:25" ht="15.75">
      <c r="A28" s="70">
        <f t="shared" si="1"/>
        <v>365</v>
      </c>
      <c r="B28" s="96" t="s">
        <v>92</v>
      </c>
      <c r="C28" s="232">
        <v>46477</v>
      </c>
      <c r="D28" s="150">
        <f t="shared" si="9"/>
        <v>72.380542191226212</v>
      </c>
      <c r="E28" s="150"/>
      <c r="F28" s="151">
        <f t="shared" si="11"/>
        <v>9.8694883442688024</v>
      </c>
      <c r="G28" s="152">
        <v>0.04</v>
      </c>
      <c r="H28" s="150">
        <f>H27*(1+I28)*(200/365)</f>
        <v>2.9282287739639785</v>
      </c>
      <c r="I28" s="152">
        <v>0.06</v>
      </c>
      <c r="J28" s="153">
        <f t="shared" si="7"/>
        <v>59.58282507299343</v>
      </c>
      <c r="K28" s="150">
        <f>MMR!E35</f>
        <v>24.829169913333331</v>
      </c>
      <c r="L28" s="150">
        <f>'Amortisation (Correct)'!G31/10000000</f>
        <v>57.793974795791861</v>
      </c>
      <c r="M28" s="150"/>
      <c r="N28" s="150">
        <f t="shared" si="2"/>
        <v>-23.040319636131763</v>
      </c>
      <c r="O28" s="154">
        <v>0.21</v>
      </c>
      <c r="P28" s="150">
        <f t="shared" si="8"/>
        <v>0</v>
      </c>
      <c r="Q28" s="153">
        <f t="shared" si="5"/>
        <v>-23.040319636131763</v>
      </c>
      <c r="R28" s="150">
        <f t="shared" si="6"/>
        <v>59.58282507299343</v>
      </c>
      <c r="S28" s="150"/>
      <c r="T28" s="205">
        <f>MMR!F35</f>
        <v>24.83</v>
      </c>
      <c r="U28" s="153">
        <f t="shared" si="4"/>
        <v>34.752825072993431</v>
      </c>
      <c r="V28" s="29"/>
      <c r="W28" s="116"/>
    </row>
    <row r="29" spans="1:25" ht="15.75">
      <c r="B29" s="28"/>
      <c r="C29" s="312"/>
      <c r="D29" s="313"/>
      <c r="E29" s="314"/>
      <c r="F29" s="314"/>
      <c r="G29" s="314"/>
      <c r="H29" s="315"/>
      <c r="I29" s="316"/>
      <c r="J29" s="317"/>
      <c r="K29" s="314"/>
      <c r="L29" s="291"/>
      <c r="M29" s="291"/>
      <c r="N29" s="291"/>
      <c r="O29" s="291"/>
      <c r="P29" s="291"/>
      <c r="Q29" s="317"/>
      <c r="R29" s="291"/>
      <c r="S29" s="291"/>
      <c r="T29" s="318"/>
      <c r="U29" s="317"/>
      <c r="V29" s="29"/>
      <c r="W29" s="235"/>
    </row>
    <row r="30" spans="1:25" ht="15.75">
      <c r="B30" s="28"/>
      <c r="C30" s="234" t="s">
        <v>22</v>
      </c>
      <c r="D30" s="165">
        <f>SUM(D11:D28)</f>
        <v>852.69738601574977</v>
      </c>
      <c r="E30" s="165">
        <f t="shared" ref="E30:T30" si="12">SUM(E11:E28)</f>
        <v>11.34</v>
      </c>
      <c r="F30" s="165">
        <f t="shared" si="12"/>
        <v>134.13526289698882</v>
      </c>
      <c r="G30" s="165" t="s">
        <v>167</v>
      </c>
      <c r="H30" s="165">
        <f t="shared" si="12"/>
        <v>49.028903248701646</v>
      </c>
      <c r="I30" s="165" t="s">
        <v>167</v>
      </c>
      <c r="J30" s="165">
        <f t="shared" si="12"/>
        <v>680.87321987005919</v>
      </c>
      <c r="K30" s="165">
        <f>SUM(K11:K28)</f>
        <v>238.22905345333328</v>
      </c>
      <c r="L30" s="165">
        <f t="shared" si="12"/>
        <v>385.66880359654755</v>
      </c>
      <c r="M30" s="165">
        <f>SUM(M11:M28)</f>
        <v>222.10826509999998</v>
      </c>
      <c r="N30" s="165">
        <f>SUM(N11:N28)</f>
        <v>-165.13290227982148</v>
      </c>
      <c r="O30" s="165"/>
      <c r="P30" s="165">
        <f t="shared" si="12"/>
        <v>7.0170529010985181</v>
      </c>
      <c r="Q30" s="165">
        <f t="shared" si="12"/>
        <v>-172.14995518092002</v>
      </c>
      <c r="R30" s="165">
        <f t="shared" si="12"/>
        <v>451.74790186896087</v>
      </c>
      <c r="S30" s="165">
        <f t="shared" si="12"/>
        <v>114.95954559999998</v>
      </c>
      <c r="T30" s="165">
        <f t="shared" si="12"/>
        <v>307.49563684049997</v>
      </c>
      <c r="U30" s="165">
        <f>SUM(U11:U28)</f>
        <v>29.292719428460806</v>
      </c>
      <c r="V30" s="29"/>
      <c r="W30" s="4"/>
    </row>
    <row r="31" spans="1:25" ht="15.75">
      <c r="A31" s="50"/>
      <c r="B31" s="28"/>
      <c r="C31" s="15"/>
      <c r="D31" s="52"/>
      <c r="E31" s="53"/>
      <c r="F31" s="54"/>
      <c r="G31" s="16"/>
      <c r="H31" s="16"/>
      <c r="I31" s="16"/>
      <c r="J31" s="307">
        <f>D30-F30-H30-J30+E30</f>
        <v>8.1712414612411521E-14</v>
      </c>
      <c r="K31" s="308"/>
      <c r="L31" s="307"/>
      <c r="M31" s="307"/>
      <c r="N31" s="309">
        <f>J30-K30-L30-M30-N30</f>
        <v>0</v>
      </c>
      <c r="O31" s="307"/>
      <c r="P31" s="307"/>
      <c r="Q31" s="307">
        <f>N30-P30-Q30</f>
        <v>0</v>
      </c>
      <c r="R31" s="307">
        <f>K30+L30+Q30-R30</f>
        <v>0</v>
      </c>
      <c r="S31" s="307"/>
      <c r="T31" s="307"/>
      <c r="U31" s="307" t="s">
        <v>167</v>
      </c>
      <c r="V31" s="29"/>
      <c r="W31" s="4"/>
    </row>
    <row r="32" spans="1:25" ht="21">
      <c r="B32" s="28"/>
      <c r="C32" s="55"/>
      <c r="D32" s="73"/>
      <c r="E32" s="34"/>
      <c r="F32" s="56"/>
      <c r="G32" s="6"/>
      <c r="H32" s="3"/>
      <c r="I32" s="6"/>
      <c r="J32" s="74"/>
      <c r="K32" s="56"/>
      <c r="L32" s="6"/>
      <c r="M32" s="3"/>
      <c r="N32" s="72"/>
      <c r="O32" s="6"/>
      <c r="P32" s="3"/>
      <c r="Q32" s="75"/>
      <c r="R32" s="120"/>
      <c r="S32" s="4"/>
      <c r="T32" s="321" t="s">
        <v>167</v>
      </c>
      <c r="U32" s="117"/>
      <c r="V32" s="38"/>
    </row>
    <row r="33" spans="2:22" ht="21">
      <c r="B33" s="28"/>
      <c r="C33" s="4"/>
      <c r="D33" s="4"/>
      <c r="E33" s="4"/>
      <c r="F33" s="319" t="s">
        <v>267</v>
      </c>
      <c r="G33" s="177">
        <v>0.1</v>
      </c>
      <c r="H33" s="177">
        <v>0.11</v>
      </c>
      <c r="I33" s="177">
        <v>0.12</v>
      </c>
      <c r="J33" s="177">
        <v>0.13</v>
      </c>
      <c r="K33" s="177">
        <v>0.14000000000000001</v>
      </c>
      <c r="L33" s="177">
        <v>0.15</v>
      </c>
      <c r="M33" s="177">
        <v>0.16</v>
      </c>
      <c r="N33" s="177">
        <v>0.17</v>
      </c>
      <c r="O33" s="177">
        <v>0.18</v>
      </c>
      <c r="P33" s="4"/>
      <c r="Q33" s="4"/>
      <c r="R33" s="4"/>
      <c r="S33" s="4"/>
      <c r="T33" s="4"/>
      <c r="U33" s="4"/>
      <c r="V33" s="29"/>
    </row>
    <row r="34" spans="2:22" ht="21.75" thickBot="1">
      <c r="B34" s="35"/>
      <c r="C34" s="36"/>
      <c r="D34" s="36"/>
      <c r="E34" s="36"/>
      <c r="F34" s="126" t="s">
        <v>96</v>
      </c>
      <c r="G34" s="178">
        <f>NPV(G33,$U$21:$U$29)</f>
        <v>38.589197488629992</v>
      </c>
      <c r="H34" s="178">
        <f t="shared" ref="H34:O34" si="13">NPV(H33,$U$21:$U$29)</f>
        <v>36.353340967619275</v>
      </c>
      <c r="I34" s="178">
        <f t="shared" si="13"/>
        <v>34.275232168702935</v>
      </c>
      <c r="J34" s="178">
        <f t="shared" si="13"/>
        <v>32.34232638864917</v>
      </c>
      <c r="K34" s="178">
        <f t="shared" si="13"/>
        <v>30.54318352395202</v>
      </c>
      <c r="L34" s="178">
        <f t="shared" si="13"/>
        <v>28.867361632062661</v>
      </c>
      <c r="M34" s="178">
        <f t="shared" si="13"/>
        <v>27.305321610253387</v>
      </c>
      <c r="N34" s="178">
        <f t="shared" si="13"/>
        <v>25.848341743249126</v>
      </c>
      <c r="O34" s="178">
        <f t="shared" si="13"/>
        <v>24.48844102064016</v>
      </c>
      <c r="P34" s="36"/>
      <c r="Q34" s="36"/>
      <c r="R34" s="36"/>
      <c r="S34" s="36"/>
      <c r="T34" s="36"/>
      <c r="U34" s="36"/>
      <c r="V34" s="37"/>
    </row>
    <row r="35" spans="2:22">
      <c r="E35" s="180" t="s">
        <v>98</v>
      </c>
      <c r="F35" s="128">
        <v>0.05</v>
      </c>
      <c r="G35" s="1" t="s">
        <v>167</v>
      </c>
    </row>
    <row r="36" spans="2:22">
      <c r="F36" s="128"/>
    </row>
    <row r="37" spans="2:22">
      <c r="F37" s="128"/>
    </row>
    <row r="38" spans="2:22">
      <c r="G38" s="310" t="s">
        <v>167</v>
      </c>
      <c r="K38" s="1" t="s">
        <v>269</v>
      </c>
      <c r="L38" s="1" t="s">
        <v>167</v>
      </c>
      <c r="O38" s="322"/>
      <c r="P38" s="322"/>
      <c r="Q38" s="294"/>
      <c r="R38" s="294"/>
      <c r="S38" s="323">
        <f>R30-S30-T30-U30</f>
        <v>1.3500311979441904E-13</v>
      </c>
      <c r="T38" s="324" t="s">
        <v>271</v>
      </c>
      <c r="U38" s="323">
        <f>MMR!G35</f>
        <v>-138.52533668766668</v>
      </c>
    </row>
    <row r="39" spans="2:22" hidden="1"/>
    <row r="40" spans="2:22" hidden="1"/>
    <row r="41" spans="2:22" hidden="1"/>
    <row r="42" spans="2:22" hidden="1">
      <c r="E42" s="1" t="s">
        <v>108</v>
      </c>
    </row>
    <row r="43" spans="2:22" hidden="1">
      <c r="E43" s="1" t="s">
        <v>101</v>
      </c>
    </row>
    <row r="44" spans="2:22" hidden="1">
      <c r="E44" s="1" t="s">
        <v>102</v>
      </c>
    </row>
    <row r="45" spans="2:22" hidden="1">
      <c r="E45" s="1" t="s">
        <v>103</v>
      </c>
    </row>
    <row r="46" spans="2:22" hidden="1">
      <c r="E46" s="1" t="s">
        <v>104</v>
      </c>
    </row>
    <row r="47" spans="2:22" hidden="1">
      <c r="E47" s="1" t="s">
        <v>105</v>
      </c>
    </row>
    <row r="48" spans="2:22" hidden="1">
      <c r="E48" s="1" t="s">
        <v>106</v>
      </c>
    </row>
    <row r="49" spans="5:5" hidden="1">
      <c r="E49" s="1" t="s">
        <v>107</v>
      </c>
    </row>
    <row r="50" spans="5:5" hidden="1">
      <c r="E50" s="1" t="s">
        <v>133</v>
      </c>
    </row>
  </sheetData>
  <mergeCells count="15">
    <mergeCell ref="S8:S9"/>
    <mergeCell ref="T8:T9"/>
    <mergeCell ref="U8:U9"/>
    <mergeCell ref="L8:L9"/>
    <mergeCell ref="M8:M9"/>
    <mergeCell ref="N8:N9"/>
    <mergeCell ref="P8:P9"/>
    <mergeCell ref="Q8:Q9"/>
    <mergeCell ref="R8:R9"/>
    <mergeCell ref="K8:K9"/>
    <mergeCell ref="C8:C9"/>
    <mergeCell ref="D8:D9"/>
    <mergeCell ref="E8:E9"/>
    <mergeCell ref="F8:F9"/>
    <mergeCell ref="J8:J9"/>
  </mergeCells>
  <conditionalFormatting sqref="Q32">
    <cfRule type="cellIs" dxfId="4" priority="1" operator="lessThan">
      <formula>1</formula>
    </cfRule>
  </conditionalFormatting>
  <printOptions horizontalCentered="1"/>
  <pageMargins left="0.31496062992125984" right="0.31496062992125984" top="0.94488188976377963" bottom="0.74803149606299213" header="0.31496062992125984" footer="0.31496062992125984"/>
  <pageSetup paperSize="9" scale="67" orientation="landscape" r:id="rId1"/>
  <legacyDrawing r:id="rId2"/>
</worksheet>
</file>

<file path=xl/worksheets/sheet4.xml><?xml version="1.0" encoding="utf-8"?>
<worksheet xmlns="http://schemas.openxmlformats.org/spreadsheetml/2006/main" xmlns:r="http://schemas.openxmlformats.org/officeDocument/2006/relationships">
  <sheetPr>
    <tabColor rgb="FFFF0000"/>
    <pageSetUpPr fitToPage="1"/>
  </sheetPr>
  <dimension ref="A1:Z49"/>
  <sheetViews>
    <sheetView showGridLines="0" topLeftCell="D6" zoomScaleNormal="100" zoomScaleSheetLayoutView="85" workbookViewId="0">
      <selection activeCell="U16" sqref="U16"/>
    </sheetView>
  </sheetViews>
  <sheetFormatPr defaultColWidth="0" defaultRowHeight="15" zeroHeight="1"/>
  <cols>
    <col min="1" max="1" width="5" style="49" customWidth="1"/>
    <col min="2" max="2" width="3.42578125" style="1" customWidth="1"/>
    <col min="3" max="5" width="9.7109375" style="1" customWidth="1"/>
    <col min="6" max="6" width="13.28515625" style="1" customWidth="1"/>
    <col min="7" max="10" width="9.7109375" style="1" customWidth="1"/>
    <col min="11" max="11" width="11.7109375" style="1" customWidth="1"/>
    <col min="12" max="16" width="9.7109375" style="1" customWidth="1"/>
    <col min="17" max="17" width="11.7109375" style="1" bestFit="1" customWidth="1"/>
    <col min="18" max="18" width="9.7109375" style="1" customWidth="1"/>
    <col min="19" max="20" width="11.7109375" style="1" customWidth="1"/>
    <col min="21" max="21" width="9.7109375" style="1" customWidth="1"/>
    <col min="22" max="22" width="2" style="1" customWidth="1"/>
    <col min="23" max="23" width="8.85546875" style="1" hidden="1" customWidth="1"/>
    <col min="24" max="24" width="9.28515625" style="1" customWidth="1"/>
    <col min="25" max="25" width="0.140625" style="1" customWidth="1"/>
    <col min="26" max="26" width="8.85546875" style="1" customWidth="1"/>
    <col min="27" max="16384" width="8.85546875" style="1" hidden="1"/>
  </cols>
  <sheetData>
    <row r="1" spans="1:25" ht="12.6" customHeight="1" thickBot="1">
      <c r="S1" s="4"/>
      <c r="T1" s="4"/>
      <c r="U1" s="4"/>
      <c r="V1" s="4"/>
    </row>
    <row r="2" spans="1:25">
      <c r="B2" s="24"/>
      <c r="C2" s="25"/>
      <c r="D2" s="25"/>
      <c r="E2" s="25"/>
      <c r="F2" s="25"/>
      <c r="G2" s="25"/>
      <c r="H2" s="25"/>
      <c r="I2" s="25"/>
      <c r="J2" s="26"/>
      <c r="K2" s="25"/>
      <c r="L2" s="25"/>
      <c r="M2" s="25"/>
      <c r="N2" s="25"/>
      <c r="O2" s="25"/>
      <c r="P2" s="25"/>
      <c r="Q2" s="25"/>
      <c r="R2" s="25"/>
      <c r="S2" s="25"/>
      <c r="T2" s="25"/>
      <c r="U2" s="25"/>
      <c r="V2" s="27"/>
    </row>
    <row r="3" spans="1:25" ht="15.75">
      <c r="B3" s="28"/>
      <c r="C3" s="39" t="s">
        <v>33</v>
      </c>
      <c r="D3" s="6"/>
      <c r="E3" s="4"/>
      <c r="F3" s="179">
        <f>PROJECT!D12</f>
        <v>40122</v>
      </c>
      <c r="G3" s="6"/>
      <c r="H3" s="6"/>
      <c r="I3" s="4"/>
      <c r="J3" s="6"/>
      <c r="K3" s="7"/>
      <c r="L3" s="6"/>
      <c r="M3" s="6"/>
      <c r="N3" s="7" t="s">
        <v>69</v>
      </c>
      <c r="O3" s="6"/>
      <c r="P3" s="6"/>
      <c r="Q3" s="6"/>
      <c r="R3" s="179">
        <f>PROJECT!D11</f>
        <v>46312</v>
      </c>
      <c r="S3" s="86"/>
      <c r="T3" s="86"/>
      <c r="U3" s="86"/>
      <c r="V3" s="29"/>
    </row>
    <row r="4" spans="1:25" ht="21.6" customHeight="1">
      <c r="B4" s="28"/>
      <c r="C4" s="3" t="s">
        <v>95</v>
      </c>
      <c r="D4" s="6"/>
      <c r="E4" s="4"/>
      <c r="F4" s="4"/>
      <c r="G4" s="4"/>
      <c r="H4" s="4"/>
      <c r="I4" s="4"/>
      <c r="J4" s="5"/>
      <c r="K4" s="4"/>
      <c r="L4" s="4"/>
      <c r="M4" s="4"/>
      <c r="N4" s="4"/>
      <c r="O4" s="4"/>
      <c r="P4" s="4"/>
      <c r="Q4" s="4"/>
      <c r="R4" s="5"/>
      <c r="S4" s="5"/>
      <c r="T4" s="5"/>
      <c r="U4" s="5"/>
      <c r="V4" s="29"/>
    </row>
    <row r="5" spans="1:25" s="104" customFormat="1" ht="36.75" customHeight="1">
      <c r="A5" s="102"/>
      <c r="B5" s="103"/>
      <c r="C5" s="238" t="s">
        <v>94</v>
      </c>
      <c r="D5" s="239"/>
      <c r="E5" s="174" t="s">
        <v>4</v>
      </c>
      <c r="F5" s="106">
        <f>PROJECT!D14</f>
        <v>77.724999999999994</v>
      </c>
      <c r="G5" s="175" t="s">
        <v>5</v>
      </c>
      <c r="H5" s="108">
        <f>PROJECT!D16</f>
        <v>310.89999999999998</v>
      </c>
      <c r="I5" s="109" t="s">
        <v>0</v>
      </c>
      <c r="J5" s="110">
        <f>PROJECT!G11</f>
        <v>74.66</v>
      </c>
      <c r="K5" s="175" t="s">
        <v>47</v>
      </c>
      <c r="L5" s="122">
        <f>PROJECT!G12</f>
        <v>74.66</v>
      </c>
      <c r="M5" s="109" t="s">
        <v>93</v>
      </c>
      <c r="N5" s="110">
        <v>19.05</v>
      </c>
      <c r="O5" s="109" t="s">
        <v>24</v>
      </c>
      <c r="P5" s="106">
        <v>224</v>
      </c>
      <c r="Q5" s="109" t="s">
        <v>48</v>
      </c>
      <c r="R5" s="123">
        <f>DEBT!F27</f>
        <v>0.13</v>
      </c>
      <c r="S5" s="175" t="s">
        <v>6</v>
      </c>
      <c r="T5" s="174"/>
      <c r="U5" s="240">
        <f>PROJECT!G8</f>
        <v>375.52</v>
      </c>
      <c r="V5" s="113"/>
    </row>
    <row r="6" spans="1:25" ht="15.75">
      <c r="B6" s="28"/>
      <c r="C6" s="4"/>
      <c r="D6" s="19"/>
      <c r="E6" s="91"/>
      <c r="F6" s="91"/>
      <c r="G6" s="6" t="s">
        <v>97</v>
      </c>
      <c r="H6" s="92">
        <v>0.85</v>
      </c>
      <c r="I6" s="236"/>
      <c r="J6" s="4"/>
      <c r="K6" s="6"/>
      <c r="L6" s="4"/>
      <c r="M6" s="6"/>
      <c r="N6" s="6"/>
      <c r="O6" s="6"/>
      <c r="P6" s="6"/>
      <c r="Q6" s="6"/>
      <c r="R6" s="6"/>
      <c r="S6" s="237"/>
      <c r="T6" s="237"/>
      <c r="U6" s="237"/>
      <c r="V6" s="29"/>
    </row>
    <row r="7" spans="1:25" ht="13.9" customHeight="1">
      <c r="B7" s="28"/>
      <c r="C7" s="98"/>
      <c r="D7" s="99"/>
      <c r="E7" s="99"/>
      <c r="F7" s="99"/>
      <c r="G7" s="99"/>
      <c r="H7" s="99"/>
      <c r="I7" s="99"/>
      <c r="J7" s="99"/>
      <c r="K7" s="99"/>
      <c r="L7" s="99"/>
      <c r="M7" s="99"/>
      <c r="N7" s="99"/>
      <c r="O7" s="99"/>
      <c r="P7" s="99"/>
      <c r="Q7" s="4"/>
      <c r="R7" s="51"/>
      <c r="S7" s="4"/>
      <c r="T7" s="4"/>
      <c r="U7" s="4"/>
      <c r="V7" s="29"/>
    </row>
    <row r="8" spans="1:25" ht="20.25" customHeight="1">
      <c r="B8" s="28"/>
      <c r="C8" s="664" t="s">
        <v>12</v>
      </c>
      <c r="D8" s="670" t="s">
        <v>30</v>
      </c>
      <c r="E8" s="668" t="s">
        <v>73</v>
      </c>
      <c r="F8" s="662" t="s">
        <v>74</v>
      </c>
      <c r="G8" s="20"/>
      <c r="H8" s="21" t="s">
        <v>25</v>
      </c>
      <c r="I8" s="20" t="s">
        <v>25</v>
      </c>
      <c r="J8" s="670" t="s">
        <v>68</v>
      </c>
      <c r="K8" s="662" t="s">
        <v>196</v>
      </c>
      <c r="L8" s="670" t="s">
        <v>26</v>
      </c>
      <c r="M8" s="670" t="s">
        <v>1</v>
      </c>
      <c r="N8" s="670" t="s">
        <v>2</v>
      </c>
      <c r="O8" s="22" t="s">
        <v>27</v>
      </c>
      <c r="P8" s="670" t="s">
        <v>3</v>
      </c>
      <c r="Q8" s="671" t="s">
        <v>49</v>
      </c>
      <c r="R8" s="671" t="s">
        <v>70</v>
      </c>
      <c r="S8" s="671" t="s">
        <v>71</v>
      </c>
      <c r="T8" s="671" t="s">
        <v>195</v>
      </c>
      <c r="U8" s="671" t="s">
        <v>72</v>
      </c>
      <c r="V8" s="29"/>
    </row>
    <row r="9" spans="1:25" s="2" customFormat="1" ht="28.5" customHeight="1">
      <c r="A9" s="48"/>
      <c r="B9" s="30"/>
      <c r="C9" s="665"/>
      <c r="D9" s="667"/>
      <c r="E9" s="669"/>
      <c r="F9" s="663"/>
      <c r="G9" s="23" t="s">
        <v>31</v>
      </c>
      <c r="H9" s="23" t="s">
        <v>32</v>
      </c>
      <c r="I9" s="23" t="s">
        <v>31</v>
      </c>
      <c r="J9" s="667"/>
      <c r="K9" s="663"/>
      <c r="L9" s="667"/>
      <c r="M9" s="667"/>
      <c r="N9" s="667"/>
      <c r="O9" s="23" t="s">
        <v>28</v>
      </c>
      <c r="P9" s="667"/>
      <c r="Q9" s="672"/>
      <c r="R9" s="672"/>
      <c r="S9" s="672"/>
      <c r="T9" s="672"/>
      <c r="U9" s="672"/>
      <c r="V9" s="31"/>
    </row>
    <row r="10" spans="1:25" s="2" customFormat="1" ht="11.25" customHeight="1">
      <c r="A10" s="48"/>
      <c r="B10" s="30"/>
      <c r="C10" s="230" t="s">
        <v>169</v>
      </c>
      <c r="D10" s="182"/>
      <c r="E10" s="183"/>
      <c r="F10" s="184"/>
      <c r="G10" s="185"/>
      <c r="H10" s="185"/>
      <c r="I10" s="185"/>
      <c r="J10" s="182"/>
      <c r="K10" s="184"/>
      <c r="L10" s="182"/>
      <c r="M10" s="182"/>
      <c r="N10" s="182"/>
      <c r="O10" s="185"/>
      <c r="P10" s="182"/>
      <c r="Q10" s="186"/>
      <c r="R10" s="186"/>
      <c r="S10" s="186"/>
      <c r="T10" s="187"/>
      <c r="U10" s="186"/>
      <c r="V10" s="31"/>
    </row>
    <row r="11" spans="1:25" s="2" customFormat="1" ht="15.75">
      <c r="A11" s="48">
        <v>146</v>
      </c>
      <c r="B11" s="96" t="s">
        <v>91</v>
      </c>
      <c r="C11" s="231">
        <v>40268</v>
      </c>
      <c r="D11" s="168">
        <v>9.6959999999999997</v>
      </c>
      <c r="E11" s="168">
        <v>3.27</v>
      </c>
      <c r="F11" s="168">
        <f>'p&amp;l-TNDK'!F23</f>
        <v>2.7157738999999999</v>
      </c>
      <c r="G11" s="169"/>
      <c r="H11" s="168">
        <f>0.1535+0.1686</f>
        <v>0.3221</v>
      </c>
      <c r="I11" s="169"/>
      <c r="J11" s="170">
        <f t="shared" ref="J11:J16" si="0">D11+E11-F11-H11</f>
        <v>9.9281260999999983</v>
      </c>
      <c r="K11" s="168">
        <f>'DCF-Investor'!K10</f>
        <v>0</v>
      </c>
      <c r="L11" s="168">
        <f>'Amortisation (Correct)'!G14/10000000</f>
        <v>2.9265358871887823</v>
      </c>
      <c r="M11" s="168">
        <f>DEBT!H7</f>
        <v>0</v>
      </c>
      <c r="N11" s="168">
        <f>J11-L11-M11-K11</f>
        <v>7.001590212811216</v>
      </c>
      <c r="O11" s="171">
        <f>18.5%*(1+10%)*(1+3%)</f>
        <v>0.20960500000000001</v>
      </c>
      <c r="P11" s="168">
        <v>0</v>
      </c>
      <c r="Q11" s="170">
        <f>N11-P11</f>
        <v>7.001590212811216</v>
      </c>
      <c r="R11" s="168">
        <f>M11+Q11</f>
        <v>7.001590212811216</v>
      </c>
      <c r="S11" s="168">
        <f>DEBT!G7</f>
        <v>8</v>
      </c>
      <c r="T11" s="205"/>
      <c r="U11" s="153">
        <f t="shared" ref="U11:U19" si="1">R11-S11</f>
        <v>-0.99840978718878404</v>
      </c>
      <c r="V11" s="31"/>
      <c r="W11" s="116"/>
    </row>
    <row r="12" spans="1:25" s="2" customFormat="1" ht="15.75">
      <c r="A12" s="70">
        <f t="shared" ref="A12:A28" si="2">C12-C11</f>
        <v>365</v>
      </c>
      <c r="B12" s="96" t="s">
        <v>91</v>
      </c>
      <c r="C12" s="232">
        <v>40633</v>
      </c>
      <c r="D12" s="150">
        <v>26.12</v>
      </c>
      <c r="E12" s="150">
        <v>8.07</v>
      </c>
      <c r="F12" s="150">
        <f>5.1577</f>
        <v>5.1577000000000002</v>
      </c>
      <c r="G12" s="173"/>
      <c r="H12" s="150">
        <f>6.9493-5.905+0.327+0.1578</f>
        <v>1.5290999999999997</v>
      </c>
      <c r="I12" s="173"/>
      <c r="J12" s="153">
        <f t="shared" si="0"/>
        <v>27.5032</v>
      </c>
      <c r="K12" s="150">
        <f>'DCF-Investor'!K11</f>
        <v>5.9050000000000002</v>
      </c>
      <c r="L12" s="150">
        <f>'Amortisation (Correct)'!G15/10000000</f>
        <v>7.9706410897758531</v>
      </c>
      <c r="M12" s="150">
        <f>DEBT!H8</f>
        <v>0</v>
      </c>
      <c r="N12" s="150">
        <f>J12-L12-M12-K12</f>
        <v>13.627558910224145</v>
      </c>
      <c r="O12" s="154">
        <f t="shared" ref="O12:O27" si="3">18.5%*(1+10%)*(1+3%)</f>
        <v>0.20960500000000001</v>
      </c>
      <c r="P12" s="150">
        <v>0</v>
      </c>
      <c r="Q12" s="153">
        <f>N12-P12</f>
        <v>13.627558910224145</v>
      </c>
      <c r="R12" s="150">
        <f t="shared" ref="R12:R19" si="4">M12+Q12</f>
        <v>13.627558910224145</v>
      </c>
      <c r="S12" s="150">
        <f>DEBT!G8</f>
        <v>11</v>
      </c>
      <c r="T12" s="205"/>
      <c r="U12" s="153">
        <f t="shared" si="1"/>
        <v>2.6275589102241454</v>
      </c>
      <c r="V12" s="31"/>
      <c r="W12" s="116"/>
    </row>
    <row r="13" spans="1:25" ht="15.75">
      <c r="A13" s="70">
        <f t="shared" si="2"/>
        <v>366</v>
      </c>
      <c r="B13" s="96" t="s">
        <v>91</v>
      </c>
      <c r="C13" s="232">
        <v>40999</v>
      </c>
      <c r="D13" s="150">
        <v>31.44</v>
      </c>
      <c r="E13" s="150"/>
      <c r="F13" s="150">
        <f>11.098-K13</f>
        <v>5.1930000000000005</v>
      </c>
      <c r="G13" s="152"/>
      <c r="H13" s="150">
        <f>0.5+0.25</f>
        <v>0.75</v>
      </c>
      <c r="I13" s="152"/>
      <c r="J13" s="153">
        <f t="shared" si="0"/>
        <v>25.497</v>
      </c>
      <c r="K13" s="150">
        <f>'DCF-Investor'!K12</f>
        <v>5.9050000000000002</v>
      </c>
      <c r="L13" s="150">
        <f>'Amortisation (Correct)'!G16/10000000</f>
        <v>9.536244701775713</v>
      </c>
      <c r="M13" s="150">
        <f>DEBT!H9</f>
        <v>24.38</v>
      </c>
      <c r="N13" s="150">
        <f>J13-L13-M13-K13</f>
        <v>-14.324244701775712</v>
      </c>
      <c r="O13" s="154">
        <f t="shared" si="3"/>
        <v>0.20960500000000001</v>
      </c>
      <c r="P13" s="150">
        <v>0</v>
      </c>
      <c r="Q13" s="153">
        <f t="shared" ref="Q13:Q28" si="5">N13-P13</f>
        <v>-14.324244701775712</v>
      </c>
      <c r="R13" s="150">
        <f>M13+Q13</f>
        <v>10.055755298224287</v>
      </c>
      <c r="S13" s="150">
        <f>DEBT!G9</f>
        <v>19.439999999999998</v>
      </c>
      <c r="T13" s="205"/>
      <c r="U13" s="153">
        <f t="shared" si="1"/>
        <v>-9.3842447017757102</v>
      </c>
      <c r="V13" s="29"/>
      <c r="W13" s="116"/>
    </row>
    <row r="14" spans="1:25" ht="15.75">
      <c r="A14" s="70">
        <f t="shared" si="2"/>
        <v>365</v>
      </c>
      <c r="B14" s="96" t="s">
        <v>91</v>
      </c>
      <c r="C14" s="232">
        <v>41364</v>
      </c>
      <c r="D14" s="150">
        <v>37.11</v>
      </c>
      <c r="E14" s="150"/>
      <c r="F14" s="150">
        <v>4.1176000000000004</v>
      </c>
      <c r="G14" s="152"/>
      <c r="H14" s="150">
        <v>1.9204000000000001</v>
      </c>
      <c r="I14" s="152"/>
      <c r="J14" s="153">
        <f t="shared" si="0"/>
        <v>31.071999999999996</v>
      </c>
      <c r="K14" s="150">
        <f>'DCF-Investor'!K13</f>
        <v>5.9050000000000002</v>
      </c>
      <c r="L14" s="150">
        <f>'Amortisation (Correct)'!G17/10000000</f>
        <v>11.263028130433186</v>
      </c>
      <c r="M14" s="150">
        <f>DEBT!H10</f>
        <v>23.776287671232875</v>
      </c>
      <c r="N14" s="150">
        <f t="shared" ref="N14:N28" si="6">J14-L14-M14-K14</f>
        <v>-9.8723158016660655</v>
      </c>
      <c r="O14" s="154">
        <f t="shared" si="3"/>
        <v>0.20960500000000001</v>
      </c>
      <c r="P14" s="150">
        <v>0</v>
      </c>
      <c r="Q14" s="153">
        <f t="shared" si="5"/>
        <v>-9.8723158016660655</v>
      </c>
      <c r="R14" s="150">
        <f t="shared" si="4"/>
        <v>13.90397186956681</v>
      </c>
      <c r="S14" s="150">
        <f>DEBT!G10</f>
        <v>9.5</v>
      </c>
      <c r="T14" s="205"/>
      <c r="U14" s="153">
        <f t="shared" si="1"/>
        <v>4.40397186956681</v>
      </c>
      <c r="V14" s="29"/>
      <c r="W14" s="116"/>
    </row>
    <row r="15" spans="1:25" ht="15.75">
      <c r="A15" s="70">
        <f t="shared" si="2"/>
        <v>365</v>
      </c>
      <c r="B15" s="96" t="s">
        <v>91</v>
      </c>
      <c r="C15" s="232">
        <v>41729</v>
      </c>
      <c r="D15" s="150">
        <v>37.32</v>
      </c>
      <c r="E15" s="150"/>
      <c r="F15" s="150">
        <v>4.1624999999999996</v>
      </c>
      <c r="G15" s="152"/>
      <c r="H15" s="150">
        <v>2.3275000000000001</v>
      </c>
      <c r="I15" s="152"/>
      <c r="J15" s="153">
        <f t="shared" si="0"/>
        <v>30.83</v>
      </c>
      <c r="K15" s="150">
        <f>'DCF-Investor'!K14</f>
        <v>43.29</v>
      </c>
      <c r="L15" s="150">
        <f>'Amortisation (Correct)'!G18/10000000</f>
        <v>11.331646812978928</v>
      </c>
      <c r="M15" s="150">
        <f>DEBT!H11</f>
        <v>24.190974301712334</v>
      </c>
      <c r="N15" s="150">
        <f t="shared" si="6"/>
        <v>-47.982621114691263</v>
      </c>
      <c r="O15" s="154">
        <f t="shared" si="3"/>
        <v>0.20960500000000001</v>
      </c>
      <c r="P15" s="150">
        <v>0</v>
      </c>
      <c r="Q15" s="153">
        <f t="shared" si="5"/>
        <v>-47.982621114691263</v>
      </c>
      <c r="R15" s="150">
        <f t="shared" si="4"/>
        <v>-23.791646812978929</v>
      </c>
      <c r="S15" s="150">
        <f>DEBT!G11</f>
        <v>0.14802500000000002</v>
      </c>
      <c r="T15" s="205"/>
      <c r="U15" s="153">
        <f t="shared" si="1"/>
        <v>-23.939671812978929</v>
      </c>
      <c r="V15" s="29"/>
      <c r="W15" s="116"/>
    </row>
    <row r="16" spans="1:25" ht="15.75">
      <c r="A16" s="70">
        <f>C16-C15</f>
        <v>365</v>
      </c>
      <c r="B16" s="96" t="s">
        <v>91</v>
      </c>
      <c r="C16" s="232">
        <v>42094</v>
      </c>
      <c r="D16" s="150">
        <v>38.17</v>
      </c>
      <c r="E16" s="150"/>
      <c r="F16" s="150">
        <v>9.9</v>
      </c>
      <c r="G16" s="152"/>
      <c r="H16" s="150">
        <v>1.23</v>
      </c>
      <c r="I16" s="152"/>
      <c r="J16" s="153">
        <f t="shared" si="0"/>
        <v>27.040000000000003</v>
      </c>
      <c r="K16" s="150">
        <f>'DCF-Investor'!K15</f>
        <v>3.9946999999999999</v>
      </c>
      <c r="L16" s="150">
        <f>'Amortisation (Correct)'!G19/10000000</f>
        <v>11.569137327628239</v>
      </c>
      <c r="M16" s="150">
        <f>DEBT!H12</f>
        <v>24.171731051712335</v>
      </c>
      <c r="N16" s="150">
        <f>J16-L16-M16-K16</f>
        <v>-12.695568379340571</v>
      </c>
      <c r="O16" s="154">
        <f t="shared" si="3"/>
        <v>0.20960500000000001</v>
      </c>
      <c r="P16" s="150">
        <v>0</v>
      </c>
      <c r="Q16" s="153">
        <f t="shared" si="5"/>
        <v>-12.695568379340571</v>
      </c>
      <c r="R16" s="150">
        <f t="shared" si="4"/>
        <v>11.476162672371764</v>
      </c>
      <c r="S16" s="150">
        <f>DEBT!G12</f>
        <v>0.14802500000000002</v>
      </c>
      <c r="T16" s="205"/>
      <c r="U16" s="153">
        <f t="shared" si="1"/>
        <v>11.328137672371764</v>
      </c>
      <c r="V16" s="29"/>
      <c r="W16" s="116"/>
      <c r="Y16" s="119"/>
    </row>
    <row r="17" spans="1:25" ht="15.75">
      <c r="A17" s="70">
        <f t="shared" si="2"/>
        <v>366</v>
      </c>
      <c r="B17" s="96" t="s">
        <v>91</v>
      </c>
      <c r="C17" s="232">
        <v>42460</v>
      </c>
      <c r="D17" s="150">
        <f>'RKA Actual Toll'!P12</f>
        <v>40.67</v>
      </c>
      <c r="E17" s="150"/>
      <c r="F17" s="151">
        <f>'Previous Financials'!D17</f>
        <v>6.1664431000000004</v>
      </c>
      <c r="G17" s="152"/>
      <c r="H17" s="150">
        <f>'Previous Financials'!D18</f>
        <v>0.57931900000000003</v>
      </c>
      <c r="I17" s="152"/>
      <c r="J17" s="153">
        <f>D17+E17-F17-H17</f>
        <v>33.924237900000001</v>
      </c>
      <c r="K17" s="150">
        <f>'DCF-Investor'!K16</f>
        <v>-0.68320000000000003</v>
      </c>
      <c r="L17" s="150">
        <f>'Amortisation (Correct)'!G20/10000000</f>
        <v>12.3495486</v>
      </c>
      <c r="M17" s="150">
        <f>DEBT!H13</f>
        <v>23.691101222260286</v>
      </c>
      <c r="N17" s="150">
        <f>J17-L17-M17-K17</f>
        <v>-1.4332119222602835</v>
      </c>
      <c r="O17" s="154">
        <f t="shared" si="3"/>
        <v>0.20960500000000001</v>
      </c>
      <c r="P17" s="150">
        <f>+IF(N17&gt;0,N17*O17,0)</f>
        <v>0</v>
      </c>
      <c r="Q17" s="153">
        <f t="shared" si="5"/>
        <v>-1.4332119222602835</v>
      </c>
      <c r="R17" s="150">
        <f t="shared" si="4"/>
        <v>22.257889300000002</v>
      </c>
      <c r="S17" s="150">
        <f>DEBT!G13</f>
        <v>10.93975</v>
      </c>
      <c r="T17" s="205"/>
      <c r="U17" s="153">
        <f t="shared" si="1"/>
        <v>11.318139300000002</v>
      </c>
      <c r="V17" s="29"/>
      <c r="W17" s="116"/>
      <c r="Y17" s="119"/>
    </row>
    <row r="18" spans="1:25" ht="15.75">
      <c r="A18" s="70">
        <f t="shared" si="2"/>
        <v>365</v>
      </c>
      <c r="B18" s="96" t="s">
        <v>91</v>
      </c>
      <c r="C18" s="232">
        <v>42825</v>
      </c>
      <c r="D18" s="150">
        <f>'RKA Actual Toll'!P13</f>
        <v>41.749999999999993</v>
      </c>
      <c r="E18" s="150"/>
      <c r="F18" s="150">
        <f>'Previous Financials'!E17</f>
        <v>7.9562993999999998</v>
      </c>
      <c r="G18" s="152"/>
      <c r="H18" s="150">
        <f>'Previous Financials'!E18</f>
        <v>0.84528979999999998</v>
      </c>
      <c r="I18" s="152"/>
      <c r="J18" s="153">
        <f t="shared" ref="J18:J28" si="7">D18+E18-F18-H18</f>
        <v>32.948410799999991</v>
      </c>
      <c r="K18" s="150">
        <f>'DCF-Investor'!K17</f>
        <v>2.9699999999999998</v>
      </c>
      <c r="L18" s="150">
        <f>'Amortisation (Correct)'!G21/10000000</f>
        <v>17.009831899999998</v>
      </c>
      <c r="M18" s="150">
        <f>DEBT!H14</f>
        <v>22.028973484931516</v>
      </c>
      <c r="N18" s="150">
        <f t="shared" si="6"/>
        <v>-9.0603945849315224</v>
      </c>
      <c r="O18" s="154">
        <f t="shared" si="3"/>
        <v>0.20960500000000001</v>
      </c>
      <c r="P18" s="150">
        <f t="shared" ref="P18:P28" si="8">+IF(N18&gt;0,N18*O18,0)</f>
        <v>0</v>
      </c>
      <c r="Q18" s="153">
        <f t="shared" si="5"/>
        <v>-9.0603945849315224</v>
      </c>
      <c r="R18" s="150">
        <f t="shared" si="4"/>
        <v>12.968578899999994</v>
      </c>
      <c r="S18" s="150">
        <f>DEBT!G14</f>
        <v>14.574149999999999</v>
      </c>
      <c r="T18" s="205"/>
      <c r="U18" s="153">
        <f t="shared" si="1"/>
        <v>-1.6055711000000059</v>
      </c>
      <c r="V18" s="29"/>
      <c r="W18" s="116"/>
      <c r="Y18" s="119"/>
    </row>
    <row r="19" spans="1:25" ht="15.75">
      <c r="A19" s="70">
        <f t="shared" si="2"/>
        <v>365</v>
      </c>
      <c r="B19" s="96" t="s">
        <v>91</v>
      </c>
      <c r="C19" s="232">
        <v>43190</v>
      </c>
      <c r="D19" s="150">
        <f>'RKA Actual Toll'!P14</f>
        <v>50.230000000000004</v>
      </c>
      <c r="E19" s="150"/>
      <c r="F19" s="150">
        <f>'Previous Financials'!F17</f>
        <v>7.3851633000000003</v>
      </c>
      <c r="G19" s="152"/>
      <c r="H19" s="150">
        <f>'Previous Financials'!F18</f>
        <v>1.3928058999999999</v>
      </c>
      <c r="I19" s="152"/>
      <c r="J19" s="153">
        <f t="shared" si="7"/>
        <v>41.452030800000003</v>
      </c>
      <c r="K19" s="150">
        <f>'DCF-Investor'!K18</f>
        <v>3.21</v>
      </c>
      <c r="L19" s="150">
        <f>'Amortisation (Correct)'!G22/10000000</f>
        <v>15.2879765648978</v>
      </c>
      <c r="M19" s="150">
        <f>DEBT!H15</f>
        <v>19.877865256849319</v>
      </c>
      <c r="N19" s="150">
        <f>J19-L19-M19-K19</f>
        <v>3.0761889782528842</v>
      </c>
      <c r="O19" s="154">
        <f t="shared" si="3"/>
        <v>0.20960500000000001</v>
      </c>
      <c r="P19" s="150">
        <f t="shared" si="8"/>
        <v>0.64478459078669581</v>
      </c>
      <c r="Q19" s="153">
        <f t="shared" si="5"/>
        <v>2.4314043874661886</v>
      </c>
      <c r="R19" s="150">
        <f t="shared" si="4"/>
        <v>22.309269644315506</v>
      </c>
      <c r="S19" s="150">
        <f>DEBT!G15</f>
        <v>19.849499999999999</v>
      </c>
      <c r="T19" s="205"/>
      <c r="U19" s="153">
        <f t="shared" si="1"/>
        <v>2.4597696443155073</v>
      </c>
      <c r="V19" s="29"/>
      <c r="W19" s="116"/>
      <c r="Y19" s="119"/>
    </row>
    <row r="20" spans="1:25" ht="15.75">
      <c r="A20" s="70">
        <f t="shared" si="2"/>
        <v>365</v>
      </c>
      <c r="B20" s="96" t="s">
        <v>91</v>
      </c>
      <c r="C20" s="232">
        <v>43555</v>
      </c>
      <c r="D20" s="150">
        <f>'RKA Actual Toll'!P15</f>
        <v>48.990000000000009</v>
      </c>
      <c r="E20" s="150"/>
      <c r="F20" s="150">
        <f>'Previous Financials'!G17</f>
        <v>7.9853364999999998</v>
      </c>
      <c r="G20" s="152"/>
      <c r="H20" s="150">
        <f>'Previous Financials'!G18</f>
        <v>1.5669835000000001</v>
      </c>
      <c r="I20" s="152"/>
      <c r="J20" s="153">
        <f t="shared" si="7"/>
        <v>39.437680000000007</v>
      </c>
      <c r="K20" s="150">
        <f>MMR!E28</f>
        <v>32.39</v>
      </c>
      <c r="L20" s="150">
        <f>'Amortisation (Correct)'!G23/10000000</f>
        <v>14.916685472871608</v>
      </c>
      <c r="M20" s="150">
        <f>'Debt Paid'!E15</f>
        <v>13.434877800000001</v>
      </c>
      <c r="N20" s="150">
        <f t="shared" si="6"/>
        <v>-21.303883272871602</v>
      </c>
      <c r="O20" s="154">
        <f t="shared" si="3"/>
        <v>0.20960500000000001</v>
      </c>
      <c r="P20" s="150">
        <f t="shared" si="8"/>
        <v>0</v>
      </c>
      <c r="Q20" s="153">
        <f t="shared" si="5"/>
        <v>-21.303883272871602</v>
      </c>
      <c r="R20" s="150">
        <f>Q20+K20+L20</f>
        <v>26.002802200000005</v>
      </c>
      <c r="S20" s="150">
        <f>'Debt Paid'!E31</f>
        <v>16.360095600000001</v>
      </c>
      <c r="T20" s="205"/>
      <c r="U20" s="153">
        <f>R20-S20-T20</f>
        <v>9.6427066000000039</v>
      </c>
      <c r="V20" s="29"/>
      <c r="W20" s="116"/>
      <c r="Y20" s="119"/>
    </row>
    <row r="21" spans="1:25" ht="15.75">
      <c r="A21" s="70">
        <f t="shared" si="2"/>
        <v>366</v>
      </c>
      <c r="B21" s="96" t="s">
        <v>92</v>
      </c>
      <c r="C21" s="232">
        <v>43921</v>
      </c>
      <c r="D21" s="150">
        <f t="shared" ref="D21:D28" si="9">D20*(1+$F$35)</f>
        <v>51.43950000000001</v>
      </c>
      <c r="E21" s="150"/>
      <c r="F21" s="150">
        <f>+F20*(1+G21)</f>
        <v>8.3047499600000005</v>
      </c>
      <c r="G21" s="152">
        <v>0.04</v>
      </c>
      <c r="H21" s="150">
        <f>H20*(1+I21)</f>
        <v>1.6610025100000001</v>
      </c>
      <c r="I21" s="152">
        <v>0.06</v>
      </c>
      <c r="J21" s="153">
        <f t="shared" si="7"/>
        <v>41.473747530000004</v>
      </c>
      <c r="K21" s="150">
        <f>MMR!E29</f>
        <v>32.385873799999999</v>
      </c>
      <c r="L21" s="150">
        <f>'Amortisation (Correct)'!G24/10000000</f>
        <v>22.517033296198164</v>
      </c>
      <c r="M21" s="150"/>
      <c r="N21" s="150">
        <f t="shared" si="6"/>
        <v>-13.429159566198159</v>
      </c>
      <c r="O21" s="154">
        <f t="shared" si="3"/>
        <v>0.20960500000000001</v>
      </c>
      <c r="P21" s="150">
        <f t="shared" si="8"/>
        <v>0</v>
      </c>
      <c r="Q21" s="153">
        <f t="shared" si="5"/>
        <v>-13.429159566198159</v>
      </c>
      <c r="R21" s="150">
        <f t="shared" ref="R21:R28" si="10">Q21+K21+L21</f>
        <v>41.473747530000004</v>
      </c>
      <c r="S21" s="150"/>
      <c r="T21" s="205">
        <f>MMR!F28</f>
        <v>32.39</v>
      </c>
      <c r="U21" s="153">
        <f t="shared" ref="U21:U28" si="11">R21-S21-T21</f>
        <v>9.0837475300000037</v>
      </c>
      <c r="V21" s="29"/>
      <c r="W21" s="116"/>
      <c r="Y21" s="119"/>
    </row>
    <row r="22" spans="1:25" ht="15.75">
      <c r="A22" s="70">
        <f t="shared" si="2"/>
        <v>365</v>
      </c>
      <c r="B22" s="96" t="s">
        <v>92</v>
      </c>
      <c r="C22" s="232">
        <v>44286</v>
      </c>
      <c r="D22" s="150">
        <f t="shared" si="9"/>
        <v>54.011475000000011</v>
      </c>
      <c r="E22" s="150"/>
      <c r="F22" s="151">
        <f>+F21*(1+G22)</f>
        <v>8.6369399584000011</v>
      </c>
      <c r="G22" s="152">
        <v>0.04</v>
      </c>
      <c r="H22" s="150">
        <f t="shared" ref="H22:H27" si="12">H21*(1+I22)</f>
        <v>1.7606626606000002</v>
      </c>
      <c r="I22" s="152">
        <v>0.06</v>
      </c>
      <c r="J22" s="153">
        <f t="shared" si="7"/>
        <v>43.613872381000014</v>
      </c>
      <c r="K22" s="150">
        <f>MMR!E30</f>
        <v>24.829169913333331</v>
      </c>
      <c r="L22" s="150">
        <f>'Amortisation (Correct)'!G25/10000000</f>
        <v>24.594733072110532</v>
      </c>
      <c r="M22" s="150"/>
      <c r="N22" s="150">
        <f>J22-L22-M22-K22</f>
        <v>-5.810030604443849</v>
      </c>
      <c r="O22" s="154">
        <f t="shared" si="3"/>
        <v>0.20960500000000001</v>
      </c>
      <c r="P22" s="150">
        <f t="shared" si="8"/>
        <v>0</v>
      </c>
      <c r="Q22" s="153">
        <f t="shared" si="5"/>
        <v>-5.810030604443849</v>
      </c>
      <c r="R22" s="150">
        <f t="shared" si="10"/>
        <v>43.613872381000014</v>
      </c>
      <c r="S22" s="150"/>
      <c r="T22" s="205">
        <f>MMR!F29</f>
        <v>32.385873799999999</v>
      </c>
      <c r="U22" s="153">
        <f t="shared" si="11"/>
        <v>11.227998581000016</v>
      </c>
      <c r="V22" s="29"/>
      <c r="W22" s="116"/>
      <c r="Y22" s="119"/>
    </row>
    <row r="23" spans="1:25" ht="15.75">
      <c r="A23" s="70">
        <f t="shared" si="2"/>
        <v>365</v>
      </c>
      <c r="B23" s="96" t="s">
        <v>92</v>
      </c>
      <c r="C23" s="232">
        <v>44651</v>
      </c>
      <c r="D23" s="150">
        <f t="shared" si="9"/>
        <v>56.712048750000015</v>
      </c>
      <c r="E23" s="150"/>
      <c r="F23" s="151">
        <f t="shared" ref="F23:F28" si="13">+F22*(1+G23)</f>
        <v>8.9824175567360012</v>
      </c>
      <c r="G23" s="152">
        <v>0.04</v>
      </c>
      <c r="H23" s="150">
        <f t="shared" si="12"/>
        <v>1.8663024202360003</v>
      </c>
      <c r="I23" s="152">
        <v>0.06</v>
      </c>
      <c r="J23" s="153">
        <f t="shared" si="7"/>
        <v>45.863328773028009</v>
      </c>
      <c r="K23" s="150">
        <f>MMR!E31</f>
        <v>24.829169913333331</v>
      </c>
      <c r="L23" s="150">
        <f>'Amortisation (Correct)'!G26/10000000</f>
        <v>26.803239715320462</v>
      </c>
      <c r="M23" s="150"/>
      <c r="N23" s="150">
        <f t="shared" si="6"/>
        <v>-5.7690808556257842</v>
      </c>
      <c r="O23" s="154">
        <f t="shared" si="3"/>
        <v>0.20960500000000001</v>
      </c>
      <c r="P23" s="150">
        <f t="shared" si="8"/>
        <v>0</v>
      </c>
      <c r="Q23" s="153">
        <f t="shared" si="5"/>
        <v>-5.7690808556257842</v>
      </c>
      <c r="R23" s="150">
        <f t="shared" si="10"/>
        <v>45.863328773028009</v>
      </c>
      <c r="S23" s="150"/>
      <c r="T23" s="205">
        <f>MMR!M62/10000000</f>
        <v>138.52450660100001</v>
      </c>
      <c r="U23" s="153">
        <f t="shared" si="11"/>
        <v>-92.661177827972011</v>
      </c>
      <c r="V23" s="29"/>
      <c r="W23" s="116"/>
      <c r="Y23" s="119"/>
    </row>
    <row r="24" spans="1:25" ht="15.75">
      <c r="A24" s="70">
        <f t="shared" si="2"/>
        <v>365</v>
      </c>
      <c r="B24" s="96" t="s">
        <v>92</v>
      </c>
      <c r="C24" s="232">
        <v>45016</v>
      </c>
      <c r="D24" s="150">
        <f t="shared" si="9"/>
        <v>59.547651187500016</v>
      </c>
      <c r="E24" s="150"/>
      <c r="F24" s="151">
        <f t="shared" si="13"/>
        <v>9.3417142590054407</v>
      </c>
      <c r="G24" s="152">
        <v>0.04</v>
      </c>
      <c r="H24" s="150">
        <f t="shared" si="12"/>
        <v>1.9782805654501605</v>
      </c>
      <c r="I24" s="152">
        <v>0.06</v>
      </c>
      <c r="J24" s="153">
        <f t="shared" si="7"/>
        <v>48.22765636304441</v>
      </c>
      <c r="K24" s="150">
        <f>MMR!E32</f>
        <v>24.829169913333331</v>
      </c>
      <c r="L24" s="150">
        <f>'Amortisation (Correct)'!G27/10000000</f>
        <v>29.218603730070704</v>
      </c>
      <c r="M24" s="150"/>
      <c r="N24" s="150">
        <f t="shared" si="6"/>
        <v>-5.8201172803596251</v>
      </c>
      <c r="O24" s="154">
        <f t="shared" si="3"/>
        <v>0.20960500000000001</v>
      </c>
      <c r="P24" s="150">
        <f>+IF(N24&gt;0,N24*O24,0)</f>
        <v>0</v>
      </c>
      <c r="Q24" s="153">
        <f t="shared" si="5"/>
        <v>-5.8201172803596251</v>
      </c>
      <c r="R24" s="150">
        <f t="shared" si="10"/>
        <v>48.22765636304441</v>
      </c>
      <c r="S24" s="150"/>
      <c r="T24" s="205">
        <f>MMR!F31</f>
        <v>35.25</v>
      </c>
      <c r="U24" s="153">
        <f t="shared" si="11"/>
        <v>12.97765636304441</v>
      </c>
      <c r="V24" s="29"/>
      <c r="W24" s="116"/>
      <c r="Y24" s="119"/>
    </row>
    <row r="25" spans="1:25" ht="15.75">
      <c r="A25" s="70">
        <f t="shared" si="2"/>
        <v>366</v>
      </c>
      <c r="B25" s="96" t="s">
        <v>92</v>
      </c>
      <c r="C25" s="232">
        <v>45382</v>
      </c>
      <c r="D25" s="150">
        <f t="shared" si="9"/>
        <v>62.525033746875017</v>
      </c>
      <c r="E25" s="150"/>
      <c r="F25" s="151">
        <f t="shared" si="13"/>
        <v>9.7153828293656588</v>
      </c>
      <c r="G25" s="152">
        <v>0.04</v>
      </c>
      <c r="H25" s="150">
        <f t="shared" si="12"/>
        <v>2.0969773993771703</v>
      </c>
      <c r="I25" s="152">
        <v>0.06</v>
      </c>
      <c r="J25" s="153">
        <f t="shared" si="7"/>
        <v>50.712673518132192</v>
      </c>
      <c r="K25" s="150">
        <f>MMR!E33</f>
        <v>0</v>
      </c>
      <c r="L25" s="150">
        <f>'Amortisation (Correct)'!G28/10000000</f>
        <v>31.965547943319422</v>
      </c>
      <c r="M25" s="150"/>
      <c r="N25" s="150">
        <f t="shared" si="6"/>
        <v>18.74712557481277</v>
      </c>
      <c r="O25" s="154">
        <f t="shared" si="3"/>
        <v>0.20960500000000001</v>
      </c>
      <c r="P25" s="150">
        <f t="shared" si="8"/>
        <v>3.9294912561086308</v>
      </c>
      <c r="Q25" s="153">
        <f t="shared" si="5"/>
        <v>14.81763431870414</v>
      </c>
      <c r="R25" s="150">
        <f t="shared" si="10"/>
        <v>46.783182262023558</v>
      </c>
      <c r="S25" s="150"/>
      <c r="T25" s="205">
        <f>MMR!F32</f>
        <v>35.25</v>
      </c>
      <c r="U25" s="153">
        <f t="shared" si="11"/>
        <v>11.533182262023558</v>
      </c>
      <c r="V25" s="29"/>
      <c r="W25" s="116"/>
      <c r="Y25" s="119"/>
    </row>
    <row r="26" spans="1:25" ht="15.75">
      <c r="A26" s="70">
        <f>C26-C25</f>
        <v>365</v>
      </c>
      <c r="B26" s="96" t="s">
        <v>92</v>
      </c>
      <c r="C26" s="232">
        <v>45747</v>
      </c>
      <c r="D26" s="150">
        <f t="shared" si="9"/>
        <v>65.651285434218778</v>
      </c>
      <c r="E26" s="150"/>
      <c r="F26" s="151">
        <f t="shared" si="13"/>
        <v>10.103998142540286</v>
      </c>
      <c r="G26" s="152">
        <v>0.04</v>
      </c>
      <c r="H26" s="150">
        <f t="shared" si="12"/>
        <v>2.2227960433398009</v>
      </c>
      <c r="I26" s="152">
        <v>0.06</v>
      </c>
      <c r="J26" s="153">
        <f t="shared" si="7"/>
        <v>53.324491248338695</v>
      </c>
      <c r="K26" s="150">
        <f>MMR!E34</f>
        <v>0</v>
      </c>
      <c r="L26" s="150">
        <f>'Amortisation (Correct)'!G29/10000000</f>
        <v>34.767248519622925</v>
      </c>
      <c r="M26" s="150"/>
      <c r="N26" s="150">
        <f t="shared" si="6"/>
        <v>18.557242728715771</v>
      </c>
      <c r="O26" s="154">
        <f t="shared" si="3"/>
        <v>0.20960500000000001</v>
      </c>
      <c r="P26" s="150">
        <f t="shared" si="8"/>
        <v>3.8896908621524693</v>
      </c>
      <c r="Q26" s="153">
        <f t="shared" si="5"/>
        <v>14.667551866563301</v>
      </c>
      <c r="R26" s="150">
        <f t="shared" si="10"/>
        <v>49.434800386186225</v>
      </c>
      <c r="S26" s="150"/>
      <c r="T26" s="205">
        <f>MMR!F33</f>
        <v>37.243754869999997</v>
      </c>
      <c r="U26" s="153">
        <f t="shared" si="11"/>
        <v>12.191045516186229</v>
      </c>
      <c r="V26" s="29"/>
      <c r="W26" s="116"/>
    </row>
    <row r="27" spans="1:25" ht="15.75">
      <c r="A27" s="70">
        <f t="shared" si="2"/>
        <v>365</v>
      </c>
      <c r="B27" s="96" t="s">
        <v>92</v>
      </c>
      <c r="C27" s="232">
        <v>46112</v>
      </c>
      <c r="D27" s="150">
        <f t="shared" si="9"/>
        <v>68.933849705929717</v>
      </c>
      <c r="E27" s="150"/>
      <c r="F27" s="151">
        <f t="shared" si="13"/>
        <v>10.508158068241897</v>
      </c>
      <c r="G27" s="152">
        <v>0.04</v>
      </c>
      <c r="H27" s="150">
        <f t="shared" si="12"/>
        <v>2.3561638059401888</v>
      </c>
      <c r="I27" s="152">
        <v>0.06</v>
      </c>
      <c r="J27" s="153">
        <f t="shared" si="7"/>
        <v>56.069527831747628</v>
      </c>
      <c r="K27" s="150">
        <f>MMR!E35</f>
        <v>24.829169913333331</v>
      </c>
      <c r="L27" s="150">
        <f>'Amortisation (Correct)'!G30/10000000</f>
        <v>37.927907475952281</v>
      </c>
      <c r="M27" s="150"/>
      <c r="N27" s="150">
        <f t="shared" si="6"/>
        <v>-6.6875495575379844</v>
      </c>
      <c r="O27" s="154">
        <f t="shared" si="3"/>
        <v>0.20960500000000001</v>
      </c>
      <c r="P27" s="150">
        <f t="shared" si="8"/>
        <v>0</v>
      </c>
      <c r="Q27" s="153">
        <f t="shared" si="5"/>
        <v>-6.6875495575379844</v>
      </c>
      <c r="R27" s="150">
        <f t="shared" si="10"/>
        <v>56.069527831747628</v>
      </c>
      <c r="S27" s="150"/>
      <c r="T27" s="205">
        <f>MMR!F34</f>
        <v>37.243754869999997</v>
      </c>
      <c r="U27" s="153">
        <f t="shared" si="11"/>
        <v>18.825772961747631</v>
      </c>
      <c r="V27" s="29"/>
      <c r="W27" s="116"/>
    </row>
    <row r="28" spans="1:25" ht="15.75">
      <c r="A28" s="70">
        <f t="shared" si="2"/>
        <v>365</v>
      </c>
      <c r="B28" s="96" t="s">
        <v>92</v>
      </c>
      <c r="C28" s="232">
        <v>46477</v>
      </c>
      <c r="D28" s="150">
        <f t="shared" si="9"/>
        <v>72.380542191226212</v>
      </c>
      <c r="E28" s="150"/>
      <c r="F28" s="151">
        <f t="shared" si="13"/>
        <v>10.928484390971574</v>
      </c>
      <c r="G28" s="152">
        <v>0.04</v>
      </c>
      <c r="H28" s="150">
        <f>H27*(1+I28)*(200/365)</f>
        <v>1.3685115804364933</v>
      </c>
      <c r="I28" s="152">
        <v>0.06</v>
      </c>
      <c r="J28" s="153">
        <f t="shared" si="7"/>
        <v>60.083546219818146</v>
      </c>
      <c r="K28" s="150">
        <f>MMR!D36</f>
        <v>167.73255345333331</v>
      </c>
      <c r="L28" s="150">
        <f>'Amortisation (Correct)'!G31/10000000</f>
        <v>57.793974795791861</v>
      </c>
      <c r="M28" s="150"/>
      <c r="N28" s="150">
        <f t="shared" si="6"/>
        <v>-165.44298202930702</v>
      </c>
      <c r="O28" s="154">
        <v>0.21</v>
      </c>
      <c r="P28" s="150">
        <f t="shared" si="8"/>
        <v>0</v>
      </c>
      <c r="Q28" s="153">
        <f t="shared" si="5"/>
        <v>-165.44298202930702</v>
      </c>
      <c r="R28" s="150">
        <f t="shared" si="10"/>
        <v>60.083546219818153</v>
      </c>
      <c r="S28" s="150"/>
      <c r="T28" s="205">
        <f>MMR!F35</f>
        <v>24.83</v>
      </c>
      <c r="U28" s="153">
        <f t="shared" si="11"/>
        <v>35.253546219818155</v>
      </c>
      <c r="V28" s="29"/>
      <c r="W28" s="116"/>
    </row>
    <row r="29" spans="1:25" ht="15.75">
      <c r="B29" s="28"/>
      <c r="C29" s="233"/>
      <c r="D29" s="157"/>
      <c r="E29" s="158"/>
      <c r="F29" s="158"/>
      <c r="G29" s="158"/>
      <c r="H29" s="159"/>
      <c r="I29" s="160"/>
      <c r="J29" s="223"/>
      <c r="K29" s="158"/>
      <c r="L29" s="291"/>
      <c r="M29" s="162"/>
      <c r="N29" s="162"/>
      <c r="O29" s="162"/>
      <c r="P29" s="162"/>
      <c r="Q29" s="223"/>
      <c r="R29" s="162"/>
      <c r="S29" s="162"/>
      <c r="T29" s="206"/>
      <c r="U29" s="223"/>
      <c r="V29" s="29"/>
      <c r="W29" s="235"/>
    </row>
    <row r="30" spans="1:25" ht="15.75">
      <c r="B30" s="28"/>
      <c r="C30" s="234" t="s">
        <v>22</v>
      </c>
      <c r="D30" s="165">
        <f>SUM(D11:D28)</f>
        <v>852.69738601574977</v>
      </c>
      <c r="E30" s="165">
        <f t="shared" ref="E30:U30" si="14">SUM(E11:E28)</f>
        <v>11.34</v>
      </c>
      <c r="F30" s="165">
        <f t="shared" si="14"/>
        <v>137.26166136526086</v>
      </c>
      <c r="G30" s="165">
        <f t="shared" si="14"/>
        <v>0.32</v>
      </c>
      <c r="H30" s="165">
        <f t="shared" si="14"/>
        <v>27.774195185379813</v>
      </c>
      <c r="I30" s="165">
        <f t="shared" si="14"/>
        <v>0.48</v>
      </c>
      <c r="J30" s="165">
        <f t="shared" si="14"/>
        <v>699.00152946510923</v>
      </c>
      <c r="K30" s="165">
        <f t="shared" si="14"/>
        <v>402.32160690666655</v>
      </c>
      <c r="L30" s="165">
        <f t="shared" si="14"/>
        <v>379.74956503593648</v>
      </c>
      <c r="M30" s="165">
        <f t="shared" si="14"/>
        <v>175.55181078869865</v>
      </c>
      <c r="N30" s="165">
        <f t="shared" si="14"/>
        <v>-258.62145326619265</v>
      </c>
      <c r="O30" s="165">
        <f t="shared" si="14"/>
        <v>3.7732849999999987</v>
      </c>
      <c r="P30" s="165">
        <f t="shared" si="14"/>
        <v>8.4639667090477957</v>
      </c>
      <c r="Q30" s="165">
        <f t="shared" si="14"/>
        <v>-267.08541997524048</v>
      </c>
      <c r="R30" s="165">
        <f t="shared" si="14"/>
        <v>507.36159394138281</v>
      </c>
      <c r="S30" s="165">
        <f t="shared" si="14"/>
        <v>109.95954559999998</v>
      </c>
      <c r="T30" s="165">
        <f t="shared" si="14"/>
        <v>373.11789014099992</v>
      </c>
      <c r="U30" s="165">
        <f t="shared" si="14"/>
        <v>24.284158200382798</v>
      </c>
      <c r="V30" s="29"/>
      <c r="W30" s="4"/>
    </row>
    <row r="31" spans="1:25" ht="15.75">
      <c r="A31" s="50"/>
      <c r="B31" s="28"/>
      <c r="C31" s="15"/>
      <c r="D31" s="52"/>
      <c r="E31" s="53"/>
      <c r="F31" s="54"/>
      <c r="G31" s="16"/>
      <c r="H31" s="16"/>
      <c r="I31" s="16"/>
      <c r="J31" s="16">
        <f>D30-F30-H30-J30</f>
        <v>-11.340000000000032</v>
      </c>
      <c r="K31" s="54"/>
      <c r="L31" s="16"/>
      <c r="M31" s="16"/>
      <c r="N31" s="224">
        <f>J30-K30-L30-M30-N30</f>
        <v>0</v>
      </c>
      <c r="O31" s="16"/>
      <c r="P31" s="16"/>
      <c r="Q31" s="16">
        <f>N30-P30-Q30</f>
        <v>0</v>
      </c>
      <c r="R31" s="16">
        <f>Q30+K30+L30-R30</f>
        <v>7.6241580259797956</v>
      </c>
      <c r="S31" s="16"/>
      <c r="T31" s="16"/>
      <c r="U31" s="16">
        <f>R30-S30-T30</f>
        <v>24.284158200382933</v>
      </c>
      <c r="V31" s="29"/>
      <c r="W31" s="4"/>
    </row>
    <row r="32" spans="1:25" ht="21">
      <c r="B32" s="28"/>
      <c r="C32" s="55"/>
      <c r="D32" s="73"/>
      <c r="E32" s="34"/>
      <c r="F32" s="56"/>
      <c r="G32" s="6"/>
      <c r="H32" s="3"/>
      <c r="I32" s="6"/>
      <c r="J32" s="74"/>
      <c r="K32" s="56"/>
      <c r="L32" s="6"/>
      <c r="M32" s="3"/>
      <c r="N32" s="72"/>
      <c r="O32" s="6"/>
      <c r="P32" s="3"/>
      <c r="Q32" s="75"/>
      <c r="R32" s="120"/>
      <c r="S32" s="4"/>
      <c r="T32" s="4"/>
      <c r="U32" s="117"/>
      <c r="V32" s="38"/>
    </row>
    <row r="33" spans="2:22" ht="21">
      <c r="B33" s="28"/>
      <c r="C33" s="4"/>
      <c r="D33" s="4"/>
      <c r="E33" s="4"/>
      <c r="F33" s="125"/>
      <c r="G33" s="177">
        <v>0.1</v>
      </c>
      <c r="H33" s="177">
        <v>0.11</v>
      </c>
      <c r="I33" s="177">
        <v>0.12</v>
      </c>
      <c r="J33" s="177">
        <v>0.13</v>
      </c>
      <c r="K33" s="177">
        <v>0.14000000000000001</v>
      </c>
      <c r="L33" s="177">
        <v>0.15</v>
      </c>
      <c r="M33" s="177">
        <v>0.16</v>
      </c>
      <c r="N33" s="4"/>
      <c r="O33" s="4"/>
      <c r="P33" s="4"/>
      <c r="Q33" s="4"/>
      <c r="R33" s="4"/>
      <c r="S33" s="4"/>
      <c r="T33" s="4"/>
      <c r="U33" s="4"/>
      <c r="V33" s="29"/>
    </row>
    <row r="34" spans="2:22" ht="21.75" thickBot="1">
      <c r="B34" s="35"/>
      <c r="C34" s="36"/>
      <c r="D34" s="36"/>
      <c r="E34" s="36"/>
      <c r="F34" s="126" t="s">
        <v>96</v>
      </c>
      <c r="G34" s="178">
        <f>NPV(G33,$U$21:$U$29)</f>
        <v>-3.0671466052138672</v>
      </c>
      <c r="H34" s="178">
        <f t="shared" ref="H34:M34" si="15">NPV(H33,$U$21:$U$29)</f>
        <v>-4.1805657492531143</v>
      </c>
      <c r="I34" s="178">
        <f t="shared" si="15"/>
        <v>-5.1707402131442608</v>
      </c>
      <c r="J34" s="178">
        <f t="shared" si="15"/>
        <v>-6.0491216217056838</v>
      </c>
      <c r="K34" s="178">
        <f t="shared" si="15"/>
        <v>-6.8260802564862431</v>
      </c>
      <c r="L34" s="178">
        <f t="shared" si="15"/>
        <v>-7.5110130138801052</v>
      </c>
      <c r="M34" s="178">
        <f t="shared" si="15"/>
        <v>-8.1124398679135101</v>
      </c>
      <c r="N34" s="36"/>
      <c r="O34" s="36"/>
      <c r="P34" s="36"/>
      <c r="Q34" s="36"/>
      <c r="R34" s="36"/>
      <c r="S34" s="36"/>
      <c r="T34" s="36"/>
      <c r="U34" s="36"/>
      <c r="V34" s="37"/>
    </row>
    <row r="35" spans="2:22">
      <c r="E35" s="180" t="s">
        <v>98</v>
      </c>
      <c r="F35" s="128">
        <v>0.05</v>
      </c>
      <c r="G35" s="1" t="s">
        <v>99</v>
      </c>
    </row>
    <row r="36" spans="2:22">
      <c r="F36" s="128"/>
    </row>
    <row r="37" spans="2:22"/>
    <row r="38" spans="2:22" hidden="1"/>
    <row r="39" spans="2:22" hidden="1"/>
    <row r="40" spans="2:22" hidden="1"/>
    <row r="41" spans="2:22" hidden="1">
      <c r="E41" s="1" t="s">
        <v>108</v>
      </c>
    </row>
    <row r="42" spans="2:22" hidden="1">
      <c r="E42" s="1" t="s">
        <v>101</v>
      </c>
    </row>
    <row r="43" spans="2:22" hidden="1">
      <c r="E43" s="1" t="s">
        <v>102</v>
      </c>
    </row>
    <row r="44" spans="2:22" hidden="1">
      <c r="E44" s="1" t="s">
        <v>103</v>
      </c>
    </row>
    <row r="45" spans="2:22" hidden="1">
      <c r="E45" s="1" t="s">
        <v>104</v>
      </c>
    </row>
    <row r="46" spans="2:22" hidden="1">
      <c r="E46" s="1" t="s">
        <v>105</v>
      </c>
    </row>
    <row r="47" spans="2:22" hidden="1">
      <c r="E47" s="1" t="s">
        <v>106</v>
      </c>
    </row>
    <row r="48" spans="2:22" hidden="1">
      <c r="E48" s="1" t="s">
        <v>107</v>
      </c>
    </row>
    <row r="49" spans="5:5" hidden="1">
      <c r="E49" s="1" t="s">
        <v>133</v>
      </c>
    </row>
  </sheetData>
  <mergeCells count="15">
    <mergeCell ref="U8:U9"/>
    <mergeCell ref="L8:L9"/>
    <mergeCell ref="M8:M9"/>
    <mergeCell ref="N8:N9"/>
    <mergeCell ref="P8:P9"/>
    <mergeCell ref="Q8:Q9"/>
    <mergeCell ref="R8:R9"/>
    <mergeCell ref="K8:K9"/>
    <mergeCell ref="T8:T9"/>
    <mergeCell ref="C8:C9"/>
    <mergeCell ref="D8:D9"/>
    <mergeCell ref="E8:E9"/>
    <mergeCell ref="F8:F9"/>
    <mergeCell ref="J8:J9"/>
    <mergeCell ref="S8:S9"/>
  </mergeCells>
  <conditionalFormatting sqref="Q32">
    <cfRule type="cellIs" dxfId="3" priority="1" operator="lessThan">
      <formula>1</formula>
    </cfRule>
  </conditionalFormatting>
  <printOptions horizontalCentered="1" verticalCentered="1"/>
  <pageMargins left="0.31496062992125984" right="0.31496062992125984" top="0.74803149606299213" bottom="0.74803149606299213" header="0.31496062992125984" footer="0.31496062992125984"/>
  <pageSetup paperSize="9" scale="78" orientation="landscape" r:id="rId1"/>
  <legacyDrawing r:id="rId2"/>
</worksheet>
</file>

<file path=xl/worksheets/sheet5.xml><?xml version="1.0" encoding="utf-8"?>
<worksheet xmlns="http://schemas.openxmlformats.org/spreadsheetml/2006/main" xmlns:r="http://schemas.openxmlformats.org/officeDocument/2006/relationships">
  <sheetPr>
    <pageSetUpPr fitToPage="1"/>
  </sheetPr>
  <dimension ref="A1:X49"/>
  <sheetViews>
    <sheetView showGridLines="0" topLeftCell="A6" zoomScaleNormal="100" zoomScaleSheetLayoutView="85" workbookViewId="0">
      <selection activeCell="A18" sqref="A18"/>
    </sheetView>
  </sheetViews>
  <sheetFormatPr defaultColWidth="8.85546875" defaultRowHeight="15"/>
  <cols>
    <col min="1" max="1" width="5" style="49" customWidth="1"/>
    <col min="2" max="2" width="3.42578125" style="1" customWidth="1"/>
    <col min="3" max="3" width="11.7109375" style="1" customWidth="1"/>
    <col min="4" max="10" width="9.7109375" style="1" customWidth="1"/>
    <col min="11" max="11" width="18.7109375" style="1" bestFit="1" customWidth="1"/>
    <col min="12" max="17" width="9.7109375" style="1" customWidth="1"/>
    <col min="18" max="18" width="12.42578125" style="1" bestFit="1" customWidth="1"/>
    <col min="19" max="19" width="17" style="1" bestFit="1" customWidth="1"/>
    <col min="20" max="20" width="16" style="1" bestFit="1" customWidth="1"/>
    <col min="21" max="21" width="2.5703125" style="1" customWidth="1"/>
    <col min="22" max="16384" width="8.85546875" style="1"/>
  </cols>
  <sheetData>
    <row r="1" spans="1:24" ht="12.6" customHeight="1" thickBot="1">
      <c r="S1" s="4"/>
      <c r="T1" s="4"/>
      <c r="U1" s="4"/>
    </row>
    <row r="2" spans="1:24">
      <c r="B2" s="24"/>
      <c r="C2" s="25"/>
      <c r="D2" s="25"/>
      <c r="E2" s="25"/>
      <c r="F2" s="25"/>
      <c r="G2" s="25"/>
      <c r="H2" s="25"/>
      <c r="I2" s="25"/>
      <c r="J2" s="26"/>
      <c r="K2" s="25"/>
      <c r="L2" s="25"/>
      <c r="M2" s="25"/>
      <c r="N2" s="25"/>
      <c r="O2" s="25"/>
      <c r="P2" s="25"/>
      <c r="Q2" s="25"/>
      <c r="R2" s="25"/>
      <c r="S2" s="25"/>
      <c r="T2" s="25"/>
      <c r="U2" s="27"/>
    </row>
    <row r="3" spans="1:24" ht="15.75">
      <c r="B3" s="28"/>
      <c r="C3" s="534" t="s">
        <v>33</v>
      </c>
      <c r="D3" s="535"/>
      <c r="E3" s="536"/>
      <c r="F3" s="179">
        <f>PROJECT!D12</f>
        <v>40122</v>
      </c>
      <c r="G3" s="6"/>
      <c r="H3" s="6"/>
      <c r="I3" s="4"/>
      <c r="J3" s="6"/>
      <c r="K3" s="7"/>
      <c r="L3" s="6"/>
      <c r="M3" s="6"/>
      <c r="N3" s="537" t="s">
        <v>69</v>
      </c>
      <c r="O3" s="535"/>
      <c r="P3" s="535"/>
      <c r="Q3" s="535"/>
      <c r="R3" s="94">
        <f>PROJECT!D11</f>
        <v>46312</v>
      </c>
      <c r="S3" s="86"/>
      <c r="T3" s="86"/>
      <c r="U3" s="29"/>
    </row>
    <row r="4" spans="1:24" ht="21.6" customHeight="1">
      <c r="B4" s="28"/>
      <c r="C4" s="3" t="s">
        <v>95</v>
      </c>
      <c r="D4" s="6"/>
      <c r="E4" s="4"/>
      <c r="F4" s="4"/>
      <c r="G4" s="4"/>
      <c r="H4" s="4"/>
      <c r="I4" s="4"/>
      <c r="J4" s="5"/>
      <c r="K4" s="4"/>
      <c r="L4" s="4"/>
      <c r="M4" s="4"/>
      <c r="N4" s="4"/>
      <c r="O4" s="4"/>
      <c r="P4" s="4"/>
      <c r="Q4" s="4"/>
      <c r="R4" s="5"/>
      <c r="S4" s="5"/>
      <c r="T4" s="5"/>
      <c r="U4" s="29"/>
    </row>
    <row r="5" spans="1:24" s="104" customFormat="1" ht="36.75" customHeight="1">
      <c r="A5" s="102"/>
      <c r="B5" s="103"/>
      <c r="C5" s="118" t="s">
        <v>94</v>
      </c>
      <c r="D5" s="114"/>
      <c r="E5" s="174" t="s">
        <v>4</v>
      </c>
      <c r="F5" s="106">
        <f>PROJECT!D14</f>
        <v>77.724999999999994</v>
      </c>
      <c r="G5" s="175" t="s">
        <v>5</v>
      </c>
      <c r="H5" s="108">
        <f>PROJECT!D16</f>
        <v>310.89999999999998</v>
      </c>
      <c r="I5" s="109" t="s">
        <v>0</v>
      </c>
      <c r="J5" s="110">
        <f>PROJECT!G11</f>
        <v>74.66</v>
      </c>
      <c r="K5" s="175" t="s">
        <v>47</v>
      </c>
      <c r="L5" s="122">
        <f>PROJECT!G12</f>
        <v>74.66</v>
      </c>
      <c r="M5" s="109" t="s">
        <v>93</v>
      </c>
      <c r="N5" s="110">
        <v>19.05</v>
      </c>
      <c r="O5" s="109" t="s">
        <v>24</v>
      </c>
      <c r="P5" s="106">
        <v>224</v>
      </c>
      <c r="Q5" s="109" t="s">
        <v>48</v>
      </c>
      <c r="R5" s="123">
        <f>DEBT!F27</f>
        <v>0.13</v>
      </c>
      <c r="S5" s="176" t="s">
        <v>6</v>
      </c>
      <c r="T5" s="124">
        <f>PROJECT!G8</f>
        <v>375.52</v>
      </c>
      <c r="U5" s="113"/>
    </row>
    <row r="6" spans="1:24" ht="15.75">
      <c r="B6" s="28"/>
      <c r="C6" s="4"/>
      <c r="D6" s="19"/>
      <c r="E6" s="91"/>
      <c r="F6" s="91"/>
      <c r="G6" s="6" t="s">
        <v>97</v>
      </c>
      <c r="H6" s="92">
        <v>0.85</v>
      </c>
      <c r="I6" s="90"/>
      <c r="J6" s="4"/>
      <c r="K6" s="6"/>
      <c r="L6" s="4"/>
      <c r="M6" s="6"/>
      <c r="N6" s="6"/>
      <c r="O6" s="6"/>
      <c r="P6" s="6"/>
      <c r="Q6" s="6"/>
      <c r="R6" s="6"/>
      <c r="S6" s="93"/>
      <c r="T6" s="93"/>
      <c r="U6" s="29"/>
    </row>
    <row r="7" spans="1:24" ht="13.9" customHeight="1">
      <c r="B7" s="28"/>
      <c r="C7" s="98"/>
      <c r="D7" s="99"/>
      <c r="E7" s="99"/>
      <c r="F7" s="99"/>
      <c r="G7" s="99"/>
      <c r="H7" s="99"/>
      <c r="I7" s="99"/>
      <c r="J7" s="99"/>
      <c r="K7" s="99"/>
      <c r="L7" s="99"/>
      <c r="M7" s="99"/>
      <c r="N7" s="99"/>
      <c r="O7" s="99"/>
      <c r="P7" s="99"/>
      <c r="Q7" s="4"/>
      <c r="R7" s="51"/>
      <c r="S7" s="4"/>
      <c r="T7" s="4"/>
      <c r="U7" s="29"/>
    </row>
    <row r="8" spans="1:24" ht="20.25" customHeight="1">
      <c r="B8" s="28"/>
      <c r="C8" s="675" t="s">
        <v>12</v>
      </c>
      <c r="D8" s="677" t="s">
        <v>30</v>
      </c>
      <c r="E8" s="679" t="s">
        <v>73</v>
      </c>
      <c r="F8" s="673" t="s">
        <v>74</v>
      </c>
      <c r="G8" s="528"/>
      <c r="H8" s="529" t="s">
        <v>25</v>
      </c>
      <c r="I8" s="528" t="s">
        <v>25</v>
      </c>
      <c r="J8" s="677" t="s">
        <v>68</v>
      </c>
      <c r="K8" s="673" t="s">
        <v>171</v>
      </c>
      <c r="L8" s="677" t="s">
        <v>26</v>
      </c>
      <c r="M8" s="677" t="s">
        <v>1</v>
      </c>
      <c r="N8" s="677" t="s">
        <v>2</v>
      </c>
      <c r="O8" s="530" t="s">
        <v>27</v>
      </c>
      <c r="P8" s="677" t="s">
        <v>3</v>
      </c>
      <c r="Q8" s="681" t="s">
        <v>49</v>
      </c>
      <c r="R8" s="681" t="s">
        <v>70</v>
      </c>
      <c r="S8" s="681" t="s">
        <v>71</v>
      </c>
      <c r="T8" s="681" t="s">
        <v>72</v>
      </c>
      <c r="U8" s="531"/>
    </row>
    <row r="9" spans="1:24" s="2" customFormat="1" ht="28.5" customHeight="1">
      <c r="A9" s="48"/>
      <c r="B9" s="30"/>
      <c r="C9" s="676"/>
      <c r="D9" s="678"/>
      <c r="E9" s="680"/>
      <c r="F9" s="674"/>
      <c r="G9" s="532" t="s">
        <v>31</v>
      </c>
      <c r="H9" s="532" t="s">
        <v>32</v>
      </c>
      <c r="I9" s="532" t="s">
        <v>31</v>
      </c>
      <c r="J9" s="678"/>
      <c r="K9" s="674"/>
      <c r="L9" s="678"/>
      <c r="M9" s="678"/>
      <c r="N9" s="678"/>
      <c r="O9" s="532" t="s">
        <v>28</v>
      </c>
      <c r="P9" s="678"/>
      <c r="Q9" s="682"/>
      <c r="R9" s="682"/>
      <c r="S9" s="682"/>
      <c r="T9" s="682"/>
      <c r="U9" s="533"/>
    </row>
    <row r="10" spans="1:24" s="2" customFormat="1" ht="28.5" customHeight="1">
      <c r="A10" s="48"/>
      <c r="B10" s="30"/>
      <c r="C10" s="181" t="s">
        <v>169</v>
      </c>
      <c r="D10" s="182"/>
      <c r="E10" s="183"/>
      <c r="F10" s="184"/>
      <c r="G10" s="185"/>
      <c r="H10" s="185"/>
      <c r="I10" s="185"/>
      <c r="J10" s="182"/>
      <c r="K10" s="184"/>
      <c r="L10" s="182"/>
      <c r="M10" s="182"/>
      <c r="N10" s="182"/>
      <c r="O10" s="185"/>
      <c r="P10" s="182"/>
      <c r="Q10" s="186"/>
      <c r="R10" s="186"/>
      <c r="S10" s="186"/>
      <c r="T10" s="187"/>
      <c r="U10" s="31"/>
    </row>
    <row r="11" spans="1:24" s="2" customFormat="1" ht="15.75">
      <c r="A11" s="48">
        <v>146</v>
      </c>
      <c r="B11" s="96" t="s">
        <v>91</v>
      </c>
      <c r="C11" s="167">
        <v>40268</v>
      </c>
      <c r="D11" s="168">
        <v>9.6959999999999997</v>
      </c>
      <c r="E11" s="168">
        <v>3.27</v>
      </c>
      <c r="F11" s="168">
        <v>2.71577</v>
      </c>
      <c r="G11" s="169"/>
      <c r="H11" s="168">
        <f>0.1535+0.1686</f>
        <v>0.3221</v>
      </c>
      <c r="I11" s="169"/>
      <c r="J11" s="170">
        <f t="shared" ref="J11:J28" si="0">D11+E11-F11-H11</f>
        <v>9.9281299999999977</v>
      </c>
      <c r="K11" s="168"/>
      <c r="L11" s="168">
        <v>9.0427</v>
      </c>
      <c r="M11" s="168">
        <f>DEBT!T30</f>
        <v>24.190974301712334</v>
      </c>
      <c r="N11" s="168">
        <f>J11-L11-M11-K11</f>
        <v>-23.305544301712338</v>
      </c>
      <c r="O11" s="171">
        <f>18.5%*(1+10%)*(1+3%)</f>
        <v>0.20960500000000001</v>
      </c>
      <c r="P11" s="168">
        <v>0</v>
      </c>
      <c r="Q11" s="170">
        <f>N11-P11</f>
        <v>-23.305544301712338</v>
      </c>
      <c r="R11" s="168">
        <f>M11+Q11</f>
        <v>0.88542999999999594</v>
      </c>
      <c r="S11" s="168">
        <f>'Debt Paid'!E22</f>
        <v>8</v>
      </c>
      <c r="T11" s="155">
        <f t="shared" ref="T11:T28" si="1">R11-S11</f>
        <v>-7.1145700000000041</v>
      </c>
      <c r="U11" s="31"/>
      <c r="V11" s="116"/>
    </row>
    <row r="12" spans="1:24" s="2" customFormat="1" ht="15.75">
      <c r="A12" s="70">
        <f t="shared" ref="A12:A28" si="2">C12-C11</f>
        <v>365</v>
      </c>
      <c r="B12" s="96" t="s">
        <v>91</v>
      </c>
      <c r="C12" s="172">
        <v>40633</v>
      </c>
      <c r="D12" s="150">
        <v>26.12</v>
      </c>
      <c r="E12" s="150">
        <v>8.07</v>
      </c>
      <c r="F12" s="150">
        <f>5.1577</f>
        <v>5.1577000000000002</v>
      </c>
      <c r="G12" s="173"/>
      <c r="H12" s="150">
        <f>6.9493-5.905+0.327+0.1578</f>
        <v>1.5290999999999997</v>
      </c>
      <c r="I12" s="173"/>
      <c r="J12" s="153">
        <f t="shared" si="0"/>
        <v>27.5032</v>
      </c>
      <c r="K12" s="150"/>
      <c r="L12" s="150">
        <v>22.453700000000001</v>
      </c>
      <c r="M12" s="150">
        <f>DEBT!T31</f>
        <v>24.171731051712335</v>
      </c>
      <c r="N12" s="150">
        <f>J12-L12-M12-K12</f>
        <v>-19.122231051712337</v>
      </c>
      <c r="O12" s="154">
        <f t="shared" ref="O12:O27" si="3">18.5%*(1+10%)*(1+3%)</f>
        <v>0.20960500000000001</v>
      </c>
      <c r="P12" s="150">
        <v>0</v>
      </c>
      <c r="Q12" s="153">
        <f>N12-P12</f>
        <v>-19.122231051712337</v>
      </c>
      <c r="R12" s="150">
        <f t="shared" ref="R12:R28" si="4">M12+Q12</f>
        <v>5.0494999999999983</v>
      </c>
      <c r="S12" s="150">
        <f>'Debt Paid'!E23</f>
        <v>8.25</v>
      </c>
      <c r="T12" s="155">
        <f t="shared" si="1"/>
        <v>-3.2005000000000017</v>
      </c>
      <c r="U12" s="31"/>
      <c r="V12" s="116"/>
    </row>
    <row r="13" spans="1:24" ht="15.75">
      <c r="A13" s="70">
        <f t="shared" si="2"/>
        <v>366</v>
      </c>
      <c r="B13" s="96" t="s">
        <v>91</v>
      </c>
      <c r="C13" s="172">
        <v>40999</v>
      </c>
      <c r="D13" s="150">
        <v>31.44</v>
      </c>
      <c r="E13" s="150">
        <f>L5-E11-E12</f>
        <v>63.32</v>
      </c>
      <c r="F13" s="150">
        <f>11.098-K13</f>
        <v>11.098000000000001</v>
      </c>
      <c r="G13" s="152"/>
      <c r="H13" s="150">
        <f>0.5+0.25</f>
        <v>0.75</v>
      </c>
      <c r="I13" s="152"/>
      <c r="J13" s="153">
        <f t="shared" si="0"/>
        <v>82.912000000000006</v>
      </c>
      <c r="K13" s="150"/>
      <c r="L13" s="150">
        <v>22.771999999999998</v>
      </c>
      <c r="M13" s="150">
        <f>DEBT!T32</f>
        <v>23.691101222260286</v>
      </c>
      <c r="N13" s="150">
        <f>J13-L13-M13-K13</f>
        <v>36.448898777739721</v>
      </c>
      <c r="O13" s="154">
        <f t="shared" si="3"/>
        <v>0.20960500000000001</v>
      </c>
      <c r="P13" s="150">
        <v>0</v>
      </c>
      <c r="Q13" s="153">
        <f t="shared" ref="Q13:Q28" si="5">N13-P13</f>
        <v>36.448898777739721</v>
      </c>
      <c r="R13" s="150">
        <f>M13+Q13</f>
        <v>60.140000000000008</v>
      </c>
      <c r="S13" s="150">
        <f>'Debt Paid'!E24</f>
        <v>14.01</v>
      </c>
      <c r="T13" s="155">
        <f t="shared" si="1"/>
        <v>46.13000000000001</v>
      </c>
      <c r="U13" s="29"/>
      <c r="V13" s="116"/>
    </row>
    <row r="14" spans="1:24" ht="15.75">
      <c r="A14" s="70">
        <f t="shared" si="2"/>
        <v>365</v>
      </c>
      <c r="B14" s="96" t="s">
        <v>91</v>
      </c>
      <c r="C14" s="172">
        <v>41364</v>
      </c>
      <c r="D14" s="150">
        <v>37.11</v>
      </c>
      <c r="E14" s="150"/>
      <c r="F14" s="150">
        <v>4.1176000000000004</v>
      </c>
      <c r="G14" s="152"/>
      <c r="H14" s="150">
        <v>1.9204000000000001</v>
      </c>
      <c r="I14" s="152"/>
      <c r="J14" s="153">
        <f t="shared" si="0"/>
        <v>31.071999999999996</v>
      </c>
      <c r="K14" s="150"/>
      <c r="L14" s="150">
        <v>22.49</v>
      </c>
      <c r="M14" s="150">
        <f>DEBT!T33</f>
        <v>22.028973484931516</v>
      </c>
      <c r="N14" s="150">
        <f t="shared" ref="N14:N28" si="6">J14-L14-M14-K14</f>
        <v>-13.446973484931519</v>
      </c>
      <c r="O14" s="154">
        <f t="shared" si="3"/>
        <v>0.20960500000000001</v>
      </c>
      <c r="P14" s="150">
        <v>0</v>
      </c>
      <c r="Q14" s="153">
        <f t="shared" si="5"/>
        <v>-13.446973484931519</v>
      </c>
      <c r="R14" s="150">
        <f t="shared" si="4"/>
        <v>8.5819999999999972</v>
      </c>
      <c r="S14" s="150">
        <f>'Debt Paid'!E25</f>
        <v>13.24</v>
      </c>
      <c r="T14" s="155">
        <f>R14-S14</f>
        <v>-4.658000000000003</v>
      </c>
      <c r="U14" s="29"/>
      <c r="V14" s="116"/>
    </row>
    <row r="15" spans="1:24" ht="15.75">
      <c r="A15" s="70">
        <f t="shared" si="2"/>
        <v>365</v>
      </c>
      <c r="B15" s="96" t="s">
        <v>91</v>
      </c>
      <c r="C15" s="172">
        <v>41729</v>
      </c>
      <c r="D15" s="150">
        <v>37.32</v>
      </c>
      <c r="E15" s="150"/>
      <c r="F15" s="150">
        <v>4.1624999999999996</v>
      </c>
      <c r="G15" s="152"/>
      <c r="H15" s="150">
        <v>2.3275000000000001</v>
      </c>
      <c r="I15" s="152"/>
      <c r="J15" s="153">
        <f t="shared" si="0"/>
        <v>30.83</v>
      </c>
      <c r="K15" s="150"/>
      <c r="L15" s="150">
        <v>-29.650500000000001</v>
      </c>
      <c r="M15" s="150">
        <f>DEBT!T34</f>
        <v>19.877865256849319</v>
      </c>
      <c r="N15" s="150">
        <f t="shared" si="6"/>
        <v>40.602634743150681</v>
      </c>
      <c r="O15" s="154">
        <f t="shared" si="3"/>
        <v>0.20960500000000001</v>
      </c>
      <c r="P15" s="150">
        <v>0</v>
      </c>
      <c r="Q15" s="153">
        <f t="shared" si="5"/>
        <v>40.602634743150681</v>
      </c>
      <c r="R15" s="150">
        <f t="shared" si="4"/>
        <v>60.480499999999999</v>
      </c>
      <c r="S15" s="150">
        <f>'Debt Paid'!E26</f>
        <v>0.35761179999999998</v>
      </c>
      <c r="T15" s="155">
        <f t="shared" si="1"/>
        <v>60.122888199999998</v>
      </c>
      <c r="U15" s="29"/>
      <c r="V15" s="116"/>
    </row>
    <row r="16" spans="1:24" ht="15.75">
      <c r="A16" s="70">
        <f>C16-C15</f>
        <v>365</v>
      </c>
      <c r="B16" s="96" t="s">
        <v>91</v>
      </c>
      <c r="C16" s="172">
        <v>42094</v>
      </c>
      <c r="D16" s="150">
        <v>38.17</v>
      </c>
      <c r="E16" s="150"/>
      <c r="F16" s="150">
        <v>9.9</v>
      </c>
      <c r="G16" s="152"/>
      <c r="H16" s="150">
        <v>1.23</v>
      </c>
      <c r="I16" s="152"/>
      <c r="J16" s="153">
        <f t="shared" si="0"/>
        <v>27.040000000000003</v>
      </c>
      <c r="K16" s="150"/>
      <c r="L16" s="150">
        <v>10.66</v>
      </c>
      <c r="M16" s="150">
        <f>DEBT!T35</f>
        <v>16.990380986301368</v>
      </c>
      <c r="N16" s="150">
        <f>J16-L16-M16-K16</f>
        <v>-0.61038098630136517</v>
      </c>
      <c r="O16" s="154">
        <f t="shared" si="3"/>
        <v>0.20960500000000001</v>
      </c>
      <c r="P16" s="150">
        <v>0</v>
      </c>
      <c r="Q16" s="153">
        <f t="shared" si="5"/>
        <v>-0.61038098630136517</v>
      </c>
      <c r="R16" s="150">
        <f t="shared" si="4"/>
        <v>16.380000000000003</v>
      </c>
      <c r="S16" s="150">
        <f>'Debt Paid'!E27</f>
        <v>0.1021982</v>
      </c>
      <c r="T16" s="155">
        <f t="shared" si="1"/>
        <v>16.277801800000002</v>
      </c>
      <c r="U16" s="29"/>
      <c r="V16" s="116"/>
      <c r="X16" s="119"/>
    </row>
    <row r="17" spans="1:24" ht="15.75">
      <c r="A17" s="70">
        <f t="shared" si="2"/>
        <v>366</v>
      </c>
      <c r="B17" s="96" t="s">
        <v>91</v>
      </c>
      <c r="C17" s="172">
        <v>42460</v>
      </c>
      <c r="D17" s="150">
        <f>'RKA Actual Toll'!P12</f>
        <v>40.67</v>
      </c>
      <c r="E17" s="150"/>
      <c r="F17" s="151">
        <f>'Previous Financials'!D17</f>
        <v>6.1664431000000004</v>
      </c>
      <c r="G17" s="152"/>
      <c r="H17" s="150">
        <f>'Previous Financials'!D18</f>
        <v>0.57931900000000003</v>
      </c>
      <c r="I17" s="152"/>
      <c r="J17" s="153">
        <f t="shared" si="0"/>
        <v>33.924237900000001</v>
      </c>
      <c r="K17" s="150"/>
      <c r="L17" s="150">
        <v>13.4</v>
      </c>
      <c r="M17" s="150">
        <f>DEBT!T36</f>
        <v>13.534413709931506</v>
      </c>
      <c r="N17" s="150">
        <f>J17-L17-M17-K17</f>
        <v>6.9898241900684965</v>
      </c>
      <c r="O17" s="154">
        <f t="shared" si="3"/>
        <v>0.20960500000000001</v>
      </c>
      <c r="P17" s="150">
        <f>+IF(N17&gt;0,N17*O17,0)</f>
        <v>1.4651020993593074</v>
      </c>
      <c r="Q17" s="153">
        <f t="shared" si="5"/>
        <v>5.5247220907091892</v>
      </c>
      <c r="R17" s="150">
        <f t="shared" si="4"/>
        <v>19.059135800640696</v>
      </c>
      <c r="S17" s="150">
        <f>'Debt Paid'!E28</f>
        <v>1.5904643999999999</v>
      </c>
      <c r="T17" s="155">
        <f t="shared" si="1"/>
        <v>17.468671400640698</v>
      </c>
      <c r="U17" s="29"/>
      <c r="V17" s="116"/>
      <c r="X17" s="119"/>
    </row>
    <row r="18" spans="1:24" ht="15.75">
      <c r="A18" s="70">
        <f t="shared" si="2"/>
        <v>365</v>
      </c>
      <c r="B18" s="96" t="s">
        <v>91</v>
      </c>
      <c r="C18" s="172">
        <v>42825</v>
      </c>
      <c r="D18" s="150">
        <f>'RKA Actual Toll'!P13</f>
        <v>41.749999999999993</v>
      </c>
      <c r="E18" s="150"/>
      <c r="F18" s="150">
        <f>'Previous Financials'!E17</f>
        <v>7.9562993999999998</v>
      </c>
      <c r="G18" s="152"/>
      <c r="H18" s="150">
        <f>'Previous Financials'!E18</f>
        <v>0.84528979999999998</v>
      </c>
      <c r="I18" s="152"/>
      <c r="J18" s="153">
        <f t="shared" si="0"/>
        <v>32.948410799999991</v>
      </c>
      <c r="K18" s="150"/>
      <c r="L18" s="150">
        <v>13.4</v>
      </c>
      <c r="M18" s="150">
        <f>DEBT!T37</f>
        <v>9.6019175342465761</v>
      </c>
      <c r="N18" s="150">
        <f t="shared" si="6"/>
        <v>9.946493265753416</v>
      </c>
      <c r="O18" s="154">
        <f t="shared" si="3"/>
        <v>0.20960500000000001</v>
      </c>
      <c r="P18" s="150">
        <f t="shared" ref="P18:P28" si="7">+IF(N18&gt;0,N18*O18,0)</f>
        <v>2.084834720968245</v>
      </c>
      <c r="Q18" s="153">
        <f t="shared" si="5"/>
        <v>7.861658544785171</v>
      </c>
      <c r="R18" s="150">
        <f t="shared" si="4"/>
        <v>17.463576079031746</v>
      </c>
      <c r="S18" s="150">
        <f>'Debt Paid'!E29</f>
        <v>11.861307699999999</v>
      </c>
      <c r="T18" s="155">
        <f t="shared" si="1"/>
        <v>5.6022683790317469</v>
      </c>
      <c r="U18" s="29"/>
      <c r="V18" s="116"/>
      <c r="X18" s="119"/>
    </row>
    <row r="19" spans="1:24" ht="15.75">
      <c r="A19" s="70">
        <f t="shared" si="2"/>
        <v>365</v>
      </c>
      <c r="B19" s="96" t="s">
        <v>91</v>
      </c>
      <c r="C19" s="172">
        <v>43190</v>
      </c>
      <c r="D19" s="150">
        <f>'RKA Actual Toll'!P14</f>
        <v>50.230000000000004</v>
      </c>
      <c r="E19" s="150"/>
      <c r="F19" s="150">
        <f>'Previous Financials'!F17</f>
        <v>7.3851633000000003</v>
      </c>
      <c r="G19" s="152"/>
      <c r="H19" s="150">
        <f>'Previous Financials'!F18</f>
        <v>1.3928058999999999</v>
      </c>
      <c r="I19" s="152"/>
      <c r="J19" s="153">
        <f t="shared" si="0"/>
        <v>41.452030800000003</v>
      </c>
      <c r="K19" s="150"/>
      <c r="L19" s="150">
        <v>29</v>
      </c>
      <c r="M19" s="150">
        <f>DEBT!T38</f>
        <v>5.3059592157534272</v>
      </c>
      <c r="N19" s="150">
        <f>J19-L19-M19-K19</f>
        <v>7.1460715842465756</v>
      </c>
      <c r="O19" s="154">
        <f t="shared" si="3"/>
        <v>0.20960500000000001</v>
      </c>
      <c r="P19" s="150">
        <f t="shared" si="7"/>
        <v>1.4978523344160035</v>
      </c>
      <c r="Q19" s="153">
        <f t="shared" si="5"/>
        <v>5.6482192498305723</v>
      </c>
      <c r="R19" s="150">
        <f t="shared" si="4"/>
        <v>10.954178465584</v>
      </c>
      <c r="S19" s="150">
        <f>'Debt Paid'!E30</f>
        <v>20.827595299999999</v>
      </c>
      <c r="T19" s="155">
        <f t="shared" si="1"/>
        <v>-9.8734168344159983</v>
      </c>
      <c r="U19" s="29"/>
      <c r="V19" s="116"/>
      <c r="X19" s="119"/>
    </row>
    <row r="20" spans="1:24" ht="15.75">
      <c r="A20" s="70">
        <f t="shared" si="2"/>
        <v>365</v>
      </c>
      <c r="B20" s="96" t="s">
        <v>91</v>
      </c>
      <c r="C20" s="172">
        <v>43555</v>
      </c>
      <c r="D20" s="150">
        <v>49.085700000000003</v>
      </c>
      <c r="E20" s="150"/>
      <c r="F20" s="150">
        <f>'Previous Financials'!G17</f>
        <v>7.9853364999999998</v>
      </c>
      <c r="G20" s="152"/>
      <c r="H20" s="150">
        <f>'Previous Financials'!G18</f>
        <v>1.5669835000000001</v>
      </c>
      <c r="I20" s="152"/>
      <c r="J20" s="153">
        <f t="shared" si="0"/>
        <v>39.533380000000001</v>
      </c>
      <c r="K20" s="150">
        <f>MMR!G13/2</f>
        <v>32.385873799999999</v>
      </c>
      <c r="L20" s="150">
        <v>29</v>
      </c>
      <c r="M20" s="150">
        <f>DEBT!T39</f>
        <v>1.6668228297945229</v>
      </c>
      <c r="N20" s="150">
        <v>2</v>
      </c>
      <c r="O20" s="154">
        <f t="shared" si="3"/>
        <v>0.20960500000000001</v>
      </c>
      <c r="P20" s="150">
        <f t="shared" si="7"/>
        <v>0.41921000000000003</v>
      </c>
      <c r="Q20" s="153">
        <f t="shared" si="5"/>
        <v>1.5807899999999999</v>
      </c>
      <c r="R20" s="150">
        <f t="shared" si="4"/>
        <v>3.247612829794523</v>
      </c>
      <c r="S20" s="150">
        <f>'Debt Paid'!E31</f>
        <v>16.360095600000001</v>
      </c>
      <c r="T20" s="155">
        <f t="shared" si="1"/>
        <v>-13.112482770205478</v>
      </c>
      <c r="U20" s="29"/>
      <c r="V20" s="116"/>
      <c r="X20" s="119"/>
    </row>
    <row r="21" spans="1:24" ht="15.75">
      <c r="A21" s="70">
        <f t="shared" si="2"/>
        <v>366</v>
      </c>
      <c r="B21" s="96" t="s">
        <v>92</v>
      </c>
      <c r="C21" s="172">
        <v>43921</v>
      </c>
      <c r="D21" s="150">
        <f>D20*(1+$F$35)</f>
        <v>52.030842000000007</v>
      </c>
      <c r="E21" s="150"/>
      <c r="F21" s="150">
        <f t="shared" ref="F21:F28" si="8">+F20*(1+G21)</f>
        <v>8.3047499600000005</v>
      </c>
      <c r="G21" s="152">
        <v>0.04</v>
      </c>
      <c r="H21" s="150">
        <f>H20*(1+I21)</f>
        <v>1.6610025100000001</v>
      </c>
      <c r="I21" s="152">
        <v>0.06</v>
      </c>
      <c r="J21" s="153">
        <f t="shared" si="0"/>
        <v>42.065089530000002</v>
      </c>
      <c r="K21" s="150">
        <f>MMR!G13/2</f>
        <v>32.385873799999999</v>
      </c>
      <c r="L21" s="150">
        <v>29</v>
      </c>
      <c r="M21" s="150">
        <f>DEBT!T40</f>
        <v>0</v>
      </c>
      <c r="N21" s="150">
        <f t="shared" si="6"/>
        <v>-19.320784269999997</v>
      </c>
      <c r="O21" s="154">
        <f t="shared" si="3"/>
        <v>0.20960500000000001</v>
      </c>
      <c r="P21" s="150">
        <f t="shared" si="7"/>
        <v>0</v>
      </c>
      <c r="Q21" s="153">
        <f t="shared" si="5"/>
        <v>-19.320784269999997</v>
      </c>
      <c r="R21" s="150">
        <f t="shared" si="4"/>
        <v>-19.320784269999997</v>
      </c>
      <c r="S21" s="150">
        <f>'Debt Paid'!E32</f>
        <v>94.599272999999997</v>
      </c>
      <c r="T21" s="155">
        <f t="shared" si="1"/>
        <v>-113.92005727</v>
      </c>
      <c r="U21" s="29"/>
      <c r="V21" s="116"/>
      <c r="X21" s="119"/>
    </row>
    <row r="22" spans="1:24" ht="15.75">
      <c r="A22" s="70">
        <f t="shared" si="2"/>
        <v>365</v>
      </c>
      <c r="B22" s="96" t="s">
        <v>92</v>
      </c>
      <c r="C22" s="172">
        <v>44286</v>
      </c>
      <c r="D22" s="150">
        <f>D21*(1+$F$35)</f>
        <v>55.152692520000009</v>
      </c>
      <c r="E22" s="150"/>
      <c r="F22" s="151">
        <f t="shared" si="8"/>
        <v>8.6369399584000011</v>
      </c>
      <c r="G22" s="152">
        <v>0.04</v>
      </c>
      <c r="H22" s="150">
        <f t="shared" ref="H22:H27" si="9">H21*(1+I22)</f>
        <v>1.7606626606000002</v>
      </c>
      <c r="I22" s="152">
        <v>0.06</v>
      </c>
      <c r="J22" s="153">
        <f t="shared" si="0"/>
        <v>44.755089901000012</v>
      </c>
      <c r="K22" s="150">
        <f>MMR!D20</f>
        <v>77.55</v>
      </c>
      <c r="L22" s="150">
        <v>29</v>
      </c>
      <c r="M22" s="150">
        <f>DEBT!T41</f>
        <v>0</v>
      </c>
      <c r="N22" s="150">
        <f>J22-L22-M22-K22</f>
        <v>-61.794910098999985</v>
      </c>
      <c r="O22" s="154">
        <f t="shared" si="3"/>
        <v>0.20960500000000001</v>
      </c>
      <c r="P22" s="150">
        <f t="shared" si="7"/>
        <v>0</v>
      </c>
      <c r="Q22" s="153">
        <f t="shared" si="5"/>
        <v>-61.794910098999985</v>
      </c>
      <c r="R22" s="150">
        <f t="shared" si="4"/>
        <v>-61.794910098999985</v>
      </c>
      <c r="S22" s="150">
        <f>'Debt Paid'!E33</f>
        <v>0</v>
      </c>
      <c r="T22" s="155">
        <f t="shared" si="1"/>
        <v>-61.794910098999985</v>
      </c>
      <c r="U22" s="29"/>
      <c r="V22" s="116"/>
      <c r="X22" s="119"/>
    </row>
    <row r="23" spans="1:24" ht="15.75">
      <c r="A23" s="70">
        <f t="shared" si="2"/>
        <v>365</v>
      </c>
      <c r="B23" s="96" t="s">
        <v>92</v>
      </c>
      <c r="C23" s="172">
        <v>44651</v>
      </c>
      <c r="D23" s="150">
        <f>D22*(1+$F$35)</f>
        <v>58.461854071200015</v>
      </c>
      <c r="E23" s="150"/>
      <c r="F23" s="151">
        <f t="shared" si="8"/>
        <v>8.9824175567360012</v>
      </c>
      <c r="G23" s="152">
        <v>0.04</v>
      </c>
      <c r="H23" s="150">
        <f t="shared" si="9"/>
        <v>1.8663024202360003</v>
      </c>
      <c r="I23" s="152">
        <v>0.06</v>
      </c>
      <c r="J23" s="153">
        <f t="shared" si="0"/>
        <v>47.613134094228009</v>
      </c>
      <c r="K23" s="150"/>
      <c r="L23" s="150">
        <v>29</v>
      </c>
      <c r="M23" s="150">
        <f>DEBT!T42</f>
        <v>0</v>
      </c>
      <c r="N23" s="150">
        <f t="shared" si="6"/>
        <v>18.613134094228009</v>
      </c>
      <c r="O23" s="154">
        <f t="shared" si="3"/>
        <v>0.20960500000000001</v>
      </c>
      <c r="P23" s="150">
        <f t="shared" si="7"/>
        <v>3.9014059718206622</v>
      </c>
      <c r="Q23" s="153">
        <f t="shared" si="5"/>
        <v>14.711728122407347</v>
      </c>
      <c r="R23" s="150">
        <f t="shared" si="4"/>
        <v>14.711728122407347</v>
      </c>
      <c r="S23" s="150">
        <f>'Debt Paid'!E34</f>
        <v>0</v>
      </c>
      <c r="T23" s="155">
        <f t="shared" si="1"/>
        <v>14.711728122407347</v>
      </c>
      <c r="U23" s="29"/>
      <c r="V23" s="116"/>
      <c r="X23" s="119"/>
    </row>
    <row r="24" spans="1:24" ht="15.75">
      <c r="A24" s="70">
        <f t="shared" si="2"/>
        <v>365</v>
      </c>
      <c r="B24" s="96" t="s">
        <v>92</v>
      </c>
      <c r="C24" s="172">
        <v>45016</v>
      </c>
      <c r="D24" s="150">
        <f>D23*(1+$F$35)</f>
        <v>61.969565315472018</v>
      </c>
      <c r="E24" s="150"/>
      <c r="F24" s="151">
        <f t="shared" si="8"/>
        <v>9.3417142590054407</v>
      </c>
      <c r="G24" s="152">
        <v>0.04</v>
      </c>
      <c r="H24" s="150">
        <f t="shared" si="9"/>
        <v>1.9782805654501605</v>
      </c>
      <c r="I24" s="152">
        <v>0.06</v>
      </c>
      <c r="J24" s="153">
        <f t="shared" si="0"/>
        <v>50.649570491016412</v>
      </c>
      <c r="K24" s="150"/>
      <c r="L24" s="150">
        <v>29</v>
      </c>
      <c r="M24" s="150">
        <f>DEBT!T43</f>
        <v>0</v>
      </c>
      <c r="N24" s="150">
        <f t="shared" si="6"/>
        <v>21.649570491016412</v>
      </c>
      <c r="O24" s="154">
        <f t="shared" si="3"/>
        <v>0.20960500000000001</v>
      </c>
      <c r="P24" s="150">
        <f>+IF(N24&gt;0,N24*O24,0)</f>
        <v>4.5378582227694952</v>
      </c>
      <c r="Q24" s="153">
        <f t="shared" si="5"/>
        <v>17.111712268246919</v>
      </c>
      <c r="R24" s="150">
        <f t="shared" si="4"/>
        <v>17.111712268246919</v>
      </c>
      <c r="S24" s="150">
        <f>'Debt Paid'!E35</f>
        <v>0</v>
      </c>
      <c r="T24" s="155">
        <f t="shared" si="1"/>
        <v>17.111712268246919</v>
      </c>
      <c r="U24" s="29"/>
      <c r="V24" s="116"/>
      <c r="X24" s="119"/>
    </row>
    <row r="25" spans="1:24" ht="15.75">
      <c r="A25" s="70">
        <f t="shared" si="2"/>
        <v>366</v>
      </c>
      <c r="B25" s="96" t="s">
        <v>92</v>
      </c>
      <c r="C25" s="172">
        <v>45382</v>
      </c>
      <c r="D25" s="150">
        <f>D24*(1+$F$36)</f>
        <v>66.927130540709783</v>
      </c>
      <c r="E25" s="150"/>
      <c r="F25" s="151">
        <f t="shared" si="8"/>
        <v>9.7153828293656588</v>
      </c>
      <c r="G25" s="152">
        <v>0.04</v>
      </c>
      <c r="H25" s="150">
        <f t="shared" si="9"/>
        <v>2.0969773993771703</v>
      </c>
      <c r="I25" s="152">
        <v>0.06</v>
      </c>
      <c r="J25" s="153">
        <f t="shared" si="0"/>
        <v>55.11477031196695</v>
      </c>
      <c r="K25" s="150"/>
      <c r="L25" s="150">
        <v>29</v>
      </c>
      <c r="M25" s="150">
        <f>DEBT!T44</f>
        <v>0</v>
      </c>
      <c r="N25" s="150">
        <f t="shared" si="6"/>
        <v>26.11477031196695</v>
      </c>
      <c r="O25" s="154">
        <f t="shared" si="3"/>
        <v>0.20960500000000001</v>
      </c>
      <c r="P25" s="150">
        <f t="shared" si="7"/>
        <v>5.4737864312398328</v>
      </c>
      <c r="Q25" s="153">
        <f t="shared" si="5"/>
        <v>20.640983880727116</v>
      </c>
      <c r="R25" s="150">
        <f t="shared" si="4"/>
        <v>20.640983880727116</v>
      </c>
      <c r="S25" s="150">
        <f>N5</f>
        <v>19.05</v>
      </c>
      <c r="T25" s="155">
        <f t="shared" si="1"/>
        <v>1.5909838807271157</v>
      </c>
      <c r="U25" s="29"/>
      <c r="V25" s="116"/>
      <c r="X25" s="119"/>
    </row>
    <row r="26" spans="1:24" ht="15.75">
      <c r="A26" s="70">
        <f t="shared" si="2"/>
        <v>365</v>
      </c>
      <c r="B26" s="96" t="s">
        <v>92</v>
      </c>
      <c r="C26" s="172">
        <v>45747</v>
      </c>
      <c r="D26" s="150">
        <f>D25*(1+$F$36)</f>
        <v>72.281300983966574</v>
      </c>
      <c r="E26" s="150"/>
      <c r="F26" s="151">
        <f t="shared" si="8"/>
        <v>10.103998142540286</v>
      </c>
      <c r="G26" s="152">
        <v>0.04</v>
      </c>
      <c r="H26" s="150">
        <f t="shared" si="9"/>
        <v>2.2227960433398009</v>
      </c>
      <c r="I26" s="152">
        <v>0.06</v>
      </c>
      <c r="J26" s="153">
        <f t="shared" si="0"/>
        <v>59.954506798086491</v>
      </c>
      <c r="K26" s="150">
        <f>MMR!G13*1.15</f>
        <v>74.487509739999993</v>
      </c>
      <c r="L26" s="150">
        <v>29</v>
      </c>
      <c r="M26" s="150">
        <f>DEBT!T45</f>
        <v>0</v>
      </c>
      <c r="N26" s="150">
        <f t="shared" si="6"/>
        <v>-43.533002941913502</v>
      </c>
      <c r="O26" s="154">
        <f t="shared" si="3"/>
        <v>0.20960500000000001</v>
      </c>
      <c r="P26" s="150">
        <f t="shared" si="7"/>
        <v>0</v>
      </c>
      <c r="Q26" s="153">
        <f t="shared" si="5"/>
        <v>-43.533002941913502</v>
      </c>
      <c r="R26" s="150">
        <f t="shared" si="4"/>
        <v>-43.533002941913502</v>
      </c>
      <c r="S26" s="150">
        <f>DEBT!S41</f>
        <v>0</v>
      </c>
      <c r="T26" s="155">
        <f t="shared" si="1"/>
        <v>-43.533002941913502</v>
      </c>
      <c r="U26" s="29"/>
      <c r="V26" s="116"/>
    </row>
    <row r="27" spans="1:24" ht="15.75">
      <c r="A27" s="70">
        <f t="shared" si="2"/>
        <v>365</v>
      </c>
      <c r="B27" s="96" t="s">
        <v>92</v>
      </c>
      <c r="C27" s="172">
        <v>46112</v>
      </c>
      <c r="D27" s="150">
        <f>D26*(1+$F$36)</f>
        <v>78.063805062683912</v>
      </c>
      <c r="E27" s="150"/>
      <c r="F27" s="151">
        <f t="shared" si="8"/>
        <v>10.508158068241897</v>
      </c>
      <c r="G27" s="152">
        <v>0.04</v>
      </c>
      <c r="H27" s="150">
        <f t="shared" si="9"/>
        <v>2.3561638059401888</v>
      </c>
      <c r="I27" s="152">
        <v>0.06</v>
      </c>
      <c r="J27" s="153">
        <f t="shared" si="0"/>
        <v>65.19948318850183</v>
      </c>
      <c r="K27" s="150"/>
      <c r="L27" s="150">
        <v>29</v>
      </c>
      <c r="M27" s="150">
        <f>DEBT!T46</f>
        <v>0</v>
      </c>
      <c r="N27" s="150">
        <f t="shared" si="6"/>
        <v>36.19948318850183</v>
      </c>
      <c r="O27" s="154">
        <f t="shared" si="3"/>
        <v>0.20960500000000001</v>
      </c>
      <c r="P27" s="150">
        <f t="shared" si="7"/>
        <v>7.5875926737259265</v>
      </c>
      <c r="Q27" s="153">
        <f t="shared" si="5"/>
        <v>28.611890514775904</v>
      </c>
      <c r="R27" s="150">
        <f t="shared" si="4"/>
        <v>28.611890514775904</v>
      </c>
      <c r="S27" s="150">
        <f>DEBT!S42</f>
        <v>0</v>
      </c>
      <c r="T27" s="155">
        <f t="shared" si="1"/>
        <v>28.611890514775904</v>
      </c>
      <c r="U27" s="29"/>
      <c r="V27" s="116"/>
    </row>
    <row r="28" spans="1:24" ht="15.75">
      <c r="A28" s="70">
        <f t="shared" si="2"/>
        <v>365</v>
      </c>
      <c r="B28" s="96" t="s">
        <v>92</v>
      </c>
      <c r="C28" s="172">
        <v>46477</v>
      </c>
      <c r="D28" s="150">
        <f>D27*(1+$F$36)</f>
        <v>84.308909467698626</v>
      </c>
      <c r="E28" s="150"/>
      <c r="F28" s="151">
        <f t="shared" si="8"/>
        <v>10.928484390971574</v>
      </c>
      <c r="G28" s="152">
        <v>0.04</v>
      </c>
      <c r="H28" s="150">
        <f>H27*(1+I28)*(200/365)</f>
        <v>1.3685115804364933</v>
      </c>
      <c r="I28" s="152">
        <v>0.06</v>
      </c>
      <c r="J28" s="153">
        <f t="shared" si="0"/>
        <v>72.01191349629056</v>
      </c>
      <c r="K28" s="150">
        <f>MMR!G22</f>
        <v>24.829169913333331</v>
      </c>
      <c r="L28" s="150">
        <v>29</v>
      </c>
      <c r="M28" s="150">
        <f>DEBT!T47</f>
        <v>0</v>
      </c>
      <c r="N28" s="150">
        <f t="shared" si="6"/>
        <v>18.182743582957229</v>
      </c>
      <c r="O28" s="154">
        <v>0.21</v>
      </c>
      <c r="P28" s="150">
        <f t="shared" si="7"/>
        <v>3.8183761524210182</v>
      </c>
      <c r="Q28" s="153">
        <f t="shared" si="5"/>
        <v>14.364367430536211</v>
      </c>
      <c r="R28" s="150">
        <f t="shared" si="4"/>
        <v>14.364367430536211</v>
      </c>
      <c r="S28" s="150">
        <f>DEBT!S43</f>
        <v>0</v>
      </c>
      <c r="T28" s="155">
        <f t="shared" si="1"/>
        <v>14.364367430536211</v>
      </c>
      <c r="U28" s="29"/>
      <c r="V28" s="116"/>
    </row>
    <row r="29" spans="1:24" ht="15.75">
      <c r="B29" s="28"/>
      <c r="C29" s="156"/>
      <c r="D29" s="157"/>
      <c r="E29" s="158"/>
      <c r="F29" s="158"/>
      <c r="G29" s="158"/>
      <c r="H29" s="159"/>
      <c r="I29" s="160"/>
      <c r="J29" s="161"/>
      <c r="K29" s="158"/>
      <c r="L29" s="162"/>
      <c r="M29" s="162"/>
      <c r="N29" s="162"/>
      <c r="O29" s="162"/>
      <c r="P29" s="162"/>
      <c r="Q29" s="161"/>
      <c r="R29" s="162"/>
      <c r="S29" s="162"/>
      <c r="T29" s="163"/>
      <c r="U29" s="29"/>
      <c r="V29" s="116"/>
    </row>
    <row r="30" spans="1:24" ht="15.75">
      <c r="B30" s="28"/>
      <c r="C30" s="164" t="s">
        <v>22</v>
      </c>
      <c r="D30" s="165">
        <f>SUM(D11:D28)</f>
        <v>890.78779996173103</v>
      </c>
      <c r="E30" s="165">
        <f>SUM(E11:E28)</f>
        <v>74.66</v>
      </c>
      <c r="F30" s="165">
        <f>SUM(F11:F28)</f>
        <v>143.16665746526084</v>
      </c>
      <c r="G30" s="165"/>
      <c r="H30" s="165">
        <f>SUM(H11:H28)</f>
        <v>27.774195185379813</v>
      </c>
      <c r="I30" s="165"/>
      <c r="J30" s="165">
        <f>SUM(J11:J28)</f>
        <v>794.50694731109047</v>
      </c>
      <c r="K30" s="165">
        <f>SUM(K11:K28)</f>
        <v>241.6384272533333</v>
      </c>
      <c r="L30" s="165">
        <f>SUM(L11:L28)</f>
        <v>374.56790000000001</v>
      </c>
      <c r="M30" s="165">
        <f>SUM(M11:M28)</f>
        <v>161.06013959349318</v>
      </c>
      <c r="N30" s="165">
        <f>SUM(N11:N28)</f>
        <v>42.759797094058278</v>
      </c>
      <c r="O30" s="165"/>
      <c r="P30" s="165">
        <f>SUM(P11:P28)</f>
        <v>30.786018606720489</v>
      </c>
      <c r="Q30" s="165">
        <f>SUM(Q11:Q28)</f>
        <v>11.973778487337791</v>
      </c>
      <c r="R30" s="165">
        <f>SUM(R11:R28)</f>
        <v>173.03391808083094</v>
      </c>
      <c r="S30" s="165">
        <f>SUM(S11:S28)</f>
        <v>208.24854599999998</v>
      </c>
      <c r="T30" s="166">
        <f>SUM(T11:T28)</f>
        <v>-35.214627919168997</v>
      </c>
      <c r="U30" s="32"/>
    </row>
    <row r="31" spans="1:24" ht="15.75">
      <c r="A31" s="50"/>
      <c r="B31" s="28"/>
      <c r="C31" s="15"/>
      <c r="D31" s="52"/>
      <c r="E31" s="53"/>
      <c r="F31" s="54"/>
      <c r="G31" s="16"/>
      <c r="H31" s="16"/>
      <c r="I31" s="16"/>
      <c r="J31" s="16"/>
      <c r="K31" s="54"/>
      <c r="L31" s="16"/>
      <c r="M31" s="16"/>
      <c r="N31" s="7"/>
      <c r="O31" s="16"/>
      <c r="P31" s="16"/>
      <c r="Q31" s="16"/>
      <c r="R31" s="16"/>
      <c r="S31" s="16"/>
      <c r="T31" s="16"/>
      <c r="U31" s="33"/>
    </row>
    <row r="32" spans="1:24" ht="21">
      <c r="B32" s="28"/>
      <c r="C32" s="55"/>
      <c r="D32" s="73"/>
      <c r="E32" s="34"/>
      <c r="F32" s="56"/>
      <c r="G32" s="6"/>
      <c r="H32" s="3"/>
      <c r="I32" s="6"/>
      <c r="J32" s="74"/>
      <c r="K32" s="56"/>
      <c r="L32" s="6"/>
      <c r="M32" s="3"/>
      <c r="N32" s="72"/>
      <c r="O32" s="6"/>
      <c r="P32" s="3"/>
      <c r="Q32" s="75"/>
      <c r="R32" s="120"/>
      <c r="S32" s="4"/>
      <c r="T32" s="117"/>
      <c r="U32" s="38"/>
    </row>
    <row r="33" spans="2:21" ht="21">
      <c r="B33" s="28"/>
      <c r="C33" s="4"/>
      <c r="D33" s="4"/>
      <c r="E33" s="4"/>
      <c r="F33" s="125"/>
      <c r="G33" s="177">
        <v>0.1</v>
      </c>
      <c r="H33" s="177">
        <v>0.11</v>
      </c>
      <c r="I33" s="177">
        <v>0.12</v>
      </c>
      <c r="J33" s="177">
        <v>0.13</v>
      </c>
      <c r="K33" s="177">
        <v>0.14000000000000001</v>
      </c>
      <c r="L33" s="177">
        <v>0.15</v>
      </c>
      <c r="M33" s="177">
        <v>0.16</v>
      </c>
      <c r="N33" s="4"/>
      <c r="O33" s="4"/>
      <c r="P33" s="4"/>
      <c r="Q33" s="4"/>
      <c r="R33" s="4"/>
      <c r="S33" s="4"/>
      <c r="T33" s="4"/>
      <c r="U33" s="29"/>
    </row>
    <row r="34" spans="2:21" ht="21.75" thickBot="1">
      <c r="B34" s="35"/>
      <c r="C34" s="36"/>
      <c r="D34" s="36"/>
      <c r="E34" s="36"/>
      <c r="F34" s="126" t="s">
        <v>96</v>
      </c>
      <c r="G34" s="178">
        <f>NPV(G33,$T$21:$T$29)</f>
        <v>-134.09505538155989</v>
      </c>
      <c r="H34" s="178">
        <f t="shared" ref="H34:M34" si="10">NPV(H33,$T$21:$T$29)</f>
        <v>-133.0718260677595</v>
      </c>
      <c r="I34" s="178">
        <f t="shared" si="10"/>
        <v>-132.03885465363609</v>
      </c>
      <c r="J34" s="178">
        <f t="shared" si="10"/>
        <v>-130.99888819858853</v>
      </c>
      <c r="K34" s="178">
        <f t="shared" si="10"/>
        <v>-129.95435172102589</v>
      </c>
      <c r="L34" s="178">
        <f t="shared" si="10"/>
        <v>-128.90738394612436</v>
      </c>
      <c r="M34" s="178">
        <f t="shared" si="10"/>
        <v>-127.85986896962793</v>
      </c>
      <c r="N34" s="36"/>
      <c r="O34" s="36"/>
      <c r="P34" s="36"/>
      <c r="Q34" s="36"/>
      <c r="R34" s="36"/>
      <c r="S34" s="36"/>
      <c r="T34" s="36"/>
      <c r="U34" s="37"/>
    </row>
    <row r="35" spans="2:21">
      <c r="E35" s="180" t="s">
        <v>98</v>
      </c>
      <c r="F35" s="128">
        <v>0.06</v>
      </c>
      <c r="G35" s="1" t="s">
        <v>99</v>
      </c>
    </row>
    <row r="36" spans="2:21">
      <c r="F36" s="128">
        <v>0.08</v>
      </c>
      <c r="G36" s="1" t="s">
        <v>100</v>
      </c>
    </row>
    <row r="41" spans="2:21">
      <c r="E41" s="1" t="s">
        <v>108</v>
      </c>
    </row>
    <row r="42" spans="2:21">
      <c r="E42" s="1" t="s">
        <v>101</v>
      </c>
    </row>
    <row r="43" spans="2:21">
      <c r="E43" s="1" t="s">
        <v>102</v>
      </c>
    </row>
    <row r="44" spans="2:21">
      <c r="E44" s="1" t="s">
        <v>103</v>
      </c>
    </row>
    <row r="45" spans="2:21">
      <c r="E45" s="1" t="s">
        <v>104</v>
      </c>
    </row>
    <row r="46" spans="2:21">
      <c r="E46" s="1" t="s">
        <v>105</v>
      </c>
    </row>
    <row r="47" spans="2:21">
      <c r="E47" s="1" t="s">
        <v>106</v>
      </c>
    </row>
    <row r="48" spans="2:21">
      <c r="E48" s="1" t="s">
        <v>107</v>
      </c>
    </row>
    <row r="49" spans="5:5">
      <c r="E49" s="1" t="s">
        <v>133</v>
      </c>
    </row>
  </sheetData>
  <mergeCells count="14">
    <mergeCell ref="S8:S9"/>
    <mergeCell ref="T8:T9"/>
    <mergeCell ref="L8:L9"/>
    <mergeCell ref="M8:M9"/>
    <mergeCell ref="N8:N9"/>
    <mergeCell ref="P8:P9"/>
    <mergeCell ref="Q8:Q9"/>
    <mergeCell ref="R8:R9"/>
    <mergeCell ref="K8:K9"/>
    <mergeCell ref="C8:C9"/>
    <mergeCell ref="D8:D9"/>
    <mergeCell ref="E8:E9"/>
    <mergeCell ref="F8:F9"/>
    <mergeCell ref="J8:J9"/>
  </mergeCells>
  <conditionalFormatting sqref="Q32">
    <cfRule type="cellIs" dxfId="2" priority="1" operator="lessThan">
      <formula>1</formula>
    </cfRule>
  </conditionalFormatting>
  <printOptions horizontalCentered="1" verticalCentered="1"/>
  <pageMargins left="0.31496062992125984" right="0.31496062992125984" top="0.74803149606299213" bottom="0.74803149606299213" header="0.31496062992125984" footer="0.31496062992125984"/>
  <pageSetup paperSize="9" scale="78" orientation="landscape" r:id="rId1"/>
  <legacyDrawing r:id="rId2"/>
</worksheet>
</file>

<file path=xl/worksheets/sheet6.xml><?xml version="1.0" encoding="utf-8"?>
<worksheet xmlns="http://schemas.openxmlformats.org/spreadsheetml/2006/main" xmlns:r="http://schemas.openxmlformats.org/officeDocument/2006/relationships">
  <dimension ref="A1:Z27"/>
  <sheetViews>
    <sheetView topLeftCell="Q7" workbookViewId="0">
      <selection activeCell="AA15" sqref="AA15"/>
    </sheetView>
  </sheetViews>
  <sheetFormatPr defaultRowHeight="15"/>
  <cols>
    <col min="2" max="2" width="22.85546875" customWidth="1"/>
    <col min="3" max="3" width="15.85546875" style="243" customWidth="1"/>
    <col min="4" max="4" width="15.28515625" style="243" customWidth="1"/>
    <col min="5" max="5" width="21.5703125" style="243" customWidth="1"/>
    <col min="6" max="6" width="13.7109375" style="243" bestFit="1" customWidth="1"/>
    <col min="7" max="7" width="14.28515625" style="243" customWidth="1"/>
    <col min="8" max="8" width="12.7109375" style="243" customWidth="1"/>
    <col min="9" max="17" width="10.42578125" style="243" customWidth="1"/>
    <col min="23" max="23" width="28.28515625" bestFit="1" customWidth="1"/>
    <col min="24" max="24" width="39.28515625" bestFit="1" customWidth="1"/>
    <col min="25" max="25" width="15.28515625" customWidth="1"/>
    <col min="26" max="26" width="13.28515625" customWidth="1"/>
  </cols>
  <sheetData>
    <row r="1" spans="1:26">
      <c r="C1"/>
      <c r="D1"/>
      <c r="E1"/>
      <c r="F1"/>
      <c r="G1"/>
      <c r="H1"/>
      <c r="I1"/>
      <c r="J1"/>
      <c r="K1"/>
      <c r="L1"/>
      <c r="M1"/>
      <c r="N1"/>
      <c r="O1"/>
      <c r="P1"/>
      <c r="Q1"/>
    </row>
    <row r="2" spans="1:26">
      <c r="C2"/>
      <c r="D2"/>
      <c r="E2"/>
      <c r="F2"/>
      <c r="G2"/>
      <c r="H2"/>
      <c r="I2"/>
      <c r="J2"/>
      <c r="K2"/>
      <c r="L2"/>
      <c r="M2"/>
      <c r="N2"/>
      <c r="O2"/>
      <c r="P2"/>
      <c r="Q2"/>
    </row>
    <row r="3" spans="1:26">
      <c r="A3" s="241" t="s">
        <v>209</v>
      </c>
      <c r="C3"/>
      <c r="D3"/>
      <c r="E3"/>
      <c r="F3"/>
      <c r="G3"/>
      <c r="H3"/>
      <c r="I3"/>
      <c r="J3"/>
      <c r="K3"/>
      <c r="L3"/>
      <c r="M3"/>
      <c r="N3"/>
      <c r="O3"/>
      <c r="P3"/>
      <c r="Q3"/>
    </row>
    <row r="4" spans="1:26">
      <c r="C4"/>
      <c r="D4"/>
      <c r="E4" s="242"/>
      <c r="F4" s="149"/>
      <c r="G4" s="149"/>
      <c r="H4" s="149"/>
      <c r="I4"/>
      <c r="J4"/>
      <c r="K4"/>
      <c r="L4"/>
      <c r="M4"/>
      <c r="N4"/>
      <c r="O4"/>
      <c r="P4"/>
      <c r="Q4"/>
    </row>
    <row r="5" spans="1:26">
      <c r="V5" s="188" t="s">
        <v>220</v>
      </c>
    </row>
    <row r="7" spans="1:26" ht="16.5">
      <c r="B7" s="250" t="s">
        <v>220</v>
      </c>
      <c r="V7" s="250" t="s">
        <v>220</v>
      </c>
    </row>
    <row r="8" spans="1:26" ht="15" customHeight="1">
      <c r="B8" s="683" t="s">
        <v>221</v>
      </c>
      <c r="C8" s="685" t="s">
        <v>222</v>
      </c>
      <c r="D8" s="685" t="s">
        <v>223</v>
      </c>
      <c r="E8" s="685" t="s">
        <v>226</v>
      </c>
      <c r="F8" s="687" t="s">
        <v>227</v>
      </c>
      <c r="V8" s="683" t="s">
        <v>221</v>
      </c>
      <c r="W8" s="685" t="s">
        <v>222</v>
      </c>
      <c r="X8" s="685" t="s">
        <v>223</v>
      </c>
      <c r="Y8" s="685" t="s">
        <v>226</v>
      </c>
      <c r="Z8" s="687" t="s">
        <v>227</v>
      </c>
    </row>
    <row r="9" spans="1:26" ht="15.75" thickBot="1">
      <c r="B9" s="684"/>
      <c r="C9" s="686"/>
      <c r="D9" s="686"/>
      <c r="E9" s="686"/>
      <c r="F9" s="688"/>
      <c r="V9" s="684"/>
      <c r="W9" s="686"/>
      <c r="X9" s="686"/>
      <c r="Y9" s="686"/>
      <c r="Z9" s="688"/>
    </row>
    <row r="10" spans="1:26" ht="15.75">
      <c r="A10" s="145"/>
      <c r="B10" s="347">
        <v>43555</v>
      </c>
      <c r="C10" s="348"/>
      <c r="D10" s="349"/>
      <c r="E10" s="349"/>
      <c r="F10" s="350">
        <v>261.19388020000002</v>
      </c>
      <c r="G10"/>
      <c r="H10"/>
      <c r="I10"/>
      <c r="J10"/>
      <c r="K10"/>
      <c r="L10"/>
      <c r="M10"/>
      <c r="N10"/>
      <c r="O10"/>
      <c r="P10"/>
      <c r="Q10"/>
      <c r="V10" s="571">
        <v>44286</v>
      </c>
      <c r="W10" s="572"/>
      <c r="X10" s="572"/>
      <c r="Y10" s="572"/>
      <c r="Z10" s="572">
        <f>213.35</f>
        <v>213.35</v>
      </c>
    </row>
    <row r="11" spans="1:26" ht="18.75" customHeight="1">
      <c r="A11" s="145"/>
      <c r="B11" s="172">
        <v>43921</v>
      </c>
      <c r="C11" s="252">
        <f>'RKA P&amp;L'!B22</f>
        <v>52.030842000000007</v>
      </c>
      <c r="D11" s="344">
        <f t="shared" ref="D11:D18" si="0">C11/$C$19*$F$10</f>
        <v>27.673761666266735</v>
      </c>
      <c r="E11" s="345">
        <f>SUM($D$11)</f>
        <v>27.673761666266735</v>
      </c>
      <c r="F11" s="346">
        <f>$F$10-E11</f>
        <v>233.5201185337333</v>
      </c>
      <c r="G11"/>
      <c r="H11"/>
      <c r="I11"/>
      <c r="J11"/>
      <c r="K11"/>
      <c r="L11"/>
      <c r="M11"/>
      <c r="N11"/>
      <c r="O11"/>
      <c r="P11"/>
      <c r="Q11"/>
      <c r="V11" s="172">
        <v>44651</v>
      </c>
      <c r="W11" s="575">
        <f>'RKA Actual Toll'!O41</f>
        <v>42.620000000000005</v>
      </c>
      <c r="X11" s="575">
        <f t="shared" ref="X11:X16" si="1">W11/$W$17*$Z$10</f>
        <v>30.778225088082099</v>
      </c>
      <c r="Y11" s="12">
        <f>X11</f>
        <v>30.778225088082099</v>
      </c>
      <c r="Z11" s="12">
        <f t="shared" ref="Z11:Z16" si="2">$Z$10-Y11</f>
        <v>182.57177491191788</v>
      </c>
    </row>
    <row r="12" spans="1:26" ht="15.75">
      <c r="A12" s="145"/>
      <c r="B12" s="172">
        <v>44286</v>
      </c>
      <c r="C12" s="252">
        <f>'RKA P&amp;L'!B23</f>
        <v>55.152692520000009</v>
      </c>
      <c r="D12" s="344">
        <f t="shared" si="0"/>
        <v>29.334187366242737</v>
      </c>
      <c r="E12" s="345">
        <f>SUM($D$11:D12)</f>
        <v>57.007949032509472</v>
      </c>
      <c r="F12" s="346">
        <f t="shared" ref="F12:F18" si="3">$F$10-E12</f>
        <v>204.18593116749054</v>
      </c>
      <c r="G12"/>
      <c r="H12"/>
      <c r="I12"/>
      <c r="J12"/>
      <c r="K12"/>
      <c r="L12"/>
      <c r="M12"/>
      <c r="N12"/>
      <c r="O12"/>
      <c r="P12"/>
      <c r="Q12"/>
      <c r="V12" s="172">
        <v>45016</v>
      </c>
      <c r="W12" s="575">
        <f>'RKA Actual Toll'!Q41</f>
        <v>52.699950000000001</v>
      </c>
      <c r="X12" s="575">
        <f t="shared" si="1"/>
        <v>38.057506410855751</v>
      </c>
      <c r="Y12" s="12">
        <f>Y11+X12</f>
        <v>68.835731498937847</v>
      </c>
      <c r="Z12" s="12">
        <f t="shared" si="2"/>
        <v>144.51426850106213</v>
      </c>
    </row>
    <row r="13" spans="1:26" ht="15.75">
      <c r="A13" s="145"/>
      <c r="B13" s="172">
        <v>44651</v>
      </c>
      <c r="C13" s="252">
        <f>'RKA P&amp;L'!B24</f>
        <v>58.461854071200015</v>
      </c>
      <c r="D13" s="344">
        <f t="shared" si="0"/>
        <v>31.094238608217303</v>
      </c>
      <c r="E13" s="345">
        <f>SUM($D$11:D13)</f>
        <v>88.102187640726783</v>
      </c>
      <c r="F13" s="346">
        <f t="shared" si="3"/>
        <v>173.09169255927324</v>
      </c>
      <c r="V13" s="172">
        <v>45382</v>
      </c>
      <c r="W13" s="575">
        <f>'RKA Actual Toll'!R41</f>
        <v>54.280948499999994</v>
      </c>
      <c r="X13" s="575">
        <f t="shared" si="1"/>
        <v>39.199231603181417</v>
      </c>
      <c r="Y13" s="12">
        <f>Y12+X13</f>
        <v>108.03496310211926</v>
      </c>
      <c r="Z13" s="12">
        <f t="shared" si="2"/>
        <v>105.31503689788073</v>
      </c>
    </row>
    <row r="14" spans="1:26" ht="15.75">
      <c r="A14" s="145"/>
      <c r="B14" s="172">
        <v>45016</v>
      </c>
      <c r="C14" s="252">
        <f>'RKA P&amp;L'!B25</f>
        <v>61.969565315472018</v>
      </c>
      <c r="D14" s="344">
        <f t="shared" si="0"/>
        <v>32.959892924710346</v>
      </c>
      <c r="E14" s="345">
        <f>SUM($D$11:D14)</f>
        <v>121.06208056543713</v>
      </c>
      <c r="F14" s="346">
        <f t="shared" si="3"/>
        <v>140.1317996345629</v>
      </c>
      <c r="V14" s="172">
        <v>45747</v>
      </c>
      <c r="W14" s="575">
        <f>'RKA Actual Toll'!S41</f>
        <v>55.909376954999992</v>
      </c>
      <c r="X14" s="575">
        <f t="shared" si="1"/>
        <v>40.375208551276863</v>
      </c>
      <c r="Y14" s="12">
        <f>Y13+X14</f>
        <v>148.41017165339613</v>
      </c>
      <c r="Z14" s="12">
        <f t="shared" si="2"/>
        <v>64.939828346603861</v>
      </c>
    </row>
    <row r="15" spans="1:26" ht="15.75">
      <c r="A15" s="145"/>
      <c r="B15" s="172">
        <v>45382</v>
      </c>
      <c r="C15" s="252">
        <f>'RKA P&amp;L'!B26</f>
        <v>66.927130540709783</v>
      </c>
      <c r="D15" s="344">
        <f t="shared" si="0"/>
        <v>35.59668435868717</v>
      </c>
      <c r="E15" s="345">
        <f>SUM($D$11:D15)</f>
        <v>156.65876492412428</v>
      </c>
      <c r="F15" s="346">
        <f t="shared" si="3"/>
        <v>104.53511527587574</v>
      </c>
      <c r="V15" s="172">
        <v>46112</v>
      </c>
      <c r="W15" s="575">
        <f>'RKA Actual Toll'!T41</f>
        <v>57.586658263649994</v>
      </c>
      <c r="X15" s="575">
        <f t="shared" si="1"/>
        <v>41.586464807815169</v>
      </c>
      <c r="Y15" s="12">
        <f>Y14+X15</f>
        <v>189.9966364612113</v>
      </c>
      <c r="Z15" s="12">
        <f t="shared" si="2"/>
        <v>23.353363538788699</v>
      </c>
    </row>
    <row r="16" spans="1:26" ht="15.75">
      <c r="A16" s="145"/>
      <c r="B16" s="172">
        <v>45747</v>
      </c>
      <c r="C16" s="252">
        <f>'RKA P&amp;L'!B27</f>
        <v>72.281300983966574</v>
      </c>
      <c r="D16" s="344">
        <f t="shared" si="0"/>
        <v>38.444419107382153</v>
      </c>
      <c r="E16" s="345">
        <f>SUM($D$11:D16)</f>
        <v>195.10318403150643</v>
      </c>
      <c r="F16" s="346">
        <f t="shared" si="3"/>
        <v>66.090696168493594</v>
      </c>
      <c r="V16" s="172">
        <v>46312</v>
      </c>
      <c r="W16" s="575">
        <f>'RKA Actual Toll'!U41</f>
        <v>32.33845847753517</v>
      </c>
      <c r="X16" s="575">
        <f t="shared" si="1"/>
        <v>23.353363538788695</v>
      </c>
      <c r="Y16" s="12">
        <f>Y15+X16</f>
        <v>213.35</v>
      </c>
      <c r="Z16" s="12">
        <f t="shared" si="2"/>
        <v>0</v>
      </c>
    </row>
    <row r="17" spans="1:26" ht="15.75">
      <c r="A17" s="145"/>
      <c r="B17" s="172">
        <v>46112</v>
      </c>
      <c r="C17" s="252">
        <f>'RKA P&amp;L'!B28</f>
        <v>78.063805062683912</v>
      </c>
      <c r="D17" s="344">
        <f t="shared" si="0"/>
        <v>41.519972635972735</v>
      </c>
      <c r="E17" s="345">
        <f>SUM($D$11:D17)</f>
        <v>236.62315666747918</v>
      </c>
      <c r="F17" s="346">
        <f t="shared" si="3"/>
        <v>24.570723532520844</v>
      </c>
      <c r="V17" s="573" t="s">
        <v>89</v>
      </c>
      <c r="W17" s="576">
        <f>SUM(W11:W16)</f>
        <v>295.43539219618515</v>
      </c>
      <c r="X17" s="577">
        <f>SUM(X11:X16)</f>
        <v>213.35</v>
      </c>
      <c r="Y17" s="574"/>
      <c r="Z17" s="574"/>
    </row>
    <row r="18" spans="1:26" ht="15.75">
      <c r="A18" s="145"/>
      <c r="B18" s="172">
        <v>46312</v>
      </c>
      <c r="C18" s="252">
        <f>'RKA P&amp;L'!B29</f>
        <v>46.196662722026645</v>
      </c>
      <c r="D18" s="344">
        <f t="shared" si="0"/>
        <v>24.570723532520848</v>
      </c>
      <c r="E18" s="345">
        <f>SUM($D$11:D18)</f>
        <v>261.19388020000002</v>
      </c>
      <c r="F18" s="346">
        <f t="shared" si="3"/>
        <v>0</v>
      </c>
    </row>
    <row r="19" spans="1:26" s="241" customFormat="1" ht="15.75" thickBot="1">
      <c r="B19" s="285"/>
      <c r="C19" s="286">
        <f>SUM(C11:C18)</f>
        <v>491.08385321605897</v>
      </c>
      <c r="D19" s="351">
        <f>SUM(D11:D18)</f>
        <v>261.19388020000002</v>
      </c>
      <c r="E19" s="286"/>
      <c r="F19" s="287"/>
      <c r="G19" s="288"/>
      <c r="H19" s="288"/>
      <c r="I19" s="288"/>
      <c r="J19" s="288"/>
      <c r="K19" s="288"/>
      <c r="L19" s="288"/>
      <c r="M19" s="288"/>
      <c r="N19" s="288"/>
      <c r="O19" s="288"/>
      <c r="P19" s="288"/>
      <c r="Q19" s="288"/>
    </row>
    <row r="20" spans="1:26" ht="15.75" thickTop="1">
      <c r="C20" s="289"/>
      <c r="E20"/>
      <c r="F20"/>
      <c r="G20"/>
      <c r="H20"/>
      <c r="I20"/>
      <c r="J20"/>
      <c r="K20"/>
      <c r="L20"/>
      <c r="M20"/>
      <c r="N20"/>
      <c r="O20"/>
      <c r="P20"/>
      <c r="Q20"/>
    </row>
    <row r="21" spans="1:26">
      <c r="C21" s="289"/>
      <c r="D21"/>
      <c r="E21"/>
      <c r="F21"/>
      <c r="G21"/>
      <c r="H21"/>
      <c r="I21"/>
      <c r="J21"/>
      <c r="K21"/>
      <c r="L21"/>
      <c r="M21"/>
      <c r="N21"/>
      <c r="O21"/>
      <c r="P21"/>
      <c r="Q21"/>
    </row>
    <row r="22" spans="1:26">
      <c r="D22"/>
      <c r="E22"/>
      <c r="F22"/>
      <c r="G22"/>
      <c r="H22"/>
      <c r="I22"/>
      <c r="J22"/>
      <c r="K22"/>
      <c r="L22"/>
      <c r="M22"/>
      <c r="N22"/>
      <c r="O22"/>
      <c r="P22"/>
      <c r="Q22"/>
    </row>
    <row r="23" spans="1:26" ht="15.75" customHeight="1">
      <c r="A23" s="689" t="s">
        <v>221</v>
      </c>
      <c r="B23" s="689"/>
      <c r="C23" s="435">
        <v>43555</v>
      </c>
      <c r="D23" s="436">
        <v>43921</v>
      </c>
      <c r="E23" s="436">
        <v>44286</v>
      </c>
      <c r="F23" s="436">
        <v>44651</v>
      </c>
      <c r="G23" s="436">
        <v>45016</v>
      </c>
      <c r="H23" s="436">
        <v>45382</v>
      </c>
      <c r="I23" s="436">
        <v>45747</v>
      </c>
      <c r="J23" s="436">
        <v>46112</v>
      </c>
      <c r="K23" s="436">
        <v>46312</v>
      </c>
    </row>
    <row r="24" spans="1:26" ht="15.75" customHeight="1">
      <c r="A24" s="689" t="s">
        <v>222</v>
      </c>
      <c r="B24" s="689"/>
      <c r="C24" s="280"/>
      <c r="D24" s="437">
        <f>'RKA P&amp;L'!M37</f>
        <v>49.63</v>
      </c>
      <c r="E24" s="437">
        <f>'RKA P&amp;L'!N37</f>
        <v>42.620000000000005</v>
      </c>
      <c r="F24" s="437">
        <f>'RKA P&amp;L'!O37</f>
        <v>51.164999999999999</v>
      </c>
      <c r="G24" s="437">
        <f>'RKA P&amp;L'!P37</f>
        <v>52.699950000000001</v>
      </c>
      <c r="H24" s="437">
        <f>'RKA P&amp;L'!Q37</f>
        <v>54.280948499999994</v>
      </c>
      <c r="I24" s="437">
        <f>'RKA P&amp;L'!R37</f>
        <v>55.909376954999992</v>
      </c>
      <c r="J24" s="437">
        <f>'RKA P&amp;L'!S37</f>
        <v>57.586658263649994</v>
      </c>
      <c r="K24" s="437">
        <f>'RKA P&amp;L'!T37</f>
        <v>32.33845847753517</v>
      </c>
      <c r="L24" s="451">
        <f>SUM(D24:K24)</f>
        <v>396.23039219618511</v>
      </c>
      <c r="M24"/>
      <c r="N24"/>
      <c r="O24"/>
      <c r="P24"/>
      <c r="Q24"/>
    </row>
    <row r="25" spans="1:26" ht="15.75" customHeight="1">
      <c r="A25" s="689" t="s">
        <v>223</v>
      </c>
      <c r="B25" s="689"/>
      <c r="C25" s="280"/>
      <c r="D25" s="437">
        <f>D24/$L$24*$C$27</f>
        <v>32.715946402989751</v>
      </c>
      <c r="E25" s="437">
        <f t="shared" ref="E25:K25" si="4">E24/$L$24*$C$27</f>
        <v>28.094975532851571</v>
      </c>
      <c r="F25" s="437">
        <f t="shared" si="4"/>
        <v>33.727813776122723</v>
      </c>
      <c r="G25" s="437">
        <f t="shared" si="4"/>
        <v>34.73964818940641</v>
      </c>
      <c r="H25" s="437">
        <f t="shared" si="4"/>
        <v>35.781837635088593</v>
      </c>
      <c r="I25" s="437">
        <f t="shared" si="4"/>
        <v>36.855292764141247</v>
      </c>
      <c r="J25" s="437">
        <f t="shared" si="4"/>
        <v>37.960951547065491</v>
      </c>
      <c r="K25" s="437">
        <f t="shared" si="4"/>
        <v>21.317414352334279</v>
      </c>
      <c r="L25"/>
      <c r="M25"/>
      <c r="N25"/>
      <c r="O25"/>
      <c r="P25"/>
      <c r="Q25"/>
    </row>
    <row r="26" spans="1:26" ht="15.75" customHeight="1">
      <c r="A26" s="689" t="s">
        <v>343</v>
      </c>
      <c r="B26" s="689"/>
      <c r="C26" s="280"/>
      <c r="D26" s="437">
        <f>SUM(D25)</f>
        <v>32.715946402989751</v>
      </c>
      <c r="E26" s="437">
        <f>D26+E25</f>
        <v>60.810921935841321</v>
      </c>
      <c r="F26" s="437">
        <f t="shared" ref="F26:K26" si="5">E26+F25</f>
        <v>94.538735711964051</v>
      </c>
      <c r="G26" s="437">
        <f t="shared" si="5"/>
        <v>129.27838390137046</v>
      </c>
      <c r="H26" s="437">
        <f t="shared" si="5"/>
        <v>165.06022153645904</v>
      </c>
      <c r="I26" s="437">
        <f t="shared" si="5"/>
        <v>201.91551430060028</v>
      </c>
      <c r="J26" s="437">
        <f t="shared" si="5"/>
        <v>239.87646584766577</v>
      </c>
      <c r="K26" s="437">
        <f t="shared" si="5"/>
        <v>261.19388020000002</v>
      </c>
      <c r="L26"/>
      <c r="M26"/>
      <c r="N26"/>
      <c r="O26"/>
      <c r="P26"/>
      <c r="Q26"/>
    </row>
    <row r="27" spans="1:26">
      <c r="A27" s="689" t="s">
        <v>227</v>
      </c>
      <c r="B27" s="689"/>
      <c r="C27" s="496">
        <v>261.19388020000002</v>
      </c>
      <c r="D27" s="437">
        <f>C27-D25</f>
        <v>228.47793379701028</v>
      </c>
      <c r="E27" s="437">
        <f t="shared" ref="E27:K27" si="6">D27-E25</f>
        <v>200.3829582641587</v>
      </c>
      <c r="F27" s="437">
        <f t="shared" si="6"/>
        <v>166.65514448803597</v>
      </c>
      <c r="G27" s="437">
        <f t="shared" si="6"/>
        <v>131.91549629862956</v>
      </c>
      <c r="H27" s="437">
        <f t="shared" si="6"/>
        <v>96.13365866354097</v>
      </c>
      <c r="I27" s="437">
        <f t="shared" si="6"/>
        <v>59.278365899399724</v>
      </c>
      <c r="J27" s="437">
        <f t="shared" si="6"/>
        <v>21.317414352334232</v>
      </c>
      <c r="K27" s="437">
        <f t="shared" si="6"/>
        <v>-4.6185277824406512E-14</v>
      </c>
    </row>
  </sheetData>
  <mergeCells count="15">
    <mergeCell ref="E8:E9"/>
    <mergeCell ref="F8:F9"/>
    <mergeCell ref="B8:B9"/>
    <mergeCell ref="C8:C9"/>
    <mergeCell ref="D8:D9"/>
    <mergeCell ref="A23:B23"/>
    <mergeCell ref="A24:B24"/>
    <mergeCell ref="A25:B25"/>
    <mergeCell ref="A26:B26"/>
    <mergeCell ref="A27:B27"/>
    <mergeCell ref="V8:V9"/>
    <mergeCell ref="W8:W9"/>
    <mergeCell ref="X8:X9"/>
    <mergeCell ref="Y8:Y9"/>
    <mergeCell ref="Z8:Z9"/>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dimension ref="B34:BD48"/>
  <sheetViews>
    <sheetView topLeftCell="A28" workbookViewId="0">
      <selection activeCell="M46" sqref="M46"/>
    </sheetView>
  </sheetViews>
  <sheetFormatPr defaultRowHeight="15"/>
  <cols>
    <col min="1" max="1" width="9.140625" style="471"/>
    <col min="2" max="2" width="20" style="471" bestFit="1" customWidth="1"/>
    <col min="3" max="3" width="9.85546875" style="471" bestFit="1" customWidth="1"/>
    <col min="4" max="4" width="9.42578125" style="471" customWidth="1"/>
    <col min="5" max="5" width="9.7109375" style="471" customWidth="1"/>
    <col min="6" max="6" width="9.7109375" style="471" bestFit="1" customWidth="1"/>
    <col min="7" max="7" width="9.85546875" style="471" customWidth="1"/>
    <col min="8" max="8" width="9.42578125" style="471" bestFit="1" customWidth="1"/>
    <col min="9" max="10" width="9.7109375" style="471" bestFit="1" customWidth="1"/>
    <col min="11" max="11" width="9.85546875" style="471" bestFit="1" customWidth="1"/>
    <col min="12" max="12" width="9.42578125" style="471" bestFit="1" customWidth="1"/>
    <col min="13" max="14" width="9.7109375" style="471" bestFit="1" customWidth="1"/>
    <col min="15" max="15" width="9.85546875" style="471" bestFit="1" customWidth="1"/>
    <col min="16" max="16" width="9.42578125" style="471" bestFit="1" customWidth="1"/>
    <col min="17" max="18" width="9.7109375" style="471" bestFit="1" customWidth="1"/>
    <col min="19" max="19" width="9.85546875" style="471" bestFit="1" customWidth="1"/>
    <col min="20" max="20" width="9.42578125" style="471" bestFit="1" customWidth="1"/>
    <col min="21" max="22" width="9.7109375" style="471" bestFit="1" customWidth="1"/>
    <col min="23" max="23" width="9.85546875" style="471" bestFit="1" customWidth="1"/>
    <col min="24" max="24" width="9.42578125" style="471" bestFit="1" customWidth="1"/>
    <col min="25" max="26" width="9.7109375" style="471" bestFit="1" customWidth="1"/>
    <col min="27" max="27" width="9.85546875" style="471" bestFit="1" customWidth="1"/>
    <col min="28" max="28" width="9.42578125" style="471" bestFit="1" customWidth="1"/>
    <col min="29" max="30" width="9.7109375" style="471" bestFit="1" customWidth="1"/>
    <col min="31" max="31" width="9.85546875" style="471" bestFit="1" customWidth="1"/>
    <col min="32" max="32" width="9.42578125" style="471" bestFit="1" customWidth="1"/>
    <col min="33" max="34" width="9.7109375" style="471" bestFit="1" customWidth="1"/>
    <col min="35" max="35" width="9.85546875" style="471" bestFit="1" customWidth="1"/>
    <col min="36" max="36" width="9.42578125" style="471" bestFit="1" customWidth="1"/>
    <col min="37" max="38" width="9.7109375" style="471" bestFit="1" customWidth="1"/>
    <col min="39" max="39" width="9.85546875" style="471" bestFit="1" customWidth="1"/>
    <col min="40" max="40" width="9.42578125" style="471" bestFit="1" customWidth="1"/>
    <col min="41" max="42" width="9.7109375" style="471" bestFit="1" customWidth="1"/>
    <col min="43" max="43" width="9.85546875" style="471" bestFit="1" customWidth="1"/>
    <col min="44" max="44" width="9.42578125" style="471" bestFit="1" customWidth="1"/>
    <col min="45" max="46" width="9.7109375" style="471" bestFit="1" customWidth="1"/>
    <col min="47" max="47" width="9.85546875" style="471" bestFit="1" customWidth="1"/>
    <col min="48" max="48" width="9.42578125" style="471" bestFit="1" customWidth="1"/>
    <col min="49" max="50" width="9.7109375" style="471" bestFit="1" customWidth="1"/>
    <col min="51" max="51" width="9.85546875" style="471" bestFit="1" customWidth="1"/>
    <col min="52" max="52" width="9.42578125" style="471" bestFit="1" customWidth="1"/>
    <col min="53" max="54" width="9.7109375" style="471" bestFit="1" customWidth="1"/>
    <col min="55" max="55" width="9.85546875" style="471" bestFit="1" customWidth="1"/>
    <col min="56" max="56" width="9.42578125" style="471" bestFit="1" customWidth="1"/>
    <col min="57" max="58" width="9.7109375" style="471" bestFit="1" customWidth="1"/>
    <col min="59" max="59" width="9.85546875" style="471" bestFit="1" customWidth="1"/>
    <col min="60" max="60" width="9.42578125" style="471" bestFit="1" customWidth="1"/>
    <col min="61" max="62" width="9.7109375" style="471" bestFit="1" customWidth="1"/>
    <col min="63" max="63" width="9.85546875" style="471" bestFit="1" customWidth="1"/>
    <col min="64" max="64" width="9.42578125" style="471" bestFit="1" customWidth="1"/>
    <col min="65" max="65" width="6.5703125" style="471" bestFit="1" customWidth="1"/>
    <col min="66" max="16384" width="9.140625" style="471"/>
  </cols>
  <sheetData>
    <row r="34" spans="2:56">
      <c r="B34" s="467" t="s">
        <v>344</v>
      </c>
      <c r="C34" s="468">
        <v>41364</v>
      </c>
      <c r="D34" s="468">
        <v>41455</v>
      </c>
      <c r="E34" s="468">
        <v>41547</v>
      </c>
      <c r="F34" s="468">
        <v>41639</v>
      </c>
      <c r="G34" s="468">
        <v>41729</v>
      </c>
      <c r="H34" s="468">
        <v>41820</v>
      </c>
      <c r="I34" s="468">
        <v>41912</v>
      </c>
      <c r="J34" s="468">
        <v>42004</v>
      </c>
      <c r="K34" s="468">
        <v>42094</v>
      </c>
      <c r="L34" s="468">
        <v>42185</v>
      </c>
      <c r="M34" s="468">
        <v>42277</v>
      </c>
      <c r="N34" s="468">
        <v>42369</v>
      </c>
      <c r="O34" s="468">
        <v>42460</v>
      </c>
      <c r="P34" s="468">
        <v>42551</v>
      </c>
      <c r="Q34" s="468">
        <v>42643</v>
      </c>
      <c r="R34" s="468">
        <v>42735</v>
      </c>
      <c r="S34" s="468">
        <v>42825</v>
      </c>
      <c r="T34" s="468">
        <v>42916</v>
      </c>
      <c r="U34" s="468">
        <v>43008</v>
      </c>
      <c r="V34" s="468">
        <v>43100</v>
      </c>
      <c r="W34" s="468">
        <v>43190</v>
      </c>
      <c r="X34" s="468">
        <v>43281</v>
      </c>
      <c r="Y34" s="468">
        <v>43373</v>
      </c>
      <c r="Z34" s="468">
        <v>43465</v>
      </c>
      <c r="AA34" s="468">
        <v>43555</v>
      </c>
      <c r="AB34" s="469">
        <v>43646</v>
      </c>
      <c r="AC34" s="469">
        <v>43738</v>
      </c>
      <c r="AD34" s="469">
        <v>43830</v>
      </c>
      <c r="AE34" s="469">
        <v>43921</v>
      </c>
      <c r="AF34" s="469">
        <v>44012</v>
      </c>
      <c r="AG34" s="469">
        <f>EDATE(AF34,3)</f>
        <v>44104</v>
      </c>
      <c r="AH34" s="469">
        <f t="shared" ref="AH34:AR34" si="0">EDATE(AG34,3)</f>
        <v>44195</v>
      </c>
      <c r="AI34" s="469">
        <f t="shared" si="0"/>
        <v>44285</v>
      </c>
      <c r="AJ34" s="469">
        <f t="shared" si="0"/>
        <v>44377</v>
      </c>
      <c r="AK34" s="469">
        <f t="shared" si="0"/>
        <v>44469</v>
      </c>
      <c r="AL34" s="469">
        <f t="shared" si="0"/>
        <v>44560</v>
      </c>
      <c r="AM34" s="469">
        <f t="shared" si="0"/>
        <v>44650</v>
      </c>
      <c r="AN34" s="469">
        <f t="shared" si="0"/>
        <v>44742</v>
      </c>
      <c r="AO34" s="469">
        <f t="shared" si="0"/>
        <v>44834</v>
      </c>
      <c r="AP34" s="469">
        <f t="shared" si="0"/>
        <v>44925</v>
      </c>
      <c r="AQ34" s="469">
        <f t="shared" si="0"/>
        <v>45015</v>
      </c>
      <c r="AR34" s="469">
        <f t="shared" si="0"/>
        <v>45107</v>
      </c>
      <c r="AS34" s="469">
        <f t="shared" ref="AS34:BC34" si="1">EDATE(AR34,3)</f>
        <v>45199</v>
      </c>
      <c r="AT34" s="469">
        <f t="shared" si="1"/>
        <v>45290</v>
      </c>
      <c r="AU34" s="469">
        <f t="shared" si="1"/>
        <v>45381</v>
      </c>
      <c r="AV34" s="469">
        <f t="shared" si="1"/>
        <v>45473</v>
      </c>
      <c r="AW34" s="469">
        <f t="shared" si="1"/>
        <v>45565</v>
      </c>
      <c r="AX34" s="469">
        <f t="shared" si="1"/>
        <v>45656</v>
      </c>
      <c r="AY34" s="469">
        <f t="shared" si="1"/>
        <v>45746</v>
      </c>
      <c r="AZ34" s="469">
        <f t="shared" si="1"/>
        <v>45838</v>
      </c>
      <c r="BA34" s="469">
        <f t="shared" si="1"/>
        <v>45930</v>
      </c>
      <c r="BB34" s="469">
        <f t="shared" si="1"/>
        <v>46021</v>
      </c>
      <c r="BC34" s="469">
        <f t="shared" si="1"/>
        <v>46111</v>
      </c>
      <c r="BD34" s="470" t="s">
        <v>89</v>
      </c>
    </row>
    <row r="35" spans="2:56">
      <c r="B35" s="467" t="s">
        <v>345</v>
      </c>
      <c r="C35" s="472">
        <f>IF(MONTH(C34)&lt;=3,YEAR(C34),YEAR(C34)+1)</f>
        <v>2013</v>
      </c>
      <c r="D35" s="472">
        <f t="shared" ref="D35:AQ35" si="2">IF(MONTH(D34)&lt;=3,YEAR(D34),YEAR(D34)+1)</f>
        <v>2014</v>
      </c>
      <c r="E35" s="472">
        <f t="shared" si="2"/>
        <v>2014</v>
      </c>
      <c r="F35" s="472">
        <f t="shared" si="2"/>
        <v>2014</v>
      </c>
      <c r="G35" s="472">
        <f t="shared" si="2"/>
        <v>2014</v>
      </c>
      <c r="H35" s="472">
        <f t="shared" si="2"/>
        <v>2015</v>
      </c>
      <c r="I35" s="472">
        <f t="shared" si="2"/>
        <v>2015</v>
      </c>
      <c r="J35" s="472">
        <f t="shared" si="2"/>
        <v>2015</v>
      </c>
      <c r="K35" s="472">
        <f t="shared" si="2"/>
        <v>2015</v>
      </c>
      <c r="L35" s="472">
        <f t="shared" si="2"/>
        <v>2016</v>
      </c>
      <c r="M35" s="472">
        <f t="shared" si="2"/>
        <v>2016</v>
      </c>
      <c r="N35" s="472">
        <f t="shared" si="2"/>
        <v>2016</v>
      </c>
      <c r="O35" s="472">
        <f t="shared" si="2"/>
        <v>2016</v>
      </c>
      <c r="P35" s="472">
        <f t="shared" si="2"/>
        <v>2017</v>
      </c>
      <c r="Q35" s="472">
        <f t="shared" si="2"/>
        <v>2017</v>
      </c>
      <c r="R35" s="472">
        <f t="shared" si="2"/>
        <v>2017</v>
      </c>
      <c r="S35" s="472">
        <f t="shared" si="2"/>
        <v>2017</v>
      </c>
      <c r="T35" s="472">
        <f t="shared" si="2"/>
        <v>2018</v>
      </c>
      <c r="U35" s="472">
        <f t="shared" si="2"/>
        <v>2018</v>
      </c>
      <c r="V35" s="472">
        <f t="shared" si="2"/>
        <v>2018</v>
      </c>
      <c r="W35" s="472">
        <f t="shared" si="2"/>
        <v>2018</v>
      </c>
      <c r="X35" s="472">
        <f t="shared" si="2"/>
        <v>2019</v>
      </c>
      <c r="Y35" s="472">
        <f t="shared" si="2"/>
        <v>2019</v>
      </c>
      <c r="Z35" s="472">
        <f t="shared" si="2"/>
        <v>2019</v>
      </c>
      <c r="AA35" s="472">
        <f t="shared" si="2"/>
        <v>2019</v>
      </c>
      <c r="AB35" s="438">
        <f t="shared" si="2"/>
        <v>2020</v>
      </c>
      <c r="AC35" s="438">
        <f t="shared" si="2"/>
        <v>2020</v>
      </c>
      <c r="AD35" s="438">
        <f t="shared" si="2"/>
        <v>2020</v>
      </c>
      <c r="AE35" s="438">
        <f t="shared" si="2"/>
        <v>2020</v>
      </c>
      <c r="AF35" s="438">
        <f t="shared" si="2"/>
        <v>2021</v>
      </c>
      <c r="AG35" s="438">
        <f t="shared" si="2"/>
        <v>2021</v>
      </c>
      <c r="AH35" s="438">
        <f t="shared" si="2"/>
        <v>2021</v>
      </c>
      <c r="AI35" s="438">
        <f t="shared" si="2"/>
        <v>2021</v>
      </c>
      <c r="AJ35" s="438">
        <f t="shared" si="2"/>
        <v>2022</v>
      </c>
      <c r="AK35" s="438">
        <f t="shared" si="2"/>
        <v>2022</v>
      </c>
      <c r="AL35" s="438">
        <f t="shared" si="2"/>
        <v>2022</v>
      </c>
      <c r="AM35" s="438">
        <f t="shared" si="2"/>
        <v>2022</v>
      </c>
      <c r="AN35" s="438">
        <f t="shared" si="2"/>
        <v>2023</v>
      </c>
      <c r="AO35" s="438">
        <f t="shared" si="2"/>
        <v>2023</v>
      </c>
      <c r="AP35" s="438">
        <f t="shared" si="2"/>
        <v>2023</v>
      </c>
      <c r="AQ35" s="438">
        <f t="shared" si="2"/>
        <v>2023</v>
      </c>
      <c r="AR35" s="438">
        <f t="shared" ref="AR35:BC35" si="3">IF(MONTH(AR34)&lt;=3,YEAR(AR34),YEAR(AR34)+1)</f>
        <v>2024</v>
      </c>
      <c r="AS35" s="438">
        <f t="shared" si="3"/>
        <v>2024</v>
      </c>
      <c r="AT35" s="438">
        <f t="shared" si="3"/>
        <v>2024</v>
      </c>
      <c r="AU35" s="438">
        <f t="shared" si="3"/>
        <v>2024</v>
      </c>
      <c r="AV35" s="438">
        <f t="shared" si="3"/>
        <v>2025</v>
      </c>
      <c r="AW35" s="438">
        <f t="shared" si="3"/>
        <v>2025</v>
      </c>
      <c r="AX35" s="438">
        <f t="shared" si="3"/>
        <v>2025</v>
      </c>
      <c r="AY35" s="438">
        <f t="shared" si="3"/>
        <v>2025</v>
      </c>
      <c r="AZ35" s="438">
        <f t="shared" si="3"/>
        <v>2026</v>
      </c>
      <c r="BA35" s="438">
        <f t="shared" si="3"/>
        <v>2026</v>
      </c>
      <c r="BB35" s="438">
        <f t="shared" si="3"/>
        <v>2026</v>
      </c>
      <c r="BC35" s="438">
        <f t="shared" si="3"/>
        <v>2026</v>
      </c>
      <c r="BD35" s="470"/>
    </row>
    <row r="36" spans="2:56">
      <c r="B36" s="467" t="s">
        <v>55</v>
      </c>
      <c r="C36" s="578"/>
      <c r="D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9"/>
      <c r="AC36" s="579"/>
      <c r="AD36" s="579"/>
      <c r="AE36" s="579"/>
      <c r="AF36" s="473">
        <f t="shared" ref="AF36:AR36" si="4">AF34-AE34</f>
        <v>91</v>
      </c>
      <c r="AG36" s="473">
        <f t="shared" si="4"/>
        <v>92</v>
      </c>
      <c r="AH36" s="473">
        <f t="shared" si="4"/>
        <v>91</v>
      </c>
      <c r="AI36" s="473">
        <f t="shared" si="4"/>
        <v>90</v>
      </c>
      <c r="AJ36" s="473">
        <f t="shared" si="4"/>
        <v>92</v>
      </c>
      <c r="AK36" s="473">
        <f t="shared" si="4"/>
        <v>92</v>
      </c>
      <c r="AL36" s="473">
        <f t="shared" si="4"/>
        <v>91</v>
      </c>
      <c r="AM36" s="473">
        <f t="shared" si="4"/>
        <v>90</v>
      </c>
      <c r="AN36" s="473">
        <f t="shared" si="4"/>
        <v>92</v>
      </c>
      <c r="AO36" s="473">
        <f t="shared" si="4"/>
        <v>92</v>
      </c>
      <c r="AP36" s="473">
        <f t="shared" si="4"/>
        <v>91</v>
      </c>
      <c r="AQ36" s="473">
        <f t="shared" si="4"/>
        <v>90</v>
      </c>
      <c r="AR36" s="473">
        <f t="shared" si="4"/>
        <v>92</v>
      </c>
      <c r="AS36" s="473">
        <f t="shared" ref="AS36:BC36" si="5">AS34-AR34</f>
        <v>92</v>
      </c>
      <c r="AT36" s="473">
        <f t="shared" si="5"/>
        <v>91</v>
      </c>
      <c r="AU36" s="473">
        <f t="shared" si="5"/>
        <v>91</v>
      </c>
      <c r="AV36" s="473">
        <f t="shared" si="5"/>
        <v>92</v>
      </c>
      <c r="AW36" s="473">
        <f t="shared" si="5"/>
        <v>92</v>
      </c>
      <c r="AX36" s="473">
        <f t="shared" si="5"/>
        <v>91</v>
      </c>
      <c r="AY36" s="473">
        <f t="shared" si="5"/>
        <v>90</v>
      </c>
      <c r="AZ36" s="473">
        <f t="shared" si="5"/>
        <v>92</v>
      </c>
      <c r="BA36" s="473">
        <f t="shared" si="5"/>
        <v>92</v>
      </c>
      <c r="BB36" s="473">
        <f t="shared" si="5"/>
        <v>91</v>
      </c>
      <c r="BC36" s="473">
        <f t="shared" si="5"/>
        <v>90</v>
      </c>
      <c r="BD36" s="470"/>
    </row>
    <row r="37" spans="2:56">
      <c r="B37" s="467"/>
      <c r="C37" s="578"/>
      <c r="D37" s="578"/>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9"/>
      <c r="AC37" s="579"/>
      <c r="AD37" s="579"/>
      <c r="AE37" s="579"/>
      <c r="AF37" s="473"/>
      <c r="AG37" s="473"/>
      <c r="AH37" s="473"/>
      <c r="AI37" s="473"/>
      <c r="AJ37" s="473"/>
      <c r="AK37" s="473"/>
      <c r="AL37" s="473"/>
      <c r="AM37" s="473"/>
      <c r="AN37" s="473"/>
      <c r="AO37" s="473"/>
      <c r="AP37" s="473"/>
      <c r="AQ37" s="473"/>
      <c r="AR37" s="473"/>
      <c r="AS37" s="473"/>
      <c r="AT37" s="473"/>
      <c r="AU37" s="473"/>
      <c r="AV37" s="473"/>
      <c r="AW37" s="473"/>
      <c r="AX37" s="473"/>
      <c r="AY37" s="473"/>
      <c r="AZ37" s="473"/>
      <c r="BA37" s="473"/>
      <c r="BB37" s="473"/>
      <c r="BC37" s="473"/>
      <c r="BD37" s="470"/>
    </row>
    <row r="38" spans="2:56">
      <c r="B38" s="467" t="s">
        <v>346</v>
      </c>
      <c r="C38" s="580"/>
      <c r="D38" s="580"/>
      <c r="E38" s="580"/>
      <c r="F38" s="580"/>
      <c r="G38" s="580"/>
      <c r="H38" s="580"/>
      <c r="I38" s="580"/>
      <c r="J38" s="580"/>
      <c r="K38" s="580"/>
      <c r="L38" s="580"/>
      <c r="M38" s="580"/>
      <c r="N38" s="580"/>
      <c r="O38" s="580"/>
      <c r="P38" s="580"/>
      <c r="Q38" s="580"/>
      <c r="R38" s="580"/>
      <c r="S38" s="580"/>
      <c r="T38" s="580"/>
      <c r="U38" s="580"/>
      <c r="V38" s="580"/>
      <c r="W38" s="580"/>
      <c r="X38" s="580"/>
      <c r="Y38" s="580"/>
      <c r="Z38" s="580"/>
      <c r="AA38" s="580"/>
      <c r="AB38" s="581"/>
      <c r="AC38" s="581"/>
      <c r="AD38" s="581"/>
      <c r="AE38" s="581"/>
      <c r="AF38" s="474">
        <f>'RKA Summary'!D42</f>
        <v>0.13</v>
      </c>
      <c r="AG38" s="474">
        <f t="shared" ref="AG38:AQ38" si="6">AF38</f>
        <v>0.13</v>
      </c>
      <c r="AH38" s="474">
        <f t="shared" si="6"/>
        <v>0.13</v>
      </c>
      <c r="AI38" s="474">
        <f t="shared" si="6"/>
        <v>0.13</v>
      </c>
      <c r="AJ38" s="474">
        <f t="shared" si="6"/>
        <v>0.13</v>
      </c>
      <c r="AK38" s="474">
        <f t="shared" si="6"/>
        <v>0.13</v>
      </c>
      <c r="AL38" s="474">
        <f t="shared" si="6"/>
        <v>0.13</v>
      </c>
      <c r="AM38" s="474">
        <f t="shared" si="6"/>
        <v>0.13</v>
      </c>
      <c r="AN38" s="474">
        <f t="shared" si="6"/>
        <v>0.13</v>
      </c>
      <c r="AO38" s="474">
        <f t="shared" si="6"/>
        <v>0.13</v>
      </c>
      <c r="AP38" s="474">
        <f t="shared" si="6"/>
        <v>0.13</v>
      </c>
      <c r="AQ38" s="474">
        <f t="shared" si="6"/>
        <v>0.13</v>
      </c>
      <c r="AR38" s="474">
        <f t="shared" ref="AR38:BC38" si="7">AQ38</f>
        <v>0.13</v>
      </c>
      <c r="AS38" s="474">
        <f t="shared" si="7"/>
        <v>0.13</v>
      </c>
      <c r="AT38" s="474">
        <f t="shared" si="7"/>
        <v>0.13</v>
      </c>
      <c r="AU38" s="474">
        <f t="shared" si="7"/>
        <v>0.13</v>
      </c>
      <c r="AV38" s="474">
        <f t="shared" si="7"/>
        <v>0.13</v>
      </c>
      <c r="AW38" s="474">
        <f t="shared" si="7"/>
        <v>0.13</v>
      </c>
      <c r="AX38" s="474">
        <f t="shared" si="7"/>
        <v>0.13</v>
      </c>
      <c r="AY38" s="474">
        <f t="shared" si="7"/>
        <v>0.13</v>
      </c>
      <c r="AZ38" s="474">
        <f t="shared" si="7"/>
        <v>0.13</v>
      </c>
      <c r="BA38" s="474">
        <f t="shared" si="7"/>
        <v>0.13</v>
      </c>
      <c r="BB38" s="474">
        <f t="shared" si="7"/>
        <v>0.13</v>
      </c>
      <c r="BC38" s="474">
        <f t="shared" si="7"/>
        <v>0.13</v>
      </c>
      <c r="BD38" s="470"/>
    </row>
    <row r="39" spans="2:56">
      <c r="B39" s="467" t="s">
        <v>34</v>
      </c>
      <c r="C39" s="582"/>
      <c r="D39" s="582"/>
      <c r="E39" s="582"/>
      <c r="F39" s="582"/>
      <c r="G39" s="582"/>
      <c r="H39" s="582"/>
      <c r="I39" s="582"/>
      <c r="J39" s="582"/>
      <c r="K39" s="582"/>
      <c r="L39" s="582"/>
      <c r="M39" s="582"/>
      <c r="N39" s="582"/>
      <c r="O39" s="582"/>
      <c r="P39" s="582"/>
      <c r="Q39" s="582"/>
      <c r="R39" s="582"/>
      <c r="S39" s="582"/>
      <c r="T39" s="582"/>
      <c r="U39" s="582"/>
      <c r="V39" s="582"/>
      <c r="W39" s="582"/>
      <c r="X39" s="582"/>
      <c r="Y39" s="582"/>
      <c r="Z39" s="582"/>
      <c r="AA39" s="582"/>
      <c r="AB39" s="583"/>
      <c r="AC39" s="584"/>
      <c r="AD39" s="584"/>
      <c r="AE39" s="584"/>
      <c r="AF39" s="475">
        <v>118.01</v>
      </c>
      <c r="AG39" s="475">
        <f>AF42</f>
        <v>118.01</v>
      </c>
      <c r="AH39" s="475">
        <f t="shared" ref="AH39:BC39" si="8">AG42</f>
        <v>118.01</v>
      </c>
      <c r="AI39" s="475">
        <f t="shared" si="8"/>
        <v>118.01</v>
      </c>
      <c r="AJ39" s="475">
        <f t="shared" si="8"/>
        <v>118.01</v>
      </c>
      <c r="AK39" s="475">
        <f t="shared" si="8"/>
        <v>118.01</v>
      </c>
      <c r="AL39" s="475">
        <f t="shared" si="8"/>
        <v>118.01</v>
      </c>
      <c r="AM39" s="475">
        <f t="shared" si="8"/>
        <v>118.01</v>
      </c>
      <c r="AN39" s="475">
        <f t="shared" si="8"/>
        <v>118.01</v>
      </c>
      <c r="AO39" s="475">
        <f t="shared" si="8"/>
        <v>108.17583333333334</v>
      </c>
      <c r="AP39" s="475">
        <f t="shared" si="8"/>
        <v>98.341666666666683</v>
      </c>
      <c r="AQ39" s="475">
        <f t="shared" si="8"/>
        <v>88.507500000000022</v>
      </c>
      <c r="AR39" s="475">
        <f t="shared" si="8"/>
        <v>78.67333333333336</v>
      </c>
      <c r="AS39" s="475">
        <f t="shared" si="8"/>
        <v>68.839166666666699</v>
      </c>
      <c r="AT39" s="475">
        <f t="shared" si="8"/>
        <v>59.005000000000031</v>
      </c>
      <c r="AU39" s="475">
        <f t="shared" si="8"/>
        <v>49.170833333333363</v>
      </c>
      <c r="AV39" s="475">
        <f t="shared" si="8"/>
        <v>39.336666666666694</v>
      </c>
      <c r="AW39" s="475">
        <f t="shared" si="8"/>
        <v>29.502500000000026</v>
      </c>
      <c r="AX39" s="475">
        <f t="shared" si="8"/>
        <v>19.668333333333358</v>
      </c>
      <c r="AY39" s="475">
        <f t="shared" si="8"/>
        <v>9.8341666666666914</v>
      </c>
      <c r="AZ39" s="475">
        <f t="shared" si="8"/>
        <v>2.4868995751603507E-14</v>
      </c>
      <c r="BA39" s="475">
        <f t="shared" si="8"/>
        <v>2.4868995751603507E-14</v>
      </c>
      <c r="BB39" s="475">
        <f t="shared" si="8"/>
        <v>2.4868995751603507E-14</v>
      </c>
      <c r="BC39" s="475">
        <f t="shared" si="8"/>
        <v>2.4868995751603507E-14</v>
      </c>
      <c r="BD39" s="470"/>
    </row>
    <row r="40" spans="2:56">
      <c r="B40" s="467" t="s">
        <v>35</v>
      </c>
      <c r="C40" s="582"/>
      <c r="D40" s="582"/>
      <c r="E40" s="582"/>
      <c r="F40" s="582"/>
      <c r="G40" s="582"/>
      <c r="H40" s="582"/>
      <c r="I40" s="582"/>
      <c r="J40" s="582"/>
      <c r="K40" s="582"/>
      <c r="L40" s="582"/>
      <c r="M40" s="582"/>
      <c r="N40" s="582"/>
      <c r="O40" s="582"/>
      <c r="P40" s="582"/>
      <c r="Q40" s="582"/>
      <c r="R40" s="582"/>
      <c r="S40" s="582"/>
      <c r="T40" s="582"/>
      <c r="U40" s="582"/>
      <c r="V40" s="582"/>
      <c r="W40" s="582"/>
      <c r="X40" s="582"/>
      <c r="Y40" s="582"/>
      <c r="Z40" s="582"/>
      <c r="AA40" s="582"/>
      <c r="AB40" s="584"/>
      <c r="AC40" s="584"/>
      <c r="AD40" s="584"/>
      <c r="AE40" s="584"/>
      <c r="AF40" s="475">
        <v>0</v>
      </c>
      <c r="AG40" s="475">
        <v>0</v>
      </c>
      <c r="AH40" s="475">
        <v>0</v>
      </c>
      <c r="AI40" s="475">
        <v>0</v>
      </c>
      <c r="AJ40" s="475">
        <v>0</v>
      </c>
      <c r="AK40" s="475">
        <v>0</v>
      </c>
      <c r="AL40" s="475">
        <v>0</v>
      </c>
      <c r="AM40" s="475">
        <v>0</v>
      </c>
      <c r="AN40" s="475">
        <f t="shared" ref="AN40:AY40" si="9">$AF$39/COUNT($AQ$35:$BB$35)</f>
        <v>9.8341666666666665</v>
      </c>
      <c r="AO40" s="475">
        <f t="shared" si="9"/>
        <v>9.8341666666666665</v>
      </c>
      <c r="AP40" s="475">
        <f t="shared" si="9"/>
        <v>9.8341666666666665</v>
      </c>
      <c r="AQ40" s="475">
        <f t="shared" si="9"/>
        <v>9.8341666666666665</v>
      </c>
      <c r="AR40" s="475">
        <f t="shared" si="9"/>
        <v>9.8341666666666665</v>
      </c>
      <c r="AS40" s="475">
        <f t="shared" si="9"/>
        <v>9.8341666666666665</v>
      </c>
      <c r="AT40" s="475">
        <f t="shared" si="9"/>
        <v>9.8341666666666665</v>
      </c>
      <c r="AU40" s="475">
        <f t="shared" si="9"/>
        <v>9.8341666666666665</v>
      </c>
      <c r="AV40" s="475">
        <f t="shared" si="9"/>
        <v>9.8341666666666665</v>
      </c>
      <c r="AW40" s="475">
        <f t="shared" si="9"/>
        <v>9.8341666666666665</v>
      </c>
      <c r="AX40" s="475">
        <f t="shared" si="9"/>
        <v>9.8341666666666665</v>
      </c>
      <c r="AY40" s="475">
        <f t="shared" si="9"/>
        <v>9.8341666666666665</v>
      </c>
      <c r="AZ40" s="475">
        <f>AY43</f>
        <v>0</v>
      </c>
      <c r="BA40" s="475">
        <f>AZ43</f>
        <v>0</v>
      </c>
      <c r="BB40" s="475">
        <f>BA43</f>
        <v>0</v>
      </c>
      <c r="BC40" s="475"/>
      <c r="BD40" s="476">
        <f>SUM(D40:AN40)</f>
        <v>9.8341666666666665</v>
      </c>
    </row>
    <row r="41" spans="2:56">
      <c r="B41" s="467" t="s">
        <v>11</v>
      </c>
      <c r="C41" s="582"/>
      <c r="D41" s="582"/>
      <c r="E41" s="582"/>
      <c r="F41" s="582"/>
      <c r="G41" s="582"/>
      <c r="H41" s="582"/>
      <c r="I41" s="582"/>
      <c r="J41" s="582"/>
      <c r="K41" s="582"/>
      <c r="L41" s="582"/>
      <c r="M41" s="582"/>
      <c r="N41" s="582"/>
      <c r="O41" s="582"/>
      <c r="P41" s="582"/>
      <c r="Q41" s="582"/>
      <c r="R41" s="582"/>
      <c r="S41" s="582"/>
      <c r="T41" s="582"/>
      <c r="U41" s="582"/>
      <c r="V41" s="582"/>
      <c r="W41" s="582"/>
      <c r="X41" s="582"/>
      <c r="Y41" s="582"/>
      <c r="Z41" s="582"/>
      <c r="AA41" s="582"/>
      <c r="AB41" s="584"/>
      <c r="AC41" s="584"/>
      <c r="AD41" s="584"/>
      <c r="AE41" s="584"/>
      <c r="AF41" s="475">
        <f t="shared" ref="AF41:BC41" si="10">AF39*AF38*AF36/365</f>
        <v>3.824817260273973</v>
      </c>
      <c r="AG41" s="475">
        <f t="shared" si="10"/>
        <v>3.866848219178082</v>
      </c>
      <c r="AH41" s="475">
        <f t="shared" si="10"/>
        <v>3.824817260273973</v>
      </c>
      <c r="AI41" s="475">
        <f t="shared" si="10"/>
        <v>3.7827863013698635</v>
      </c>
      <c r="AJ41" s="475">
        <f t="shared" si="10"/>
        <v>3.866848219178082</v>
      </c>
      <c r="AK41" s="475">
        <f t="shared" si="10"/>
        <v>3.866848219178082</v>
      </c>
      <c r="AL41" s="475">
        <f t="shared" si="10"/>
        <v>3.824817260273973</v>
      </c>
      <c r="AM41" s="475">
        <f t="shared" si="10"/>
        <v>3.7827863013698635</v>
      </c>
      <c r="AN41" s="475">
        <f t="shared" si="10"/>
        <v>3.866848219178082</v>
      </c>
      <c r="AO41" s="475">
        <f t="shared" si="10"/>
        <v>3.5446108675799093</v>
      </c>
      <c r="AP41" s="475">
        <f t="shared" si="10"/>
        <v>3.187347716894978</v>
      </c>
      <c r="AQ41" s="475">
        <f t="shared" si="10"/>
        <v>2.837089726027398</v>
      </c>
      <c r="AR41" s="475">
        <f t="shared" si="10"/>
        <v>2.577898812785389</v>
      </c>
      <c r="AS41" s="475">
        <f t="shared" si="10"/>
        <v>2.2556614611872159</v>
      </c>
      <c r="AT41" s="475">
        <f t="shared" si="10"/>
        <v>1.9124086301369874</v>
      </c>
      <c r="AU41" s="475">
        <f t="shared" si="10"/>
        <v>1.5936738584474897</v>
      </c>
      <c r="AV41" s="475">
        <f t="shared" si="10"/>
        <v>1.2889494063926952</v>
      </c>
      <c r="AW41" s="475">
        <f t="shared" si="10"/>
        <v>0.96671205479452149</v>
      </c>
      <c r="AX41" s="475">
        <f t="shared" si="10"/>
        <v>0.63746954337899631</v>
      </c>
      <c r="AY41" s="475">
        <f t="shared" si="10"/>
        <v>0.31523219178082273</v>
      </c>
      <c r="AZ41" s="475">
        <f t="shared" si="10"/>
        <v>8.1488544983336422E-16</v>
      </c>
      <c r="BA41" s="475">
        <f t="shared" si="10"/>
        <v>8.1488544983336422E-16</v>
      </c>
      <c r="BB41" s="475">
        <f t="shared" si="10"/>
        <v>8.0602799929169724E-16</v>
      </c>
      <c r="BC41" s="475">
        <f t="shared" si="10"/>
        <v>7.9717054875003027E-16</v>
      </c>
      <c r="BD41" s="476">
        <f>SUM(D41:AQ41)</f>
        <v>44.076465570776264</v>
      </c>
    </row>
    <row r="42" spans="2:56">
      <c r="B42" s="467" t="s">
        <v>56</v>
      </c>
      <c r="C42" s="582"/>
      <c r="D42" s="582"/>
      <c r="E42" s="582"/>
      <c r="F42" s="582"/>
      <c r="G42" s="582"/>
      <c r="H42" s="582"/>
      <c r="I42" s="582"/>
      <c r="J42" s="582"/>
      <c r="K42" s="582"/>
      <c r="L42" s="582"/>
      <c r="M42" s="582"/>
      <c r="N42" s="582"/>
      <c r="O42" s="582"/>
      <c r="P42" s="582"/>
      <c r="Q42" s="582"/>
      <c r="R42" s="582"/>
      <c r="S42" s="582"/>
      <c r="T42" s="582"/>
      <c r="U42" s="582"/>
      <c r="V42" s="582"/>
      <c r="W42" s="582"/>
      <c r="X42" s="582"/>
      <c r="Y42" s="582"/>
      <c r="Z42" s="582"/>
      <c r="AA42" s="582"/>
      <c r="AB42" s="584"/>
      <c r="AC42" s="584"/>
      <c r="AD42" s="584"/>
      <c r="AE42" s="584"/>
      <c r="AF42" s="475">
        <f t="shared" ref="AF42:AM42" si="11">AF39-AF40</f>
        <v>118.01</v>
      </c>
      <c r="AG42" s="475">
        <f t="shared" si="11"/>
        <v>118.01</v>
      </c>
      <c r="AH42" s="475">
        <f t="shared" si="11"/>
        <v>118.01</v>
      </c>
      <c r="AI42" s="475">
        <f t="shared" si="11"/>
        <v>118.01</v>
      </c>
      <c r="AJ42" s="475">
        <f t="shared" si="11"/>
        <v>118.01</v>
      </c>
      <c r="AK42" s="475">
        <f t="shared" si="11"/>
        <v>118.01</v>
      </c>
      <c r="AL42" s="475">
        <f t="shared" si="11"/>
        <v>118.01</v>
      </c>
      <c r="AM42" s="475">
        <f t="shared" si="11"/>
        <v>118.01</v>
      </c>
      <c r="AN42" s="475">
        <f>AN39-AN40</f>
        <v>108.17583333333334</v>
      </c>
      <c r="AO42" s="475">
        <f t="shared" ref="AO42:BC42" si="12">AO39-AO40</f>
        <v>98.341666666666683</v>
      </c>
      <c r="AP42" s="475">
        <f t="shared" si="12"/>
        <v>88.507500000000022</v>
      </c>
      <c r="AQ42" s="475">
        <f t="shared" si="12"/>
        <v>78.67333333333336</v>
      </c>
      <c r="AR42" s="475">
        <f t="shared" si="12"/>
        <v>68.839166666666699</v>
      </c>
      <c r="AS42" s="475">
        <f t="shared" si="12"/>
        <v>59.005000000000031</v>
      </c>
      <c r="AT42" s="475">
        <f t="shared" si="12"/>
        <v>49.170833333333363</v>
      </c>
      <c r="AU42" s="475">
        <f t="shared" si="12"/>
        <v>39.336666666666694</v>
      </c>
      <c r="AV42" s="475">
        <f t="shared" si="12"/>
        <v>29.502500000000026</v>
      </c>
      <c r="AW42" s="475">
        <f t="shared" si="12"/>
        <v>19.668333333333358</v>
      </c>
      <c r="AX42" s="475">
        <f t="shared" si="12"/>
        <v>9.8341666666666914</v>
      </c>
      <c r="AY42" s="475">
        <f t="shared" si="12"/>
        <v>2.4868995751603507E-14</v>
      </c>
      <c r="AZ42" s="475">
        <f t="shared" si="12"/>
        <v>2.4868995751603507E-14</v>
      </c>
      <c r="BA42" s="475">
        <f t="shared" si="12"/>
        <v>2.4868995751603507E-14</v>
      </c>
      <c r="BB42" s="475">
        <f t="shared" si="12"/>
        <v>2.4868995751603507E-14</v>
      </c>
      <c r="BC42" s="475">
        <f t="shared" si="12"/>
        <v>2.4868995751603507E-14</v>
      </c>
      <c r="BD42" s="470"/>
    </row>
    <row r="44" spans="2:56">
      <c r="B44" s="477" t="s">
        <v>352</v>
      </c>
      <c r="C44" s="439">
        <f>'RKA P&amp;L'!F33</f>
        <v>41364</v>
      </c>
      <c r="D44" s="439">
        <f>'RKA P&amp;L'!G33</f>
        <v>41729</v>
      </c>
      <c r="E44" s="439">
        <f>'RKA P&amp;L'!H33</f>
        <v>42094</v>
      </c>
      <c r="F44" s="439">
        <f>'RKA P&amp;L'!I33</f>
        <v>42460</v>
      </c>
      <c r="G44" s="439">
        <f>'RKA P&amp;L'!J33</f>
        <v>42825</v>
      </c>
      <c r="H44" s="439">
        <f>'RKA P&amp;L'!K33</f>
        <v>43190</v>
      </c>
      <c r="I44" s="439">
        <f>'RKA P&amp;L'!L33</f>
        <v>43555</v>
      </c>
      <c r="J44" s="373">
        <f>'RKA P&amp;L'!M33</f>
        <v>43921</v>
      </c>
      <c r="K44" s="373">
        <f>'RKA P&amp;L'!N33</f>
        <v>44286</v>
      </c>
      <c r="L44" s="373">
        <f>'RKA P&amp;L'!O33</f>
        <v>44651</v>
      </c>
      <c r="M44" s="373">
        <f>'RKA P&amp;L'!P33</f>
        <v>45016</v>
      </c>
      <c r="N44" s="373">
        <f>'RKA P&amp;L'!Q33</f>
        <v>45382</v>
      </c>
      <c r="O44" s="373">
        <f>'RKA P&amp;L'!R33</f>
        <v>45747</v>
      </c>
      <c r="P44" s="373">
        <f>'RKA P&amp;L'!S33</f>
        <v>46112</v>
      </c>
      <c r="Q44" s="373">
        <f>'RKA P&amp;L'!T33</f>
        <v>46312</v>
      </c>
    </row>
    <row r="45" spans="2:56">
      <c r="B45" s="471" t="s">
        <v>347</v>
      </c>
      <c r="C45" s="478">
        <f>C39</f>
        <v>0</v>
      </c>
      <c r="D45" s="479">
        <f ca="1">C48</f>
        <v>0</v>
      </c>
      <c r="E45" s="479">
        <f t="shared" ref="E45:Q45" ca="1" si="13">D48</f>
        <v>0</v>
      </c>
      <c r="F45" s="479">
        <f t="shared" ca="1" si="13"/>
        <v>0</v>
      </c>
      <c r="G45" s="479">
        <f t="shared" ca="1" si="13"/>
        <v>0</v>
      </c>
      <c r="H45" s="479">
        <f t="shared" ca="1" si="13"/>
        <v>0</v>
      </c>
      <c r="I45" s="479">
        <f t="shared" ca="1" si="13"/>
        <v>0</v>
      </c>
      <c r="J45" s="479">
        <f t="shared" ca="1" si="13"/>
        <v>0</v>
      </c>
      <c r="K45" s="480">
        <f>AF39</f>
        <v>118.01</v>
      </c>
      <c r="L45" s="481">
        <f t="shared" si="13"/>
        <v>118.01</v>
      </c>
      <c r="M45" s="481">
        <f t="shared" si="13"/>
        <v>118.01</v>
      </c>
      <c r="N45" s="481">
        <f t="shared" si="13"/>
        <v>94.408000000000001</v>
      </c>
      <c r="O45" s="481">
        <f t="shared" si="13"/>
        <v>70.805999999999997</v>
      </c>
      <c r="P45" s="481">
        <f t="shared" si="13"/>
        <v>47.203999999999994</v>
      </c>
      <c r="Q45" s="481">
        <f t="shared" si="13"/>
        <v>23.601999999999993</v>
      </c>
    </row>
    <row r="46" spans="2:56">
      <c r="B46" s="471" t="s">
        <v>348</v>
      </c>
      <c r="C46" s="482">
        <f t="shared" ref="C46:J46" ca="1" si="14">SUMIF($C$35:$AQ$35,YEAR(C44),$C$40:$AN$40)</f>
        <v>0</v>
      </c>
      <c r="D46" s="482">
        <f t="shared" ca="1" si="14"/>
        <v>0</v>
      </c>
      <c r="E46" s="482">
        <f t="shared" ca="1" si="14"/>
        <v>0</v>
      </c>
      <c r="F46" s="482">
        <f t="shared" ca="1" si="14"/>
        <v>0</v>
      </c>
      <c r="G46" s="482">
        <f t="shared" ca="1" si="14"/>
        <v>0</v>
      </c>
      <c r="H46" s="482">
        <f t="shared" ca="1" si="14"/>
        <v>0</v>
      </c>
      <c r="I46" s="482">
        <f t="shared" ca="1" si="14"/>
        <v>0</v>
      </c>
      <c r="J46" s="483">
        <f t="shared" ca="1" si="14"/>
        <v>0</v>
      </c>
      <c r="K46" s="483">
        <v>0</v>
      </c>
      <c r="L46" s="483">
        <v>0</v>
      </c>
      <c r="M46" s="483">
        <f>$K$45/5</f>
        <v>23.602</v>
      </c>
      <c r="N46" s="483">
        <f>$K$45/5</f>
        <v>23.602</v>
      </c>
      <c r="O46" s="483">
        <f>$K$45/5</f>
        <v>23.602</v>
      </c>
      <c r="P46" s="483">
        <f>$K$45/5</f>
        <v>23.602</v>
      </c>
      <c r="Q46" s="483">
        <f>$K$45/5</f>
        <v>23.602</v>
      </c>
    </row>
    <row r="47" spans="2:56">
      <c r="B47" s="471" t="s">
        <v>349</v>
      </c>
      <c r="C47" s="482">
        <f>SUMIF($C$35:$AQ$35,YEAR(C44),$C$41:$AQ$41)</f>
        <v>0</v>
      </c>
      <c r="D47" s="482">
        <f t="shared" ref="D47:J47" si="15">SUMIF($C$35:$AQ$35,YEAR(D44),$C$41:$AQ$41)</f>
        <v>0</v>
      </c>
      <c r="E47" s="482">
        <f t="shared" si="15"/>
        <v>0</v>
      </c>
      <c r="F47" s="482">
        <f t="shared" si="15"/>
        <v>0</v>
      </c>
      <c r="G47" s="482">
        <f t="shared" si="15"/>
        <v>0</v>
      </c>
      <c r="H47" s="482">
        <f t="shared" si="15"/>
        <v>0</v>
      </c>
      <c r="I47" s="482">
        <f t="shared" si="15"/>
        <v>0</v>
      </c>
      <c r="J47" s="483">
        <f t="shared" si="15"/>
        <v>0</v>
      </c>
      <c r="K47" s="483">
        <f t="shared" ref="K47:P47" si="16">SUMIF($C$35:$BC$35,YEAR(K44),$C$41:$BC$41)</f>
        <v>15.299269041095892</v>
      </c>
      <c r="L47" s="483">
        <f t="shared" si="16"/>
        <v>15.3413</v>
      </c>
      <c r="M47" s="483">
        <f t="shared" si="16"/>
        <v>13.435896529680367</v>
      </c>
      <c r="N47" s="483">
        <f t="shared" si="16"/>
        <v>8.3396427625570819</v>
      </c>
      <c r="O47" s="483">
        <f t="shared" si="16"/>
        <v>3.2083631963470358</v>
      </c>
      <c r="P47" s="483">
        <f t="shared" si="16"/>
        <v>3.232969447708456E-15</v>
      </c>
      <c r="Q47" s="483">
        <v>0</v>
      </c>
    </row>
    <row r="48" spans="2:56">
      <c r="B48" s="471" t="s">
        <v>350</v>
      </c>
      <c r="C48" s="479">
        <f ca="1">C45-C46</f>
        <v>0</v>
      </c>
      <c r="D48" s="479">
        <f t="shared" ref="D48:Q48" ca="1" si="17">D45-D46</f>
        <v>0</v>
      </c>
      <c r="E48" s="479">
        <f t="shared" ca="1" si="17"/>
        <v>0</v>
      </c>
      <c r="F48" s="479">
        <f t="shared" ca="1" si="17"/>
        <v>0</v>
      </c>
      <c r="G48" s="479">
        <f t="shared" ca="1" si="17"/>
        <v>0</v>
      </c>
      <c r="H48" s="479">
        <f t="shared" ca="1" si="17"/>
        <v>0</v>
      </c>
      <c r="I48" s="479">
        <f t="shared" ca="1" si="17"/>
        <v>0</v>
      </c>
      <c r="J48" s="481">
        <f t="shared" ca="1" si="17"/>
        <v>0</v>
      </c>
      <c r="K48" s="481">
        <f t="shared" si="17"/>
        <v>118.01</v>
      </c>
      <c r="L48" s="481">
        <f t="shared" si="17"/>
        <v>118.01</v>
      </c>
      <c r="M48" s="481">
        <f t="shared" si="17"/>
        <v>94.408000000000001</v>
      </c>
      <c r="N48" s="481">
        <f t="shared" si="17"/>
        <v>70.805999999999997</v>
      </c>
      <c r="O48" s="481">
        <f t="shared" si="17"/>
        <v>47.203999999999994</v>
      </c>
      <c r="P48" s="481">
        <f t="shared" si="17"/>
        <v>23.601999999999993</v>
      </c>
      <c r="Q48" s="481">
        <f t="shared" si="17"/>
        <v>0</v>
      </c>
    </row>
  </sheetData>
  <pageMargins left="0.7" right="0.7" top="0.75" bottom="0.75"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dimension ref="A1:AB57"/>
  <sheetViews>
    <sheetView topLeftCell="A35" workbookViewId="0">
      <pane xSplit="1" topLeftCell="N1" activePane="topRight" state="frozen"/>
      <selection pane="topRight" activeCell="T37" sqref="T37"/>
    </sheetView>
  </sheetViews>
  <sheetFormatPr defaultRowHeight="14.25" outlineLevelRow="1" outlineLevelCol="1"/>
  <cols>
    <col min="1" max="1" width="26.5703125" style="363" bestFit="1" customWidth="1"/>
    <col min="2" max="2" width="26.5703125" style="363" hidden="1" customWidth="1" outlineLevel="1"/>
    <col min="3" max="3" width="21" style="363" hidden="1" customWidth="1" outlineLevel="1"/>
    <col min="4" max="4" width="16" style="363" hidden="1" customWidth="1" outlineLevel="1"/>
    <col min="5" max="8" width="7.85546875" style="363" hidden="1" customWidth="1" outlineLevel="1"/>
    <col min="9" max="9" width="8.7109375" style="363" hidden="1" customWidth="1" outlineLevel="1"/>
    <col min="10" max="10" width="8.28515625" style="363" hidden="1" customWidth="1" outlineLevel="1"/>
    <col min="11" max="11" width="8.7109375" style="363" hidden="1" customWidth="1" outlineLevel="1"/>
    <col min="12" max="13" width="9.42578125" style="363" hidden="1" customWidth="1" outlineLevel="1"/>
    <col min="14" max="14" width="9.7109375" style="363" customWidth="1" collapsed="1"/>
    <col min="15" max="15" width="10.5703125" style="363" customWidth="1"/>
    <col min="16" max="16" width="11" style="363" customWidth="1"/>
    <col min="17" max="17" width="10.140625" style="363" customWidth="1"/>
    <col min="18" max="18" width="9.5703125" style="363" customWidth="1"/>
    <col min="19" max="19" width="10.85546875" style="363" customWidth="1"/>
    <col min="20" max="20" width="9.7109375" style="363" customWidth="1"/>
    <col min="21" max="21" width="8.28515625" style="363" customWidth="1"/>
    <col min="22" max="25" width="9.140625" style="363"/>
    <col min="26" max="26" width="16" style="363" bestFit="1" customWidth="1"/>
    <col min="27" max="28" width="21" style="363" bestFit="1" customWidth="1"/>
    <col min="29" max="16384" width="9.140625" style="363"/>
  </cols>
  <sheetData>
    <row r="1" spans="1:28" ht="15">
      <c r="B1" s="353"/>
      <c r="C1" s="353" t="s">
        <v>310</v>
      </c>
      <c r="Z1" s="586" t="s">
        <v>221</v>
      </c>
      <c r="AA1" s="585" t="s">
        <v>310</v>
      </c>
    </row>
    <row r="2" spans="1:28" ht="15">
      <c r="B2" s="352">
        <v>2019</v>
      </c>
      <c r="C2" s="370">
        <v>1974732</v>
      </c>
      <c r="D2"/>
    </row>
    <row r="3" spans="1:28" ht="15.75">
      <c r="B3" s="352">
        <v>2018</v>
      </c>
      <c r="C3" s="370">
        <v>2675163</v>
      </c>
      <c r="D3"/>
      <c r="Z3" s="587">
        <v>2021</v>
      </c>
      <c r="AA3" s="589">
        <v>11158004</v>
      </c>
    </row>
    <row r="4" spans="1:28" ht="15.75">
      <c r="B4" s="352">
        <v>2017</v>
      </c>
      <c r="C4" s="370">
        <v>5415445</v>
      </c>
      <c r="D4"/>
      <c r="Z4" s="588">
        <f>Z3-1</f>
        <v>2020</v>
      </c>
      <c r="AA4" s="589">
        <v>421248</v>
      </c>
    </row>
    <row r="5" spans="1:28" ht="15.75">
      <c r="B5" s="352">
        <v>2016</v>
      </c>
      <c r="C5" s="370">
        <v>1193099</v>
      </c>
      <c r="D5"/>
      <c r="Z5" s="588">
        <f>Z4-1</f>
        <v>2019</v>
      </c>
      <c r="AA5" s="589">
        <v>1974732</v>
      </c>
      <c r="AB5"/>
    </row>
    <row r="6" spans="1:28" ht="15.75">
      <c r="B6"/>
      <c r="C6" s="369">
        <f>AVERAGE(C2:C5)</f>
        <v>2814609.75</v>
      </c>
      <c r="D6" t="s">
        <v>308</v>
      </c>
      <c r="Z6" s="588">
        <f>Z5-1</f>
        <v>2018</v>
      </c>
      <c r="AA6" s="589">
        <v>2675163</v>
      </c>
      <c r="AB6"/>
    </row>
    <row r="7" spans="1:28" ht="15.75">
      <c r="B7"/>
      <c r="C7" s="369">
        <f>HARMEAN(C2:C5)</f>
        <v>2101925.2190078623</v>
      </c>
      <c r="D7" t="s">
        <v>309</v>
      </c>
      <c r="Z7" s="588">
        <f>Z6-1</f>
        <v>2017</v>
      </c>
      <c r="AA7" s="589">
        <v>5415445</v>
      </c>
      <c r="AB7"/>
    </row>
    <row r="8" spans="1:28" ht="15.75">
      <c r="Z8" s="588">
        <f>Z7-1</f>
        <v>2016</v>
      </c>
      <c r="AA8" s="589">
        <v>1193099</v>
      </c>
      <c r="AB8"/>
    </row>
    <row r="9" spans="1:28" ht="43.5" outlineLevel="1">
      <c r="H9" s="364" t="s">
        <v>291</v>
      </c>
      <c r="Z9" t="s">
        <v>308</v>
      </c>
      <c r="AA9" s="524">
        <f>AVERAGE(AA3:AA8)</f>
        <v>3806281.8333333335</v>
      </c>
    </row>
    <row r="10" spans="1:28" ht="47.25" outlineLevel="1">
      <c r="A10" s="374" t="s">
        <v>12</v>
      </c>
      <c r="B10" s="375" t="s">
        <v>30</v>
      </c>
      <c r="C10" s="376" t="s">
        <v>287</v>
      </c>
      <c r="D10" s="377" t="s">
        <v>289</v>
      </c>
      <c r="E10" s="365" t="s">
        <v>287</v>
      </c>
      <c r="F10" s="365" t="s">
        <v>288</v>
      </c>
      <c r="G10" s="365"/>
      <c r="H10" s="365" t="s">
        <v>287</v>
      </c>
      <c r="I10" s="375" t="s">
        <v>290</v>
      </c>
      <c r="J10" s="375" t="s">
        <v>68</v>
      </c>
      <c r="K10" s="375" t="s">
        <v>26</v>
      </c>
      <c r="L10" s="375" t="s">
        <v>1</v>
      </c>
      <c r="M10" s="375" t="s">
        <v>2</v>
      </c>
      <c r="N10" s="378" t="s">
        <v>292</v>
      </c>
      <c r="O10" s="375" t="s">
        <v>3</v>
      </c>
      <c r="P10" s="374" t="s">
        <v>49</v>
      </c>
      <c r="Q10" s="374" t="s">
        <v>70</v>
      </c>
      <c r="R10" s="374" t="s">
        <v>71</v>
      </c>
      <c r="S10" s="374" t="s">
        <v>72</v>
      </c>
      <c r="Z10" t="s">
        <v>309</v>
      </c>
      <c r="AA10" s="524">
        <f>HARMEAN(AA3:AA8)</f>
        <v>1374086.4318633492</v>
      </c>
    </row>
    <row r="11" spans="1:28" ht="15.75" outlineLevel="1">
      <c r="A11" s="379" t="str">
        <f>'DCF (Banks) (NHAI)'!C10</f>
        <v xml:space="preserve">         </v>
      </c>
      <c r="B11" s="354">
        <f>'DCF (Banks) (NHAI)'!D10</f>
        <v>0</v>
      </c>
      <c r="C11" s="354"/>
      <c r="D11" s="354">
        <f>'DCF (Banks) (NHAI)'!F10</f>
        <v>0</v>
      </c>
      <c r="E11" s="354"/>
      <c r="F11" s="354">
        <f>'DCF (Banks) (NHAI)'!H10</f>
        <v>0</v>
      </c>
      <c r="G11" s="354"/>
      <c r="H11" s="354"/>
      <c r="I11" s="354"/>
      <c r="J11" s="354">
        <f t="shared" ref="J11:J28" si="0">B11-D11-F11-I11</f>
        <v>0</v>
      </c>
      <c r="K11" s="354"/>
      <c r="L11" s="354"/>
      <c r="M11" s="354">
        <f>'DCF (Banks) (NHAI)'!N10</f>
        <v>0</v>
      </c>
      <c r="N11" s="354">
        <f>'DCF (Banks) (NHAI)'!O10</f>
        <v>0</v>
      </c>
      <c r="O11" s="354"/>
      <c r="P11" s="354">
        <f>'DCF (Banks) (NHAI)'!Q10</f>
        <v>0</v>
      </c>
      <c r="Q11" s="354">
        <f>'DCF (Banks) (NHAI)'!R10</f>
        <v>0</v>
      </c>
      <c r="R11" s="354">
        <f>'DCF (Banks) (NHAI)'!S10</f>
        <v>0</v>
      </c>
      <c r="S11" s="354">
        <f>'DCF (Banks) (NHAI)'!T10</f>
        <v>0</v>
      </c>
    </row>
    <row r="12" spans="1:28" ht="15.75" outlineLevel="1">
      <c r="A12" s="379">
        <f>'DCF (Banks) (NHAI)'!C11</f>
        <v>40268</v>
      </c>
      <c r="B12" s="354">
        <f>'DCF (Banks) (NHAI)'!D11</f>
        <v>9.6959999999999997</v>
      </c>
      <c r="C12" s="354"/>
      <c r="D12" s="354">
        <f>'DCF (Banks) (NHAI)'!F11</f>
        <v>2.71577</v>
      </c>
      <c r="E12" s="354"/>
      <c r="F12" s="354">
        <f>'DCF (Banks) (NHAI)'!H11</f>
        <v>0.3221</v>
      </c>
      <c r="G12" s="371">
        <f>F12/B12</f>
        <v>3.3219884488448849E-2</v>
      </c>
      <c r="H12" s="354"/>
      <c r="I12" s="354"/>
      <c r="J12" s="354">
        <f t="shared" si="0"/>
        <v>6.6581299999999999</v>
      </c>
      <c r="K12" s="354"/>
      <c r="L12" s="354"/>
      <c r="M12" s="354">
        <f>'DCF (Banks) (NHAI)'!N11</f>
        <v>-23.305544301712338</v>
      </c>
      <c r="N12" s="354">
        <f>'DCF (Banks) (NHAI)'!O11</f>
        <v>0.20960500000000001</v>
      </c>
      <c r="O12" s="354"/>
      <c r="P12" s="354">
        <f>'DCF (Banks) (NHAI)'!Q11</f>
        <v>-23.305544301712338</v>
      </c>
      <c r="Q12" s="354">
        <f>'DCF (Banks) (NHAI)'!R11</f>
        <v>0.88542999999999594</v>
      </c>
      <c r="R12" s="354">
        <f>'DCF (Banks) (NHAI)'!S11</f>
        <v>8</v>
      </c>
      <c r="S12" s="354">
        <f>'DCF (Banks) (NHAI)'!T11</f>
        <v>-7.1145700000000041</v>
      </c>
    </row>
    <row r="13" spans="1:28" ht="15.75" outlineLevel="1">
      <c r="A13" s="379">
        <f>'DCF (Banks) (NHAI)'!C12</f>
        <v>40633</v>
      </c>
      <c r="B13" s="354">
        <f>'DCF (Banks) (NHAI)'!D12</f>
        <v>26.12</v>
      </c>
      <c r="C13" s="354"/>
      <c r="D13" s="354">
        <f>'DCF (Banks) (NHAI)'!F12</f>
        <v>5.1577000000000002</v>
      </c>
      <c r="E13" s="354"/>
      <c r="F13" s="354">
        <f>'DCF (Banks) (NHAI)'!H12</f>
        <v>1.5290999999999997</v>
      </c>
      <c r="G13" s="371">
        <f t="shared" ref="G13:G29" si="1">F13/B13</f>
        <v>5.8541347626339953E-2</v>
      </c>
      <c r="H13" s="354">
        <f t="shared" ref="H13:H28" si="2">F13/F12-1</f>
        <v>3.747283452343992</v>
      </c>
      <c r="I13" s="354"/>
      <c r="J13" s="354">
        <f t="shared" si="0"/>
        <v>19.433199999999999</v>
      </c>
      <c r="K13" s="354"/>
      <c r="L13" s="354"/>
      <c r="M13" s="354">
        <f>'DCF (Banks) (NHAI)'!N12</f>
        <v>-19.122231051712337</v>
      </c>
      <c r="N13" s="354">
        <f>'DCF (Banks) (NHAI)'!O12</f>
        <v>0.20960500000000001</v>
      </c>
      <c r="O13" s="354"/>
      <c r="P13" s="354">
        <f>'DCF (Banks) (NHAI)'!Q12</f>
        <v>-19.122231051712337</v>
      </c>
      <c r="Q13" s="354">
        <f>'DCF (Banks) (NHAI)'!R12</f>
        <v>5.0494999999999983</v>
      </c>
      <c r="R13" s="354">
        <f>'DCF (Banks) (NHAI)'!S12</f>
        <v>8.25</v>
      </c>
      <c r="S13" s="354">
        <f>'DCF (Banks) (NHAI)'!T12</f>
        <v>-3.2005000000000017</v>
      </c>
    </row>
    <row r="14" spans="1:28" ht="15.75" outlineLevel="1">
      <c r="A14" s="379">
        <f>'DCF (Banks) (NHAI)'!C13</f>
        <v>40999</v>
      </c>
      <c r="B14" s="354">
        <f>'DCF (Banks) (NHAI)'!D13</f>
        <v>31.44</v>
      </c>
      <c r="C14" s="354"/>
      <c r="D14" s="354">
        <f>'DCF (Banks) (NHAI)'!F13</f>
        <v>11.098000000000001</v>
      </c>
      <c r="E14" s="354"/>
      <c r="F14" s="354">
        <f>'DCF (Banks) (NHAI)'!H13</f>
        <v>0.75</v>
      </c>
      <c r="G14" s="371">
        <f t="shared" si="1"/>
        <v>2.3854961832061067E-2</v>
      </c>
      <c r="H14" s="354">
        <f t="shared" si="2"/>
        <v>-0.50951540121640171</v>
      </c>
      <c r="I14" s="354"/>
      <c r="J14" s="354">
        <f t="shared" si="0"/>
        <v>19.591999999999999</v>
      </c>
      <c r="K14" s="354"/>
      <c r="L14" s="354"/>
      <c r="M14" s="354">
        <f>'DCF (Banks) (NHAI)'!N13</f>
        <v>36.448898777739721</v>
      </c>
      <c r="N14" s="354">
        <f>'DCF (Banks) (NHAI)'!O13</f>
        <v>0.20960500000000001</v>
      </c>
      <c r="O14" s="354"/>
      <c r="P14" s="354">
        <f>'DCF (Banks) (NHAI)'!Q13</f>
        <v>36.448898777739721</v>
      </c>
      <c r="Q14" s="354">
        <f>'DCF (Banks) (NHAI)'!R13</f>
        <v>60.140000000000008</v>
      </c>
      <c r="R14" s="354">
        <f>'DCF (Banks) (NHAI)'!S13</f>
        <v>14.01</v>
      </c>
      <c r="S14" s="354">
        <f>'DCF (Banks) (NHAI)'!T13</f>
        <v>46.13000000000001</v>
      </c>
    </row>
    <row r="15" spans="1:28" ht="15.75" outlineLevel="1">
      <c r="A15" s="379">
        <f>'DCF (Banks) (NHAI)'!C14</f>
        <v>41364</v>
      </c>
      <c r="B15" s="354">
        <f>'DCF (Banks) (NHAI)'!D14</f>
        <v>37.11</v>
      </c>
      <c r="C15" s="354"/>
      <c r="D15" s="354">
        <f>'DCF (Banks) (NHAI)'!F14</f>
        <v>4.1176000000000004</v>
      </c>
      <c r="E15" s="354"/>
      <c r="F15" s="354">
        <f>'DCF (Banks) (NHAI)'!H14</f>
        <v>1.9204000000000001</v>
      </c>
      <c r="G15" s="371">
        <f t="shared" si="1"/>
        <v>5.1748854756130426E-2</v>
      </c>
      <c r="H15" s="354">
        <f t="shared" si="2"/>
        <v>1.5605333333333333</v>
      </c>
      <c r="I15" s="354"/>
      <c r="J15" s="354">
        <f t="shared" si="0"/>
        <v>31.071999999999996</v>
      </c>
      <c r="K15" s="354"/>
      <c r="L15" s="354"/>
      <c r="M15" s="354">
        <f>'DCF (Banks) (NHAI)'!N14</f>
        <v>-13.446973484931519</v>
      </c>
      <c r="N15" s="354">
        <f>'DCF (Banks) (NHAI)'!O14</f>
        <v>0.20960500000000001</v>
      </c>
      <c r="O15" s="354"/>
      <c r="P15" s="354">
        <f>'DCF (Banks) (NHAI)'!Q14</f>
        <v>-13.446973484931519</v>
      </c>
      <c r="Q15" s="354">
        <f>'DCF (Banks) (NHAI)'!R14</f>
        <v>8.5819999999999972</v>
      </c>
      <c r="R15" s="354">
        <f>'DCF (Banks) (NHAI)'!S14</f>
        <v>13.24</v>
      </c>
      <c r="S15" s="354">
        <f>'DCF (Banks) (NHAI)'!T14</f>
        <v>-4.658000000000003</v>
      </c>
    </row>
    <row r="16" spans="1:28" ht="15.75" outlineLevel="1">
      <c r="A16" s="379">
        <f>'DCF (Banks) (NHAI)'!C15</f>
        <v>41729</v>
      </c>
      <c r="B16" s="354">
        <f>'DCF (Banks) (NHAI)'!D15</f>
        <v>37.32</v>
      </c>
      <c r="C16" s="354"/>
      <c r="D16" s="354">
        <f>'DCF (Banks) (NHAI)'!F15</f>
        <v>4.1624999999999996</v>
      </c>
      <c r="E16" s="354"/>
      <c r="F16" s="354">
        <f>'DCF (Banks) (NHAI)'!H15</f>
        <v>2.3275000000000001</v>
      </c>
      <c r="G16" s="371">
        <f t="shared" si="1"/>
        <v>6.2366023579849952E-2</v>
      </c>
      <c r="H16" s="354">
        <f t="shared" si="2"/>
        <v>0.21198708602374494</v>
      </c>
      <c r="I16" s="354"/>
      <c r="J16" s="354">
        <f t="shared" si="0"/>
        <v>30.83</v>
      </c>
      <c r="K16" s="354"/>
      <c r="L16" s="354"/>
      <c r="M16" s="354">
        <f>'DCF (Banks) (NHAI)'!N15</f>
        <v>40.602634743150681</v>
      </c>
      <c r="N16" s="354">
        <f>'DCF (Banks) (NHAI)'!O15</f>
        <v>0.20960500000000001</v>
      </c>
      <c r="O16" s="354"/>
      <c r="P16" s="354">
        <f>'DCF (Banks) (NHAI)'!Q15</f>
        <v>40.602634743150681</v>
      </c>
      <c r="Q16" s="354">
        <f>'DCF (Banks) (NHAI)'!R15</f>
        <v>60.480499999999999</v>
      </c>
      <c r="R16" s="354">
        <f>'DCF (Banks) (NHAI)'!S15</f>
        <v>0.35761179999999998</v>
      </c>
      <c r="S16" s="354">
        <f>'DCF (Banks) (NHAI)'!T15</f>
        <v>60.122888199999998</v>
      </c>
    </row>
    <row r="17" spans="1:21" ht="15.75" outlineLevel="1">
      <c r="A17" s="379">
        <f>'DCF (Banks) (NHAI)'!C16</f>
        <v>42094</v>
      </c>
      <c r="B17" s="354">
        <f>'DCF (Banks) (NHAI)'!D16</f>
        <v>38.17</v>
      </c>
      <c r="C17" s="354"/>
      <c r="D17" s="354">
        <f>'DCF (Banks) (NHAI)'!F16</f>
        <v>9.9</v>
      </c>
      <c r="E17" s="354"/>
      <c r="F17" s="354">
        <f>'DCF (Banks) (NHAI)'!H16</f>
        <v>1.23</v>
      </c>
      <c r="G17" s="371">
        <f t="shared" si="1"/>
        <v>3.2224259889965939E-2</v>
      </c>
      <c r="H17" s="354">
        <f t="shared" si="2"/>
        <v>-0.4715359828141783</v>
      </c>
      <c r="I17" s="354"/>
      <c r="J17" s="354">
        <f t="shared" si="0"/>
        <v>27.040000000000003</v>
      </c>
      <c r="K17" s="354"/>
      <c r="L17" s="354"/>
      <c r="M17" s="354">
        <f>'DCF (Banks) (NHAI)'!N16</f>
        <v>-0.61038098630136517</v>
      </c>
      <c r="N17" s="354">
        <f>'DCF (Banks) (NHAI)'!O16</f>
        <v>0.20960500000000001</v>
      </c>
      <c r="O17" s="354"/>
      <c r="P17" s="354">
        <f>'DCF (Banks) (NHAI)'!Q16</f>
        <v>-0.61038098630136517</v>
      </c>
      <c r="Q17" s="354">
        <f>'DCF (Banks) (NHAI)'!R16</f>
        <v>16.380000000000003</v>
      </c>
      <c r="R17" s="354">
        <f>'DCF (Banks) (NHAI)'!S16</f>
        <v>0.1021982</v>
      </c>
      <c r="S17" s="354">
        <f>'DCF (Banks) (NHAI)'!T16</f>
        <v>16.277801800000002</v>
      </c>
    </row>
    <row r="18" spans="1:21" ht="15.75" outlineLevel="1">
      <c r="A18" s="379">
        <f>'DCF (Banks) (NHAI)'!C17</f>
        <v>42460</v>
      </c>
      <c r="B18" s="354">
        <f>'DCF (Banks) (NHAI)'!D17</f>
        <v>40.67</v>
      </c>
      <c r="C18" s="354"/>
      <c r="D18" s="354">
        <f>'DCF (Banks) (NHAI)'!F17</f>
        <v>6.1664431000000004</v>
      </c>
      <c r="E18" s="354"/>
      <c r="F18" s="354">
        <f>'DCF (Banks) (NHAI)'!H17</f>
        <v>0.57931900000000003</v>
      </c>
      <c r="G18" s="371">
        <f t="shared" si="1"/>
        <v>1.4244381608064913E-2</v>
      </c>
      <c r="H18" s="354">
        <f t="shared" si="2"/>
        <v>-0.52900894308943092</v>
      </c>
      <c r="I18" s="354"/>
      <c r="J18" s="354">
        <f t="shared" si="0"/>
        <v>33.924237900000001</v>
      </c>
      <c r="K18" s="354"/>
      <c r="L18" s="354"/>
      <c r="M18" s="354">
        <f>'DCF (Banks) (NHAI)'!N17</f>
        <v>6.9898241900684965</v>
      </c>
      <c r="N18" s="354">
        <f>'DCF (Banks) (NHAI)'!O17</f>
        <v>0.20960500000000001</v>
      </c>
      <c r="O18" s="354"/>
      <c r="P18" s="354">
        <f>'DCF (Banks) (NHAI)'!Q17</f>
        <v>5.5247220907091892</v>
      </c>
      <c r="Q18" s="354">
        <f>'DCF (Banks) (NHAI)'!R17</f>
        <v>19.059135800640696</v>
      </c>
      <c r="R18" s="354">
        <f>'DCF (Banks) (NHAI)'!S17</f>
        <v>1.5904643999999999</v>
      </c>
      <c r="S18" s="354">
        <f>'DCF (Banks) (NHAI)'!T17</f>
        <v>17.468671400640698</v>
      </c>
    </row>
    <row r="19" spans="1:21" ht="15.75" outlineLevel="1">
      <c r="A19" s="379">
        <f>'DCF (Banks) (NHAI)'!C18</f>
        <v>42825</v>
      </c>
      <c r="B19" s="354">
        <f>'DCF (Banks) (NHAI)'!D18</f>
        <v>41.749999999999993</v>
      </c>
      <c r="C19" s="354"/>
      <c r="D19" s="354">
        <f>'DCF (Banks) (NHAI)'!F18</f>
        <v>7.9562993999999998</v>
      </c>
      <c r="E19" s="354"/>
      <c r="F19" s="354">
        <f>'DCF (Banks) (NHAI)'!H18</f>
        <v>0.84528979999999998</v>
      </c>
      <c r="G19" s="371">
        <f t="shared" si="1"/>
        <v>2.0246462275449104E-2</v>
      </c>
      <c r="H19" s="354">
        <f t="shared" si="2"/>
        <v>0.45910940259166355</v>
      </c>
      <c r="I19" s="354"/>
      <c r="J19" s="354">
        <f t="shared" si="0"/>
        <v>32.948410799999991</v>
      </c>
      <c r="K19" s="354"/>
      <c r="L19" s="354"/>
      <c r="M19" s="354">
        <f>'DCF (Banks) (NHAI)'!N18</f>
        <v>9.946493265753416</v>
      </c>
      <c r="N19" s="354">
        <f>'DCF (Banks) (NHAI)'!O18</f>
        <v>0.20960500000000001</v>
      </c>
      <c r="O19" s="354"/>
      <c r="P19" s="354">
        <f>'DCF (Banks) (NHAI)'!Q18</f>
        <v>7.861658544785171</v>
      </c>
      <c r="Q19" s="354">
        <f>'DCF (Banks) (NHAI)'!R18</f>
        <v>17.463576079031746</v>
      </c>
      <c r="R19" s="354">
        <f>'DCF (Banks) (NHAI)'!S18</f>
        <v>11.861307699999999</v>
      </c>
      <c r="S19" s="354">
        <f>'DCF (Banks) (NHAI)'!T18</f>
        <v>5.6022683790317469</v>
      </c>
    </row>
    <row r="20" spans="1:21" ht="15.75" outlineLevel="1">
      <c r="A20" s="379">
        <f>'DCF (Banks) (NHAI)'!C19</f>
        <v>43190</v>
      </c>
      <c r="B20" s="354">
        <f>'DCF (Banks) (NHAI)'!D19</f>
        <v>50.230000000000004</v>
      </c>
      <c r="C20" s="354"/>
      <c r="D20" s="354">
        <f>'DCF (Banks) (NHAI)'!F19</f>
        <v>7.3851633000000003</v>
      </c>
      <c r="E20" s="354"/>
      <c r="F20" s="354">
        <f>'DCF (Banks) (NHAI)'!H19</f>
        <v>1.3928058999999999</v>
      </c>
      <c r="G20" s="371">
        <f t="shared" si="1"/>
        <v>2.7728566593669117E-2</v>
      </c>
      <c r="H20" s="354">
        <f t="shared" si="2"/>
        <v>0.64772590418102749</v>
      </c>
      <c r="I20" s="354"/>
      <c r="J20" s="354">
        <f t="shared" si="0"/>
        <v>41.452030800000003</v>
      </c>
      <c r="K20" s="354"/>
      <c r="L20" s="354"/>
      <c r="M20" s="354">
        <f>'DCF (Banks) (NHAI)'!N19</f>
        <v>7.1460715842465756</v>
      </c>
      <c r="N20" s="354">
        <f>'DCF (Banks) (NHAI)'!O19</f>
        <v>0.20960500000000001</v>
      </c>
      <c r="O20" s="354"/>
      <c r="P20" s="354">
        <f>'DCF (Banks) (NHAI)'!Q19</f>
        <v>5.6482192498305723</v>
      </c>
      <c r="Q20" s="354">
        <f>'DCF (Banks) (NHAI)'!R19</f>
        <v>10.954178465584</v>
      </c>
      <c r="R20" s="354">
        <f>'DCF (Banks) (NHAI)'!S19</f>
        <v>20.827595299999999</v>
      </c>
      <c r="S20" s="354">
        <f>'DCF (Banks) (NHAI)'!T19</f>
        <v>-9.8734168344159983</v>
      </c>
    </row>
    <row r="21" spans="1:21" ht="15.75" outlineLevel="1">
      <c r="A21" s="379">
        <f>'DCF (Banks) (NHAI)'!C20</f>
        <v>43555</v>
      </c>
      <c r="B21" s="354">
        <f>'DCF (Banks) (NHAI)'!D20</f>
        <v>49.085700000000003</v>
      </c>
      <c r="C21" s="354"/>
      <c r="D21" s="354">
        <f>'DCF (Banks) (NHAI)'!F20</f>
        <v>7.9853364999999998</v>
      </c>
      <c r="E21" s="354"/>
      <c r="F21" s="354">
        <f>'DCF (Banks) (NHAI)'!H20</f>
        <v>1.5669835000000001</v>
      </c>
      <c r="G21" s="371">
        <f t="shared" si="1"/>
        <v>3.1923421689005145E-2</v>
      </c>
      <c r="H21" s="354">
        <f t="shared" si="2"/>
        <v>0.12505518536358884</v>
      </c>
      <c r="I21" s="354"/>
      <c r="J21" s="354">
        <f t="shared" si="0"/>
        <v>39.533380000000001</v>
      </c>
      <c r="K21" s="354"/>
      <c r="L21" s="354"/>
      <c r="M21" s="354">
        <f>'DCF (Banks) (NHAI)'!N20</f>
        <v>2</v>
      </c>
      <c r="N21" s="354">
        <f>'DCF (Banks) (NHAI)'!O20</f>
        <v>0.20960500000000001</v>
      </c>
      <c r="O21" s="354"/>
      <c r="P21" s="354">
        <f>'DCF (Banks) (NHAI)'!Q20</f>
        <v>1.5807899999999999</v>
      </c>
      <c r="Q21" s="354">
        <f>'DCF (Banks) (NHAI)'!R20</f>
        <v>3.247612829794523</v>
      </c>
      <c r="R21" s="354">
        <f>'DCF (Banks) (NHAI)'!S20</f>
        <v>16.360095600000001</v>
      </c>
      <c r="S21" s="354">
        <f>'DCF (Banks) (NHAI)'!T20</f>
        <v>-13.112482770205478</v>
      </c>
      <c r="T21" s="367"/>
      <c r="U21" s="367"/>
    </row>
    <row r="22" spans="1:21" ht="15.75" outlineLevel="1">
      <c r="A22" s="379">
        <f>'DCF (Banks) (NHAI)'!C21</f>
        <v>43921</v>
      </c>
      <c r="B22" s="354">
        <f>'DCF (Banks) (NHAI)'!D21</f>
        <v>52.030842000000007</v>
      </c>
      <c r="C22" s="380">
        <f t="shared" ref="C22:C29" si="3">(B22*365/(A22-A21)/B21-1)</f>
        <v>5.7103825136612274E-2</v>
      </c>
      <c r="D22" s="354">
        <f>'DCF (Banks) (NHAI)'!F21</f>
        <v>8.3047499600000005</v>
      </c>
      <c r="E22" s="380">
        <f t="shared" ref="E22:E29" si="4">D22/(A22-A21)*365/D21-1</f>
        <v>3.7158469945355321E-2</v>
      </c>
      <c r="F22" s="354">
        <f>'DCF (Banks) (NHAI)'!H21</f>
        <v>1.6610025100000001</v>
      </c>
      <c r="G22" s="371">
        <f t="shared" si="1"/>
        <v>3.1923421689005145E-2</v>
      </c>
      <c r="H22" s="354">
        <f t="shared" si="2"/>
        <v>6.0000000000000053E-2</v>
      </c>
      <c r="I22" s="367">
        <f>M45</f>
        <v>0</v>
      </c>
      <c r="J22" s="354">
        <f>B22-D22-F22-M45</f>
        <v>42.065089530000002</v>
      </c>
      <c r="K22" s="354">
        <f>'RKA Amortisation'!D11</f>
        <v>27.673761666266735</v>
      </c>
      <c r="L22" s="354">
        <f>DEBT!V45</f>
        <v>54.864821296232869</v>
      </c>
      <c r="M22" s="354">
        <f>J22-K22-L22</f>
        <v>-40.473493432499602</v>
      </c>
      <c r="N22" s="354">
        <f>'DCF (Banks) (NHAI)'!O21</f>
        <v>0.20960500000000001</v>
      </c>
      <c r="O22" s="354">
        <f>0</f>
        <v>0</v>
      </c>
      <c r="P22" s="354">
        <f>M22-O22</f>
        <v>-40.473493432499602</v>
      </c>
      <c r="Q22" s="354">
        <f>'DCF (Banks) (NHAI)'!R21</f>
        <v>-19.320784269999997</v>
      </c>
      <c r="R22" s="354">
        <f>'DCF (Banks) (NHAI)'!S21</f>
        <v>94.599272999999997</v>
      </c>
      <c r="S22" s="354">
        <f>'DCF (Banks) (NHAI)'!T21</f>
        <v>-113.92005727</v>
      </c>
      <c r="T22" s="367"/>
      <c r="U22" s="367"/>
    </row>
    <row r="23" spans="1:21" ht="15.75" outlineLevel="1">
      <c r="A23" s="379">
        <f>'DCF (Banks) (NHAI)'!C22</f>
        <v>44286</v>
      </c>
      <c r="B23" s="354">
        <f>'DCF (Banks) (NHAI)'!D22</f>
        <v>55.152692520000009</v>
      </c>
      <c r="C23" s="380">
        <f t="shared" si="3"/>
        <v>6.0000000000000053E-2</v>
      </c>
      <c r="D23" s="354">
        <f>'DCF (Banks) (NHAI)'!F22</f>
        <v>8.6369399584000011</v>
      </c>
      <c r="E23" s="380">
        <f t="shared" si="4"/>
        <v>4.0000000000000036E-2</v>
      </c>
      <c r="F23" s="354">
        <f>'DCF (Banks) (NHAI)'!H22</f>
        <v>1.7606626606000002</v>
      </c>
      <c r="G23" s="371">
        <f t="shared" si="1"/>
        <v>3.1923421689005145E-2</v>
      </c>
      <c r="H23" s="354">
        <f t="shared" si="2"/>
        <v>6.0000000000000053E-2</v>
      </c>
      <c r="I23" s="354">
        <v>0</v>
      </c>
      <c r="J23" s="354">
        <f t="shared" si="0"/>
        <v>44.755089901000012</v>
      </c>
      <c r="K23" s="354">
        <f>'RKA Amortisation'!D12</f>
        <v>29.334187366242737</v>
      </c>
      <c r="L23" s="354">
        <f>DEBT!V46</f>
        <v>42.985167534246571</v>
      </c>
      <c r="M23" s="354">
        <f t="shared" ref="M23:M29" si="5">J23-K23-L23</f>
        <v>-27.564264999489296</v>
      </c>
      <c r="N23" s="354">
        <f>'DCF (Banks) (NHAI)'!O22</f>
        <v>0.20960500000000001</v>
      </c>
      <c r="O23" s="354">
        <f>0</f>
        <v>0</v>
      </c>
      <c r="P23" s="354">
        <f t="shared" ref="P23:P29" si="6">M23-O23</f>
        <v>-27.564264999489296</v>
      </c>
      <c r="Q23" s="354">
        <f>'DCF (Banks) (NHAI)'!R22</f>
        <v>-61.794910098999985</v>
      </c>
      <c r="R23" s="354">
        <f>'DCF (Banks) (NHAI)'!S22</f>
        <v>0</v>
      </c>
      <c r="S23" s="354">
        <f>'DCF (Banks) (NHAI)'!T22</f>
        <v>-61.794910098999985</v>
      </c>
      <c r="T23" s="367"/>
      <c r="U23" s="367"/>
    </row>
    <row r="24" spans="1:21" ht="15.75" outlineLevel="1">
      <c r="A24" s="379">
        <f>'DCF (Banks) (NHAI)'!C23</f>
        <v>44651</v>
      </c>
      <c r="B24" s="354">
        <f>'DCF (Banks) (NHAI)'!D23</f>
        <v>58.461854071200015</v>
      </c>
      <c r="C24" s="380">
        <f t="shared" si="3"/>
        <v>6.0000000000000053E-2</v>
      </c>
      <c r="D24" s="354">
        <f>'DCF (Banks) (NHAI)'!F23</f>
        <v>8.9824175567360012</v>
      </c>
      <c r="E24" s="380">
        <f t="shared" si="4"/>
        <v>4.0000000000000036E-2</v>
      </c>
      <c r="F24" s="354">
        <f>'DCF (Banks) (NHAI)'!H23</f>
        <v>1.8663024202360003</v>
      </c>
      <c r="G24" s="371">
        <f t="shared" si="1"/>
        <v>3.1923421689005145E-2</v>
      </c>
      <c r="H24" s="354">
        <f t="shared" si="2"/>
        <v>6.0000000000000053E-2</v>
      </c>
      <c r="I24" s="354">
        <v>0</v>
      </c>
      <c r="J24" s="354">
        <f t="shared" si="0"/>
        <v>47.613134094228009</v>
      </c>
      <c r="K24" s="354">
        <f>'RKA Amortisation'!D13</f>
        <v>31.094238608217303</v>
      </c>
      <c r="L24" s="354">
        <f>DEBT!V47</f>
        <v>37.78695921575342</v>
      </c>
      <c r="M24" s="354">
        <f t="shared" si="5"/>
        <v>-21.268063729742714</v>
      </c>
      <c r="N24" s="354">
        <f>'DCF (Banks) (NHAI)'!O23</f>
        <v>0.20960500000000001</v>
      </c>
      <c r="O24" s="354">
        <f>0</f>
        <v>0</v>
      </c>
      <c r="P24" s="354">
        <f t="shared" si="6"/>
        <v>-21.268063729742714</v>
      </c>
      <c r="Q24" s="354">
        <f>'DCF (Banks) (NHAI)'!R23</f>
        <v>14.711728122407347</v>
      </c>
      <c r="R24" s="354">
        <f>'DCF (Banks) (NHAI)'!S23</f>
        <v>0</v>
      </c>
      <c r="S24" s="354">
        <f>'DCF (Banks) (NHAI)'!T23</f>
        <v>14.711728122407347</v>
      </c>
      <c r="T24" s="367"/>
      <c r="U24" s="367"/>
    </row>
    <row r="25" spans="1:21" ht="15.75" outlineLevel="1">
      <c r="A25" s="379">
        <f>'DCF (Banks) (NHAI)'!C24</f>
        <v>45016</v>
      </c>
      <c r="B25" s="354">
        <f>'DCF (Banks) (NHAI)'!D24</f>
        <v>61.969565315472018</v>
      </c>
      <c r="C25" s="380">
        <f t="shared" si="3"/>
        <v>6.0000000000000053E-2</v>
      </c>
      <c r="D25" s="354">
        <f>'DCF (Banks) (NHAI)'!F24</f>
        <v>9.3417142590054407</v>
      </c>
      <c r="E25" s="380">
        <f t="shared" si="4"/>
        <v>4.0000000000000036E-2</v>
      </c>
      <c r="F25" s="354">
        <f>'DCF (Banks) (NHAI)'!H24</f>
        <v>1.9782805654501605</v>
      </c>
      <c r="G25" s="371">
        <f t="shared" si="1"/>
        <v>3.1923421689005145E-2</v>
      </c>
      <c r="H25" s="354">
        <f t="shared" si="2"/>
        <v>6.0000000000000053E-2</v>
      </c>
      <c r="I25" s="354">
        <v>0</v>
      </c>
      <c r="J25" s="354">
        <f t="shared" si="0"/>
        <v>50.649570491016412</v>
      </c>
      <c r="K25" s="354">
        <f>'RKA Amortisation'!D14</f>
        <v>32.959892924710346</v>
      </c>
      <c r="L25" s="354">
        <f>DEBT!V48</f>
        <v>22.147897829794523</v>
      </c>
      <c r="M25" s="354">
        <f t="shared" si="5"/>
        <v>-4.4582202634884567</v>
      </c>
      <c r="N25" s="354">
        <f>'DCF (Banks) (NHAI)'!O24</f>
        <v>0.20960500000000001</v>
      </c>
      <c r="O25" s="354">
        <f>0</f>
        <v>0</v>
      </c>
      <c r="P25" s="354">
        <f t="shared" si="6"/>
        <v>-4.4582202634884567</v>
      </c>
      <c r="Q25" s="354">
        <f>'DCF (Banks) (NHAI)'!R24</f>
        <v>17.111712268246919</v>
      </c>
      <c r="R25" s="354">
        <f>'DCF (Banks) (NHAI)'!S24</f>
        <v>0</v>
      </c>
      <c r="S25" s="354">
        <f>'DCF (Banks) (NHAI)'!T24</f>
        <v>17.111712268246919</v>
      </c>
      <c r="T25" s="367"/>
      <c r="U25" s="367"/>
    </row>
    <row r="26" spans="1:21" ht="15.75" outlineLevel="1">
      <c r="A26" s="379">
        <f>'DCF (Banks) (NHAI)'!C25</f>
        <v>45382</v>
      </c>
      <c r="B26" s="354">
        <f>'DCF (Banks) (NHAI)'!D25</f>
        <v>66.927130540709783</v>
      </c>
      <c r="C26" s="380">
        <f t="shared" si="3"/>
        <v>7.7049180327869005E-2</v>
      </c>
      <c r="D26" s="354">
        <f>'DCF (Banks) (NHAI)'!F25</f>
        <v>9.7153828293656588</v>
      </c>
      <c r="E26" s="380">
        <f t="shared" si="4"/>
        <v>3.7158469945355321E-2</v>
      </c>
      <c r="F26" s="354">
        <f>'DCF (Banks) (NHAI)'!H25</f>
        <v>2.0969773993771703</v>
      </c>
      <c r="G26" s="371">
        <f t="shared" si="1"/>
        <v>3.1332247213282829E-2</v>
      </c>
      <c r="H26" s="354">
        <f t="shared" si="2"/>
        <v>6.0000000000000053E-2</v>
      </c>
      <c r="I26" s="367">
        <f>Q45</f>
        <v>0</v>
      </c>
      <c r="J26" s="354">
        <f>B26-D26-F26-Q45</f>
        <v>55.11477031196695</v>
      </c>
      <c r="K26" s="354">
        <f>'RKA Amortisation'!D15</f>
        <v>35.59668435868717</v>
      </c>
      <c r="L26" s="354">
        <f>DEBT!V49</f>
        <v>0</v>
      </c>
      <c r="M26" s="354">
        <f t="shared" si="5"/>
        <v>19.51808595327978</v>
      </c>
      <c r="N26" s="354">
        <f>'DCF (Banks) (NHAI)'!O25</f>
        <v>0.20960500000000001</v>
      </c>
      <c r="O26" s="354">
        <f>0</f>
        <v>0</v>
      </c>
      <c r="P26" s="354">
        <f t="shared" si="6"/>
        <v>19.51808595327978</v>
      </c>
      <c r="Q26" s="354">
        <f>'DCF (Banks) (NHAI)'!R25</f>
        <v>20.640983880727116</v>
      </c>
      <c r="R26" s="354">
        <f>'DCF (Banks) (NHAI)'!S25</f>
        <v>19.05</v>
      </c>
      <c r="S26" s="354">
        <f>'DCF (Banks) (NHAI)'!T25</f>
        <v>1.5909838807271157</v>
      </c>
      <c r="T26" s="367"/>
      <c r="U26" s="367"/>
    </row>
    <row r="27" spans="1:21" ht="15.75" outlineLevel="1">
      <c r="A27" s="379">
        <f>'DCF (Banks) (NHAI)'!C26</f>
        <v>45747</v>
      </c>
      <c r="B27" s="354">
        <f>'DCF (Banks) (NHAI)'!D26</f>
        <v>72.281300983966574</v>
      </c>
      <c r="C27" s="380">
        <f t="shared" si="3"/>
        <v>8.0000000000000071E-2</v>
      </c>
      <c r="D27" s="354">
        <f>'DCF (Banks) (NHAI)'!F26</f>
        <v>10.103998142540286</v>
      </c>
      <c r="E27" s="380">
        <f t="shared" si="4"/>
        <v>4.0000000000000036E-2</v>
      </c>
      <c r="F27" s="354">
        <f>'DCF (Banks) (NHAI)'!H26</f>
        <v>2.2227960433398009</v>
      </c>
      <c r="G27" s="371">
        <f t="shared" si="1"/>
        <v>3.0752020413036853E-2</v>
      </c>
      <c r="H27" s="354">
        <f t="shared" si="2"/>
        <v>6.0000000000000053E-2</v>
      </c>
      <c r="I27" s="367">
        <f>R45</f>
        <v>41.779523914891058</v>
      </c>
      <c r="J27" s="354">
        <f>B27-D27-F27-R45</f>
        <v>18.174982883195433</v>
      </c>
      <c r="K27" s="354">
        <f>'RKA Amortisation'!D16</f>
        <v>38.444419107382153</v>
      </c>
      <c r="L27" s="354">
        <f>DEBT!V50</f>
        <v>0</v>
      </c>
      <c r="M27" s="354">
        <f t="shared" si="5"/>
        <v>-20.26943622418672</v>
      </c>
      <c r="N27" s="354">
        <f>'DCF (Banks) (NHAI)'!O26</f>
        <v>0.20960500000000001</v>
      </c>
      <c r="O27" s="354">
        <f>0</f>
        <v>0</v>
      </c>
      <c r="P27" s="354">
        <f t="shared" si="6"/>
        <v>-20.26943622418672</v>
      </c>
      <c r="Q27" s="354">
        <f>'DCF (Banks) (NHAI)'!R26</f>
        <v>-43.533002941913502</v>
      </c>
      <c r="R27" s="354">
        <f>'DCF (Banks) (NHAI)'!S26</f>
        <v>0</v>
      </c>
      <c r="S27" s="354">
        <f>'DCF (Banks) (NHAI)'!T26</f>
        <v>-43.533002941913502</v>
      </c>
      <c r="T27" s="367"/>
      <c r="U27" s="367"/>
    </row>
    <row r="28" spans="1:21" ht="15.75" outlineLevel="1">
      <c r="A28" s="379">
        <f>'DCF (Banks) (NHAI)'!C27</f>
        <v>46112</v>
      </c>
      <c r="B28" s="354">
        <f>'DCF (Banks) (NHAI)'!D27</f>
        <v>78.063805062683912</v>
      </c>
      <c r="C28" s="380">
        <f t="shared" si="3"/>
        <v>8.0000000000000071E-2</v>
      </c>
      <c r="D28" s="354">
        <f>'DCF (Banks) (NHAI)'!F27</f>
        <v>10.508158068241897</v>
      </c>
      <c r="E28" s="380">
        <f t="shared" si="4"/>
        <v>4.0000000000000036E-2</v>
      </c>
      <c r="F28" s="354">
        <f>'DCF (Banks) (NHAI)'!H27</f>
        <v>2.3561638059401888</v>
      </c>
      <c r="G28" s="371">
        <f t="shared" si="1"/>
        <v>3.0182538553536163E-2</v>
      </c>
      <c r="H28" s="354">
        <f t="shared" si="2"/>
        <v>6.0000000000000053E-2</v>
      </c>
      <c r="I28" s="354">
        <v>0</v>
      </c>
      <c r="J28" s="354">
        <f t="shared" si="0"/>
        <v>65.19948318850183</v>
      </c>
      <c r="K28" s="354">
        <f>'RKA Amortisation'!D17</f>
        <v>41.519972635972735</v>
      </c>
      <c r="L28" s="354">
        <f>DEBT!V51</f>
        <v>0</v>
      </c>
      <c r="M28" s="354">
        <f t="shared" si="5"/>
        <v>23.679510552529095</v>
      </c>
      <c r="N28" s="354">
        <f>'DCF (Banks) (NHAI)'!O27</f>
        <v>0.20960500000000001</v>
      </c>
      <c r="O28" s="354">
        <f>0</f>
        <v>0</v>
      </c>
      <c r="P28" s="354">
        <f t="shared" si="6"/>
        <v>23.679510552529095</v>
      </c>
      <c r="Q28" s="354">
        <f>'DCF (Banks) (NHAI)'!R27</f>
        <v>28.611890514775904</v>
      </c>
      <c r="R28" s="354">
        <f>'DCF (Banks) (NHAI)'!S27</f>
        <v>0</v>
      </c>
      <c r="S28" s="354">
        <f>'DCF (Banks) (NHAI)'!T27</f>
        <v>28.611890514775904</v>
      </c>
      <c r="T28" s="367"/>
      <c r="U28" s="367"/>
    </row>
    <row r="29" spans="1:21" ht="15.75" outlineLevel="1">
      <c r="A29" s="379">
        <f>PROJECT!D11</f>
        <v>46312</v>
      </c>
      <c r="B29" s="354">
        <f>'DCF (Banks) (NHAI)'!D28*(A29-A28)/365</f>
        <v>46.196662722026645</v>
      </c>
      <c r="C29" s="380">
        <f t="shared" si="3"/>
        <v>8.0000000000000071E-2</v>
      </c>
      <c r="D29" s="354">
        <f>'DCF (Banks) (NHAI)'!F28*(A29-A28)/365</f>
        <v>5.988210625189903</v>
      </c>
      <c r="E29" s="380">
        <f t="shared" si="4"/>
        <v>4.0000000000000036E-2</v>
      </c>
      <c r="F29" s="354">
        <f>F28*(1+H28)*(A29-A28)/365</f>
        <v>1.3685115804364933</v>
      </c>
      <c r="G29" s="371">
        <f t="shared" si="1"/>
        <v>2.9623602654396609E-2</v>
      </c>
      <c r="H29" s="354">
        <f>F29/(A29-A28)*365/F28-1</f>
        <v>6.0000000000000053E-2</v>
      </c>
      <c r="I29" s="367">
        <f>T45</f>
        <v>0</v>
      </c>
      <c r="J29" s="354">
        <f>B29-D29-F29-T45</f>
        <v>38.839940516400247</v>
      </c>
      <c r="K29" s="354">
        <f>'RKA Amortisation'!D18</f>
        <v>24.570723532520848</v>
      </c>
      <c r="L29" s="354">
        <f>DEBT!V52</f>
        <v>0</v>
      </c>
      <c r="M29" s="354">
        <f t="shared" si="5"/>
        <v>14.269216983879399</v>
      </c>
      <c r="N29" s="354">
        <f>'DCF (Banks) (NHAI)'!O28</f>
        <v>0.21</v>
      </c>
      <c r="O29" s="354">
        <f>0</f>
        <v>0</v>
      </c>
      <c r="P29" s="354">
        <f t="shared" si="6"/>
        <v>14.269216983879399</v>
      </c>
      <c r="Q29" s="354">
        <f>'DCF (Banks) (NHAI)'!R28</f>
        <v>14.364367430536211</v>
      </c>
      <c r="R29" s="354">
        <f>'DCF (Banks) (NHAI)'!S28</f>
        <v>0</v>
      </c>
      <c r="S29" s="354">
        <f>'DCF (Banks) (NHAI)'!T28</f>
        <v>14.364367430536211</v>
      </c>
      <c r="T29" s="367"/>
      <c r="U29" s="367"/>
    </row>
    <row r="30" spans="1:21" ht="15.75" outlineLevel="1">
      <c r="A30" s="366"/>
      <c r="I30" s="367">
        <f>SUM(J22:J29)</f>
        <v>362.41206091630886</v>
      </c>
      <c r="K30" s="367">
        <f>SUM(L22:L29)</f>
        <v>157.78484587602739</v>
      </c>
      <c r="L30" s="367">
        <f>SUM(M22:M29)</f>
        <v>-56.566665159718511</v>
      </c>
      <c r="O30" s="367">
        <f>SUM(P22:P29)</f>
        <v>-56.566665159718511</v>
      </c>
      <c r="S30" s="367"/>
      <c r="T30" s="367"/>
    </row>
    <row r="31" spans="1:21" ht="15.75" outlineLevel="1">
      <c r="A31" s="366"/>
      <c r="S31" s="367"/>
      <c r="T31" s="367"/>
    </row>
    <row r="33" spans="1:24" ht="15">
      <c r="A33" s="690" t="s">
        <v>293</v>
      </c>
      <c r="B33" s="547">
        <v>40122</v>
      </c>
      <c r="C33" s="517">
        <v>40268</v>
      </c>
      <c r="D33" s="517">
        <v>40633</v>
      </c>
      <c r="E33" s="517">
        <v>40999</v>
      </c>
      <c r="F33" s="517">
        <v>41364</v>
      </c>
      <c r="G33" s="517">
        <v>41729</v>
      </c>
      <c r="H33" s="517">
        <v>42094</v>
      </c>
      <c r="I33" s="517">
        <v>42460</v>
      </c>
      <c r="J33" s="517">
        <v>42825</v>
      </c>
      <c r="K33" s="517">
        <v>43190</v>
      </c>
      <c r="L33" s="517">
        <v>43555</v>
      </c>
      <c r="M33" s="517">
        <v>43921</v>
      </c>
      <c r="N33" s="517">
        <v>44286</v>
      </c>
      <c r="O33" s="517">
        <v>44651</v>
      </c>
      <c r="P33" s="517">
        <v>45016</v>
      </c>
      <c r="Q33" s="517">
        <v>45382</v>
      </c>
      <c r="R33" s="517">
        <v>45747</v>
      </c>
      <c r="S33" s="517">
        <v>46112</v>
      </c>
      <c r="T33" s="517">
        <v>46312</v>
      </c>
    </row>
    <row r="34" spans="1:24" ht="15">
      <c r="A34" s="691"/>
      <c r="B34" s="545" t="s">
        <v>342</v>
      </c>
      <c r="C34" s="546"/>
      <c r="D34" s="546"/>
      <c r="E34" s="546"/>
      <c r="F34" s="546"/>
      <c r="G34" s="546"/>
      <c r="H34" s="546"/>
      <c r="I34" s="546"/>
      <c r="J34" s="546"/>
      <c r="K34" s="546"/>
      <c r="L34" s="546"/>
      <c r="M34" s="546" t="s">
        <v>205</v>
      </c>
      <c r="N34" s="546" t="s">
        <v>205</v>
      </c>
      <c r="O34" s="546" t="s">
        <v>294</v>
      </c>
      <c r="P34" s="546" t="s">
        <v>294</v>
      </c>
      <c r="Q34" s="546" t="s">
        <v>294</v>
      </c>
      <c r="R34" s="546" t="s">
        <v>294</v>
      </c>
      <c r="S34" s="546" t="s">
        <v>294</v>
      </c>
      <c r="T34" s="546" t="s">
        <v>294</v>
      </c>
    </row>
    <row r="35" spans="1:24">
      <c r="A35" s="692" t="s">
        <v>306</v>
      </c>
      <c r="B35" s="692"/>
      <c r="C35" s="692"/>
      <c r="D35" s="692"/>
      <c r="E35" s="692"/>
      <c r="F35" s="692"/>
      <c r="G35" s="692"/>
      <c r="H35" s="692"/>
      <c r="I35" s="692"/>
      <c r="J35" s="692"/>
      <c r="K35" s="692"/>
      <c r="L35" s="692"/>
      <c r="M35" s="692"/>
      <c r="N35" s="692"/>
      <c r="O35" s="692"/>
      <c r="P35" s="692"/>
      <c r="Q35" s="692"/>
      <c r="R35" s="692"/>
      <c r="S35" s="692"/>
      <c r="T35" s="692"/>
    </row>
    <row r="36" spans="1:24" outlineLevel="1">
      <c r="A36" s="448"/>
      <c r="B36" s="448"/>
      <c r="C36" s="448"/>
      <c r="D36" s="448"/>
      <c r="E36" s="448"/>
      <c r="F36" s="448"/>
      <c r="G36" s="448"/>
      <c r="H36" s="448"/>
      <c r="I36" s="448"/>
      <c r="J36" s="448"/>
      <c r="K36" s="448"/>
      <c r="L36" s="448"/>
      <c r="M36" s="460"/>
      <c r="N36" s="449"/>
      <c r="O36" s="449"/>
      <c r="P36" s="449"/>
      <c r="Q36" s="449"/>
      <c r="R36" s="449"/>
      <c r="S36" s="449"/>
      <c r="T36" s="449"/>
    </row>
    <row r="37" spans="1:24">
      <c r="A37" s="353" t="s">
        <v>30</v>
      </c>
      <c r="B37" s="353"/>
      <c r="C37" s="354">
        <f>'DCF (Banks) (NHAI)'!D11</f>
        <v>9.6959999999999997</v>
      </c>
      <c r="D37" s="354">
        <f>'DCF (Banks) (NHAI)'!D12</f>
        <v>26.12</v>
      </c>
      <c r="E37" s="354">
        <f>'DCF (Banks) (NHAI)'!D13</f>
        <v>31.44</v>
      </c>
      <c r="F37" s="354">
        <f>'DCF (Banks) (NHAI)'!D14</f>
        <v>37.11</v>
      </c>
      <c r="G37" s="354">
        <f>'DCF (Banks) (NHAI)'!D15</f>
        <v>37.32</v>
      </c>
      <c r="H37" s="354">
        <f>'DCF (Banks) (NHAI)'!D16</f>
        <v>38.17</v>
      </c>
      <c r="I37" s="354">
        <f>'DCF (Banks) (NHAI)'!D17</f>
        <v>40.67</v>
      </c>
      <c r="J37" s="354">
        <f>'DCF (Banks) (NHAI)'!D18</f>
        <v>41.749999999999993</v>
      </c>
      <c r="K37" s="354">
        <f>'DCF (Banks) (NHAI)'!D19</f>
        <v>50.230000000000004</v>
      </c>
      <c r="L37" s="354">
        <f>'DCF (Banks) (NHAI)'!D20</f>
        <v>49.085700000000003</v>
      </c>
      <c r="M37" s="461">
        <f>'RKA Actual Toll'!M41</f>
        <v>49.63</v>
      </c>
      <c r="N37" s="593">
        <f>'RKA Actual Toll'!O41</f>
        <v>42.620000000000005</v>
      </c>
      <c r="O37" s="354">
        <f>'RKA Actual Toll'!P41</f>
        <v>51.164999999999999</v>
      </c>
      <c r="P37" s="354">
        <f>'RKA Actual Toll'!Q41</f>
        <v>52.699950000000001</v>
      </c>
      <c r="Q37" s="354">
        <f>'RKA Actual Toll'!R41</f>
        <v>54.280948499999994</v>
      </c>
      <c r="R37" s="354">
        <f>'RKA Actual Toll'!S41</f>
        <v>55.909376954999992</v>
      </c>
      <c r="S37" s="354">
        <f>'RKA Actual Toll'!T41</f>
        <v>57.586658263649994</v>
      </c>
      <c r="T37" s="354">
        <f>'RKA Actual Toll'!U41</f>
        <v>32.33845847753517</v>
      </c>
      <c r="U37" s="367"/>
    </row>
    <row r="38" spans="1:24">
      <c r="A38" s="358" t="s">
        <v>287</v>
      </c>
      <c r="B38" s="358"/>
      <c r="C38" s="358"/>
      <c r="D38" s="434">
        <f>(D37/C37-1)*(C33-B33)/365</f>
        <v>0.67755775577557764</v>
      </c>
      <c r="E38" s="434">
        <f>E37/D37-1</f>
        <v>0.20367534456355285</v>
      </c>
      <c r="F38" s="434">
        <f t="shared" ref="F38:L38" si="7">F37/E37-1</f>
        <v>0.18034351145038152</v>
      </c>
      <c r="G38" s="434">
        <f t="shared" si="7"/>
        <v>5.6588520614389015E-3</v>
      </c>
      <c r="H38" s="434">
        <f t="shared" si="7"/>
        <v>2.2775991425509234E-2</v>
      </c>
      <c r="I38" s="434">
        <f t="shared" si="7"/>
        <v>6.5496463190987786E-2</v>
      </c>
      <c r="J38" s="434">
        <f t="shared" si="7"/>
        <v>2.6555200393410194E-2</v>
      </c>
      <c r="K38" s="434">
        <f t="shared" si="7"/>
        <v>0.20311377245509021</v>
      </c>
      <c r="L38" s="434">
        <f t="shared" si="7"/>
        <v>-2.2781206450328551E-2</v>
      </c>
      <c r="M38" s="462">
        <f t="shared" ref="M38:T38" si="8">M37/L37-1</f>
        <v>1.1088769234216977E-2</v>
      </c>
      <c r="N38" s="617">
        <f t="shared" si="8"/>
        <v>-0.14124521458795081</v>
      </c>
      <c r="O38" s="556">
        <f t="shared" si="8"/>
        <v>0.20049272641952109</v>
      </c>
      <c r="P38" s="556">
        <f t="shared" si="8"/>
        <v>3.0000000000000027E-2</v>
      </c>
      <c r="Q38" s="556">
        <f t="shared" si="8"/>
        <v>2.9999999999999805E-2</v>
      </c>
      <c r="R38" s="556">
        <f t="shared" si="8"/>
        <v>3.0000000000000027E-2</v>
      </c>
      <c r="S38" s="556">
        <f t="shared" si="8"/>
        <v>3.0000000000000027E-2</v>
      </c>
      <c r="T38" s="556">
        <f t="shared" si="8"/>
        <v>-0.43843835616438365</v>
      </c>
    </row>
    <row r="39" spans="1:24" outlineLevel="1">
      <c r="A39" s="358"/>
      <c r="B39" s="358"/>
      <c r="C39" s="358"/>
      <c r="D39" s="434"/>
      <c r="E39" s="434"/>
      <c r="F39" s="434"/>
      <c r="G39" s="434"/>
      <c r="H39" s="434"/>
      <c r="I39" s="434"/>
      <c r="J39" s="434"/>
      <c r="K39" s="434"/>
      <c r="L39" s="434"/>
      <c r="M39" s="462"/>
      <c r="N39" s="618">
        <v>2.5000000000000001E-2</v>
      </c>
      <c r="O39" s="491">
        <f t="shared" ref="O39:T39" si="9">N39</f>
        <v>2.5000000000000001E-2</v>
      </c>
      <c r="P39" s="491">
        <f t="shared" si="9"/>
        <v>2.5000000000000001E-2</v>
      </c>
      <c r="Q39" s="491">
        <f t="shared" si="9"/>
        <v>2.5000000000000001E-2</v>
      </c>
      <c r="R39" s="491">
        <f t="shared" si="9"/>
        <v>2.5000000000000001E-2</v>
      </c>
      <c r="S39" s="491">
        <f t="shared" si="9"/>
        <v>2.5000000000000001E-2</v>
      </c>
      <c r="T39" s="491">
        <f t="shared" si="9"/>
        <v>2.5000000000000001E-2</v>
      </c>
    </row>
    <row r="40" spans="1:24">
      <c r="A40" s="356" t="s">
        <v>289</v>
      </c>
      <c r="B40" s="356" t="s">
        <v>269</v>
      </c>
      <c r="C40" s="354">
        <f>'DCF (Banks) (NHAI)'!F11</f>
        <v>2.71577</v>
      </c>
      <c r="D40" s="354">
        <f>'DCF (Banks) (NHAI)'!F12</f>
        <v>5.1577000000000002</v>
      </c>
      <c r="E40" s="354">
        <f>'DCF (Banks) (NHAI)'!F13</f>
        <v>11.098000000000001</v>
      </c>
      <c r="F40" s="354">
        <f>'DCF (Banks) (NHAI)'!F14</f>
        <v>4.1176000000000004</v>
      </c>
      <c r="G40" s="354">
        <f>'DCF (Banks) (NHAI)'!F15</f>
        <v>4.1624999999999996</v>
      </c>
      <c r="H40" s="354">
        <f>'DCF (Banks) (NHAI)'!F16</f>
        <v>9.9</v>
      </c>
      <c r="I40" s="354">
        <f>'Previous Financials'!D17</f>
        <v>6.1664431000000004</v>
      </c>
      <c r="J40" s="354">
        <f>'Previous Financials'!E17</f>
        <v>7.9562993999999998</v>
      </c>
      <c r="K40" s="354">
        <f>'Previous Financials'!F17</f>
        <v>7.3851633000000003</v>
      </c>
      <c r="L40" s="354">
        <f>'Previous Financials'!G17</f>
        <v>7.9853364999999998</v>
      </c>
      <c r="M40" s="354">
        <f>'Previous Financials'!H17</f>
        <v>5.4133978999999997</v>
      </c>
      <c r="N40" s="593">
        <f>'Previous Financials'!I17</f>
        <v>18.895106899999998</v>
      </c>
      <c r="O40" s="354">
        <f t="shared" ref="O40:T40" si="10">$N$40*(1+O39)^((O33-$N$33)/365)*(O33-N33)/365</f>
        <v>19.367484572499997</v>
      </c>
      <c r="P40" s="354">
        <f t="shared" si="10"/>
        <v>19.851671686812498</v>
      </c>
      <c r="Q40" s="354">
        <f t="shared" si="10"/>
        <v>20.405091702162238</v>
      </c>
      <c r="R40" s="354">
        <f t="shared" si="10"/>
        <v>20.858073587626905</v>
      </c>
      <c r="S40" s="354">
        <f t="shared" si="10"/>
        <v>21.379525427317578</v>
      </c>
      <c r="T40" s="354">
        <f t="shared" si="10"/>
        <v>11.874389284888933</v>
      </c>
      <c r="W40" s="363">
        <v>46.71</v>
      </c>
      <c r="X40" s="363">
        <f>W40*1.18</f>
        <v>55.117799999999995</v>
      </c>
    </row>
    <row r="41" spans="1:24">
      <c r="A41" s="426" t="s">
        <v>287</v>
      </c>
      <c r="B41" s="426"/>
      <c r="C41" s="426"/>
      <c r="D41" s="426"/>
      <c r="E41" s="426"/>
      <c r="F41" s="426"/>
      <c r="G41" s="426"/>
      <c r="H41" s="357"/>
      <c r="I41" s="357"/>
      <c r="J41" s="357"/>
      <c r="K41" s="357">
        <f>K40/K37</f>
        <v>0.14702694206649411</v>
      </c>
      <c r="L41" s="426"/>
      <c r="M41" s="463">
        <f>M40/L40-1</f>
        <v>-0.32208268242672056</v>
      </c>
      <c r="N41" s="619">
        <f>N40/M40-1</f>
        <v>2.4904337809714669</v>
      </c>
      <c r="O41" s="570">
        <f t="shared" ref="O41:T41" si="11">O40/N40-1</f>
        <v>2.4999999999999911E-2</v>
      </c>
      <c r="P41" s="570">
        <f t="shared" si="11"/>
        <v>2.5000000000000133E-2</v>
      </c>
      <c r="Q41" s="570">
        <f t="shared" si="11"/>
        <v>2.7877753777147962E-2</v>
      </c>
      <c r="R41" s="570">
        <f t="shared" si="11"/>
        <v>2.2199453551912551E-2</v>
      </c>
      <c r="S41" s="570">
        <f t="shared" si="11"/>
        <v>2.5000000000000133E-2</v>
      </c>
      <c r="T41" s="357">
        <f t="shared" si="11"/>
        <v>-0.44459060491041147</v>
      </c>
    </row>
    <row r="42" spans="1:24" outlineLevel="1">
      <c r="A42" s="426"/>
      <c r="B42" s="426"/>
      <c r="C42" s="426"/>
      <c r="D42" s="426"/>
      <c r="E42" s="426"/>
      <c r="F42" s="426"/>
      <c r="G42" s="426"/>
      <c r="H42" s="426"/>
      <c r="I42" s="426"/>
      <c r="J42" s="426"/>
      <c r="K42" s="426"/>
      <c r="L42" s="426"/>
      <c r="M42" s="462">
        <v>0.05</v>
      </c>
      <c r="N42" s="620"/>
      <c r="O42" s="434">
        <v>0.05</v>
      </c>
      <c r="P42" s="434">
        <v>0.05</v>
      </c>
      <c r="Q42" s="434">
        <v>0.05</v>
      </c>
      <c r="R42" s="434">
        <v>0.05</v>
      </c>
      <c r="S42" s="434">
        <v>0.05</v>
      </c>
      <c r="T42" s="434">
        <v>0.05</v>
      </c>
    </row>
    <row r="43" spans="1:24">
      <c r="A43" s="353" t="s">
        <v>288</v>
      </c>
      <c r="B43" s="353"/>
      <c r="C43" s="353"/>
      <c r="D43" s="353"/>
      <c r="E43" s="353"/>
      <c r="F43" s="353"/>
      <c r="G43" s="353"/>
      <c r="H43" s="353"/>
      <c r="I43" s="353"/>
      <c r="J43" s="353"/>
      <c r="K43" s="353"/>
      <c r="L43" s="354">
        <f>'Previous Financials'!H18</f>
        <v>2.9865681999999998</v>
      </c>
      <c r="M43" s="461">
        <v>2.99</v>
      </c>
      <c r="N43" s="593">
        <v>3.11</v>
      </c>
      <c r="O43" s="354">
        <f>N43*(1+O42)</f>
        <v>3.2654999999999998</v>
      </c>
      <c r="P43" s="354">
        <f>O43*(1+P42)</f>
        <v>3.4287749999999999</v>
      </c>
      <c r="Q43" s="354">
        <f>P43*(1+Q42)</f>
        <v>3.60021375</v>
      </c>
      <c r="R43" s="354">
        <f>Q43*(1+R42)</f>
        <v>3.7802244375000003</v>
      </c>
      <c r="S43" s="354">
        <f>R43*(1+S42)</f>
        <v>3.9692356593750002</v>
      </c>
      <c r="T43" s="354">
        <f>S43*(1+T42)*(T33-S33)/365</f>
        <v>2.2836698314212329</v>
      </c>
    </row>
    <row r="44" spans="1:24">
      <c r="A44" s="426" t="s">
        <v>287</v>
      </c>
      <c r="B44" s="426"/>
      <c r="C44" s="426"/>
      <c r="D44" s="426"/>
      <c r="E44" s="426"/>
      <c r="F44" s="426"/>
      <c r="G44" s="426"/>
      <c r="H44" s="426"/>
      <c r="I44" s="426"/>
      <c r="J44" s="426"/>
      <c r="K44" s="426"/>
      <c r="L44" s="426"/>
      <c r="M44" s="464">
        <f>M43/L43-1</f>
        <v>1.1490780622389618E-3</v>
      </c>
      <c r="N44" s="621">
        <f t="shared" ref="N44:T44" si="12">N43/M43-1</f>
        <v>4.013377926421402E-2</v>
      </c>
      <c r="O44" s="425">
        <f t="shared" si="12"/>
        <v>5.0000000000000044E-2</v>
      </c>
      <c r="P44" s="425">
        <f t="shared" si="12"/>
        <v>5.0000000000000044E-2</v>
      </c>
      <c r="Q44" s="425">
        <f t="shared" si="12"/>
        <v>5.0000000000000044E-2</v>
      </c>
      <c r="R44" s="425">
        <f t="shared" si="12"/>
        <v>5.0000000000000044E-2</v>
      </c>
      <c r="S44" s="425">
        <f t="shared" si="12"/>
        <v>5.0000000000000044E-2</v>
      </c>
      <c r="T44" s="425">
        <f t="shared" si="12"/>
        <v>-0.42465753424657537</v>
      </c>
    </row>
    <row r="45" spans="1:24">
      <c r="A45" s="353" t="s">
        <v>290</v>
      </c>
      <c r="B45" s="353"/>
      <c r="C45" s="353"/>
      <c r="D45" s="353"/>
      <c r="E45" s="353"/>
      <c r="F45" s="353"/>
      <c r="G45" s="353"/>
      <c r="H45" s="353"/>
      <c r="I45" s="353"/>
      <c r="J45" s="353"/>
      <c r="K45" s="353"/>
      <c r="L45" s="353"/>
      <c r="M45" s="461"/>
      <c r="N45" s="593">
        <f>'RKA Actual Toll'!F68</f>
        <v>11.99</v>
      </c>
      <c r="O45" s="354"/>
      <c r="P45" s="354"/>
      <c r="Q45" s="354"/>
      <c r="R45" s="354">
        <f>('RKA Actual Toll'!$C$79+'RKA Actual Toll'!$C$82)/2/2*(R33-$L$33)^3%</f>
        <v>41.779523914891058</v>
      </c>
      <c r="S45" s="354">
        <f>('RKA Actual Toll'!$C$79+'RKA Actual Toll'!$C$82)/2/2*(S33-$L$33)^3%</f>
        <v>41.973017478100267</v>
      </c>
      <c r="T45" s="354"/>
    </row>
    <row r="46" spans="1:24">
      <c r="A46" s="353" t="s">
        <v>351</v>
      </c>
      <c r="B46" s="353"/>
      <c r="C46" s="353"/>
      <c r="D46" s="353"/>
      <c r="E46" s="353"/>
      <c r="F46" s="353"/>
      <c r="G46" s="353"/>
      <c r="H46" s="353"/>
      <c r="I46" s="353"/>
      <c r="J46" s="353"/>
      <c r="K46" s="353"/>
      <c r="L46" s="353"/>
      <c r="M46" s="461">
        <f>M40+M43+M45</f>
        <v>8.4033978999999999</v>
      </c>
      <c r="N46" s="593">
        <f t="shared" ref="N46:T46" si="13">N40+N43+N45</f>
        <v>33.995106899999996</v>
      </c>
      <c r="O46" s="354">
        <f t="shared" si="13"/>
        <v>22.632984572499996</v>
      </c>
      <c r="P46" s="354">
        <f t="shared" si="13"/>
        <v>23.280446686812496</v>
      </c>
      <c r="Q46" s="354">
        <f t="shared" si="13"/>
        <v>24.00530545216224</v>
      </c>
      <c r="R46" s="354">
        <f t="shared" si="13"/>
        <v>66.417821940017959</v>
      </c>
      <c r="S46" s="354">
        <f t="shared" si="13"/>
        <v>67.321778564792851</v>
      </c>
      <c r="T46" s="354">
        <f t="shared" si="13"/>
        <v>14.158059116310167</v>
      </c>
    </row>
    <row r="47" spans="1:24" ht="15">
      <c r="A47" s="359" t="s">
        <v>68</v>
      </c>
      <c r="B47" s="359"/>
      <c r="C47" s="359"/>
      <c r="D47" s="359"/>
      <c r="E47" s="359"/>
      <c r="F47" s="359"/>
      <c r="G47" s="359"/>
      <c r="H47" s="359"/>
      <c r="I47" s="359"/>
      <c r="J47" s="359"/>
      <c r="K47" s="359"/>
      <c r="L47" s="359"/>
      <c r="M47" s="465">
        <f>M37-M46</f>
        <v>41.226602100000001</v>
      </c>
      <c r="N47" s="590">
        <f t="shared" ref="N47:T47" si="14">N37-N46</f>
        <v>8.6248931000000084</v>
      </c>
      <c r="O47" s="360">
        <f t="shared" si="14"/>
        <v>28.532015427500003</v>
      </c>
      <c r="P47" s="360">
        <f t="shared" si="14"/>
        <v>29.419503313187505</v>
      </c>
      <c r="Q47" s="360">
        <f t="shared" si="14"/>
        <v>30.275643047837754</v>
      </c>
      <c r="R47" s="360">
        <f t="shared" si="14"/>
        <v>-10.508444985017967</v>
      </c>
      <c r="S47" s="360">
        <f t="shared" si="14"/>
        <v>-9.7351203011428566</v>
      </c>
      <c r="T47" s="360">
        <f t="shared" si="14"/>
        <v>18.180399361225003</v>
      </c>
      <c r="U47" s="367"/>
    </row>
    <row r="48" spans="1:24">
      <c r="A48" s="353" t="s">
        <v>295</v>
      </c>
      <c r="B48" s="353"/>
      <c r="C48" s="353"/>
      <c r="D48" s="353"/>
      <c r="E48" s="353"/>
      <c r="F48" s="353"/>
      <c r="G48" s="353"/>
      <c r="H48" s="353"/>
      <c r="I48" s="353"/>
      <c r="J48" s="353"/>
      <c r="K48" s="353"/>
      <c r="L48" s="353"/>
      <c r="M48" s="461">
        <f>'RKA Amortisation'!D25</f>
        <v>32.715946402989751</v>
      </c>
      <c r="N48" s="593">
        <v>25.58</v>
      </c>
      <c r="O48" s="354">
        <f>'RKA Amortisation'!X11</f>
        <v>30.778225088082099</v>
      </c>
      <c r="P48" s="354">
        <f>'RKA Amortisation'!X12</f>
        <v>38.057506410855751</v>
      </c>
      <c r="Q48" s="354">
        <f>'RKA Amortisation'!X13</f>
        <v>39.199231603181417</v>
      </c>
      <c r="R48" s="354">
        <f>'RKA Amortisation'!X14</f>
        <v>40.375208551276863</v>
      </c>
      <c r="S48" s="354">
        <f>'RKA Amortisation'!X15</f>
        <v>41.586464807815169</v>
      </c>
      <c r="T48" s="354">
        <f>'RKA Amortisation'!X16</f>
        <v>23.353363538788695</v>
      </c>
    </row>
    <row r="49" spans="1:25" ht="15">
      <c r="A49" s="359" t="s">
        <v>300</v>
      </c>
      <c r="B49" s="359"/>
      <c r="C49" s="359"/>
      <c r="D49" s="359"/>
      <c r="E49" s="359"/>
      <c r="F49" s="359"/>
      <c r="G49" s="359"/>
      <c r="H49" s="359"/>
      <c r="I49" s="359"/>
      <c r="J49" s="359"/>
      <c r="K49" s="359"/>
      <c r="L49" s="359"/>
      <c r="M49" s="465">
        <f>M47-M48</f>
        <v>8.5106556970102503</v>
      </c>
      <c r="N49" s="590">
        <f>N47-N48</f>
        <v>-16.95510689999999</v>
      </c>
      <c r="O49" s="360">
        <f t="shared" ref="O49:T49" si="15">O47-O48</f>
        <v>-2.246209660582096</v>
      </c>
      <c r="P49" s="360">
        <f t="shared" si="15"/>
        <v>-8.6380030976682463</v>
      </c>
      <c r="Q49" s="360">
        <f t="shared" si="15"/>
        <v>-8.9235885553436631</v>
      </c>
      <c r="R49" s="360">
        <f t="shared" si="15"/>
        <v>-50.88365353629483</v>
      </c>
      <c r="S49" s="360">
        <f t="shared" si="15"/>
        <v>-51.321585108958026</v>
      </c>
      <c r="T49" s="360">
        <f t="shared" si="15"/>
        <v>-5.1729641775636921</v>
      </c>
    </row>
    <row r="50" spans="1:25">
      <c r="A50" s="353" t="s">
        <v>349</v>
      </c>
      <c r="B50" s="353"/>
      <c r="C50" s="353"/>
      <c r="D50" s="353"/>
      <c r="E50" s="353"/>
      <c r="F50" s="353"/>
      <c r="G50" s="353"/>
      <c r="H50" s="353"/>
      <c r="I50" s="353"/>
      <c r="J50" s="353"/>
      <c r="K50" s="353"/>
      <c r="L50" s="353"/>
      <c r="M50" s="461">
        <f>'RKA Debt Sch'!J47</f>
        <v>0</v>
      </c>
      <c r="N50" s="593">
        <f>'RKA Debt Sch'!K47</f>
        <v>15.299269041095892</v>
      </c>
      <c r="O50" s="354">
        <f>'RKA Debt Sch'!L47</f>
        <v>15.3413</v>
      </c>
      <c r="P50" s="354">
        <f>'RKA Debt Sch'!M47</f>
        <v>13.435896529680367</v>
      </c>
      <c r="Q50" s="354">
        <f>'RKA Debt Sch'!N47</f>
        <v>8.3396427625570819</v>
      </c>
      <c r="R50" s="354">
        <f>'RKA Debt Sch'!O47</f>
        <v>3.2083631963470358</v>
      </c>
      <c r="S50" s="354">
        <f>'RKA Debt Sch'!P47</f>
        <v>3.232969447708456E-15</v>
      </c>
      <c r="T50" s="354">
        <f>'RKA Debt Sch'!Q47</f>
        <v>0</v>
      </c>
      <c r="U50" s="367"/>
    </row>
    <row r="51" spans="1:25" ht="15">
      <c r="A51" s="359" t="s">
        <v>2</v>
      </c>
      <c r="B51" s="359"/>
      <c r="C51" s="359"/>
      <c r="D51" s="359"/>
      <c r="E51" s="359"/>
      <c r="F51" s="359"/>
      <c r="G51" s="359"/>
      <c r="H51" s="359"/>
      <c r="I51" s="359"/>
      <c r="J51" s="359"/>
      <c r="K51" s="359"/>
      <c r="L51" s="359"/>
      <c r="M51" s="465">
        <f>M49-M50</f>
        <v>8.5106556970102503</v>
      </c>
      <c r="N51" s="590">
        <f t="shared" ref="N51:T51" si="16">N49-N50</f>
        <v>-32.25437594109588</v>
      </c>
      <c r="O51" s="360">
        <f t="shared" si="16"/>
        <v>-17.587509660582096</v>
      </c>
      <c r="P51" s="360">
        <f t="shared" si="16"/>
        <v>-22.073899627348613</v>
      </c>
      <c r="Q51" s="360">
        <f t="shared" si="16"/>
        <v>-17.263231317900747</v>
      </c>
      <c r="R51" s="360">
        <f t="shared" si="16"/>
        <v>-54.092016732641866</v>
      </c>
      <c r="S51" s="360">
        <f t="shared" si="16"/>
        <v>-51.321585108958026</v>
      </c>
      <c r="T51" s="360">
        <f t="shared" si="16"/>
        <v>-5.1729641775636921</v>
      </c>
      <c r="U51" s="367"/>
      <c r="V51" s="367"/>
      <c r="W51" s="367"/>
      <c r="X51" s="367"/>
      <c r="Y51" s="367"/>
    </row>
    <row r="52" spans="1:25">
      <c r="A52" s="353" t="s">
        <v>27</v>
      </c>
      <c r="B52" s="353"/>
      <c r="C52" s="353"/>
      <c r="D52" s="353"/>
      <c r="E52" s="353"/>
      <c r="F52" s="353"/>
      <c r="G52" s="353"/>
      <c r="H52" s="353"/>
      <c r="I52" s="353"/>
      <c r="J52" s="353"/>
      <c r="K52" s="353"/>
      <c r="L52" s="353"/>
      <c r="M52" s="461">
        <v>0</v>
      </c>
      <c r="N52" s="593">
        <v>0</v>
      </c>
      <c r="O52" s="354">
        <v>0</v>
      </c>
      <c r="P52" s="354">
        <v>0</v>
      </c>
      <c r="Q52" s="354">
        <v>0</v>
      </c>
      <c r="R52" s="354">
        <v>0</v>
      </c>
      <c r="S52" s="354">
        <v>0</v>
      </c>
      <c r="T52" s="354">
        <v>0</v>
      </c>
    </row>
    <row r="53" spans="1:25" ht="15">
      <c r="A53" s="361" t="s">
        <v>263</v>
      </c>
      <c r="B53" s="361"/>
      <c r="C53" s="361"/>
      <c r="D53" s="361"/>
      <c r="E53" s="361"/>
      <c r="F53" s="361"/>
      <c r="G53" s="361"/>
      <c r="H53" s="361"/>
      <c r="I53" s="361"/>
      <c r="J53" s="361"/>
      <c r="K53" s="361"/>
      <c r="L53" s="361"/>
      <c r="M53" s="465">
        <f>M51-M52</f>
        <v>8.5106556970102503</v>
      </c>
      <c r="N53" s="596">
        <f t="shared" ref="N53:T53" si="17">N51-N52</f>
        <v>-32.25437594109588</v>
      </c>
      <c r="O53" s="362">
        <f t="shared" si="17"/>
        <v>-17.587509660582096</v>
      </c>
      <c r="P53" s="362">
        <f t="shared" si="17"/>
        <v>-22.073899627348613</v>
      </c>
      <c r="Q53" s="362">
        <f t="shared" si="17"/>
        <v>-17.263231317900747</v>
      </c>
      <c r="R53" s="362">
        <f t="shared" si="17"/>
        <v>-54.092016732641866</v>
      </c>
      <c r="S53" s="362">
        <f t="shared" si="17"/>
        <v>-51.321585108958026</v>
      </c>
      <c r="T53" s="362">
        <f t="shared" si="17"/>
        <v>-5.1729641775636921</v>
      </c>
      <c r="U53" s="367"/>
    </row>
    <row r="57" spans="1:25">
      <c r="C57" s="367"/>
      <c r="D57" s="367"/>
      <c r="E57" s="367"/>
      <c r="F57" s="367"/>
      <c r="G57" s="367"/>
      <c r="H57" s="367"/>
      <c r="I57" s="367"/>
      <c r="J57" s="367"/>
    </row>
  </sheetData>
  <mergeCells count="2">
    <mergeCell ref="A33:A34"/>
    <mergeCell ref="A35:T3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dimension ref="A2:S56"/>
  <sheetViews>
    <sheetView workbookViewId="0"/>
  </sheetViews>
  <sheetFormatPr defaultRowHeight="14.25" outlineLevelCol="1"/>
  <cols>
    <col min="1" max="1" width="39.85546875" style="363" bestFit="1" customWidth="1"/>
    <col min="2" max="2" width="20.42578125" style="363" customWidth="1"/>
    <col min="3" max="3" width="33.42578125" style="363" bestFit="1" customWidth="1"/>
    <col min="4" max="4" width="18" style="363" customWidth="1" outlineLevel="1"/>
    <col min="5" max="5" width="2.7109375" style="363" customWidth="1"/>
    <col min="6" max="11" width="12.7109375" style="363" customWidth="1"/>
    <col min="12" max="13" width="9.140625" style="363"/>
    <col min="14" max="14" width="39.85546875" style="363" bestFit="1" customWidth="1"/>
    <col min="15" max="15" width="16.42578125" style="363" customWidth="1"/>
    <col min="16" max="16" width="13.28515625" style="363" bestFit="1" customWidth="1"/>
    <col min="17" max="17" width="20.42578125" style="363" bestFit="1" customWidth="1"/>
    <col min="18" max="18" width="9.140625" style="363"/>
    <col min="19" max="19" width="6.7109375" style="363" bestFit="1" customWidth="1"/>
    <col min="20" max="16384" width="9.140625" style="363"/>
  </cols>
  <sheetData>
    <row r="2" spans="3:19" ht="15">
      <c r="C2" s="690" t="s">
        <v>296</v>
      </c>
      <c r="D2" s="517">
        <v>43921</v>
      </c>
      <c r="E2" s="517">
        <v>44286</v>
      </c>
      <c r="F2" s="517">
        <v>44651</v>
      </c>
      <c r="G2" s="517">
        <v>45016</v>
      </c>
      <c r="H2" s="517">
        <v>45382</v>
      </c>
      <c r="I2" s="517">
        <v>45747</v>
      </c>
      <c r="J2" s="517">
        <v>46112</v>
      </c>
      <c r="K2" s="517">
        <v>46311</v>
      </c>
    </row>
    <row r="3" spans="3:19" ht="15">
      <c r="C3" s="691"/>
      <c r="D3" s="546" t="s">
        <v>294</v>
      </c>
      <c r="E3" s="546" t="s">
        <v>205</v>
      </c>
      <c r="F3" s="546" t="s">
        <v>416</v>
      </c>
      <c r="G3" s="546" t="s">
        <v>416</v>
      </c>
      <c r="H3" s="546" t="s">
        <v>416</v>
      </c>
      <c r="I3" s="546" t="s">
        <v>416</v>
      </c>
      <c r="J3" s="546" t="s">
        <v>416</v>
      </c>
      <c r="K3" s="546" t="s">
        <v>416</v>
      </c>
      <c r="N3" s="363" t="s">
        <v>420</v>
      </c>
    </row>
    <row r="4" spans="3:19">
      <c r="C4" s="700" t="s">
        <v>306</v>
      </c>
      <c r="D4" s="700"/>
      <c r="E4" s="700"/>
      <c r="F4" s="700"/>
      <c r="G4" s="700"/>
      <c r="H4" s="700"/>
      <c r="I4" s="700"/>
      <c r="J4" s="700"/>
      <c r="K4" s="700"/>
    </row>
    <row r="5" spans="3:19" ht="15">
      <c r="C5" s="552" t="s">
        <v>307</v>
      </c>
      <c r="D5" s="465">
        <f>'RKA P&amp;L'!M37</f>
        <v>49.63</v>
      </c>
      <c r="E5" s="590">
        <f>'RKA P&amp;L'!N37</f>
        <v>42.620000000000005</v>
      </c>
      <c r="F5" s="360">
        <f>'RKA P&amp;L'!O37</f>
        <v>51.164999999999999</v>
      </c>
      <c r="G5" s="360">
        <f>'RKA P&amp;L'!P37</f>
        <v>52.699950000000001</v>
      </c>
      <c r="H5" s="360">
        <f>'RKA P&amp;L'!Q37</f>
        <v>54.280948499999994</v>
      </c>
      <c r="I5" s="360">
        <f>'RKA P&amp;L'!R37</f>
        <v>55.909376954999992</v>
      </c>
      <c r="J5" s="360">
        <f>'RKA P&amp;L'!S37</f>
        <v>57.586658263649994</v>
      </c>
      <c r="K5" s="360">
        <f>'RKA P&amp;L'!T37</f>
        <v>32.33845847753517</v>
      </c>
    </row>
    <row r="6" spans="3:19" ht="15">
      <c r="C6" s="553" t="s">
        <v>297</v>
      </c>
      <c r="D6" s="492"/>
      <c r="E6" s="591">
        <f>'RKA P&amp;L'!N38</f>
        <v>-0.14124521458795081</v>
      </c>
      <c r="F6" s="431">
        <f>'RKA P&amp;L'!O38</f>
        <v>0.20049272641952109</v>
      </c>
      <c r="G6" s="431">
        <f>'RKA P&amp;L'!P38</f>
        <v>3.0000000000000027E-2</v>
      </c>
      <c r="H6" s="431">
        <f>'RKA P&amp;L'!Q38</f>
        <v>2.9999999999999805E-2</v>
      </c>
      <c r="I6" s="431">
        <f>'RKA P&amp;L'!R38</f>
        <v>3.0000000000000027E-2</v>
      </c>
      <c r="J6" s="431">
        <f>'RKA P&amp;L'!S38</f>
        <v>3.0000000000000027E-2</v>
      </c>
      <c r="K6" s="431">
        <f>'RKA P&amp;L'!T38</f>
        <v>-0.43843835616438365</v>
      </c>
      <c r="N6"/>
      <c r="O6"/>
    </row>
    <row r="7" spans="3:19" ht="15">
      <c r="C7" s="552" t="s">
        <v>298</v>
      </c>
      <c r="D7" s="465">
        <f>'RKA P&amp;L'!M47</f>
        <v>41.226602100000001</v>
      </c>
      <c r="E7" s="590">
        <f>'RKA P&amp;L'!N47</f>
        <v>8.6248931000000084</v>
      </c>
      <c r="F7" s="360">
        <f>'RKA P&amp;L'!O47</f>
        <v>28.532015427500003</v>
      </c>
      <c r="G7" s="360">
        <f>'RKA P&amp;L'!P47</f>
        <v>29.419503313187505</v>
      </c>
      <c r="H7" s="360">
        <f>'RKA P&amp;L'!Q47</f>
        <v>30.275643047837754</v>
      </c>
      <c r="I7" s="360">
        <f>'RKA P&amp;L'!R47</f>
        <v>-10.508444985017967</v>
      </c>
      <c r="J7" s="360">
        <f>'RKA P&amp;L'!S47</f>
        <v>-9.7351203011428566</v>
      </c>
      <c r="K7" s="360">
        <f>'RKA P&amp;L'!T47</f>
        <v>18.180399361225003</v>
      </c>
    </row>
    <row r="8" spans="3:19">
      <c r="C8" s="553" t="s">
        <v>299</v>
      </c>
      <c r="D8" s="492">
        <f t="shared" ref="D8:K8" si="0">D7/D5</f>
        <v>0.83067906709651418</v>
      </c>
      <c r="E8" s="591">
        <f t="shared" si="0"/>
        <v>0.20236727123416254</v>
      </c>
      <c r="F8" s="431">
        <f>F7/F5</f>
        <v>0.55764713041141412</v>
      </c>
      <c r="G8" s="431">
        <f t="shared" si="0"/>
        <v>0.55824537429708199</v>
      </c>
      <c r="H8" s="431">
        <f t="shared" si="0"/>
        <v>0.55775818007008038</v>
      </c>
      <c r="I8" s="431">
        <f t="shared" si="0"/>
        <v>-0.18795496493326946</v>
      </c>
      <c r="J8" s="431">
        <f t="shared" si="0"/>
        <v>-0.16905166221961321</v>
      </c>
      <c r="K8" s="431">
        <f t="shared" si="0"/>
        <v>0.56219127989216111</v>
      </c>
      <c r="S8" s="363">
        <f>74.65</f>
        <v>74.650000000000006</v>
      </c>
    </row>
    <row r="9" spans="3:19" ht="15">
      <c r="C9" s="552" t="s">
        <v>300</v>
      </c>
      <c r="D9" s="493">
        <f>'RKA P&amp;L'!M49</f>
        <v>8.5106556970102503</v>
      </c>
      <c r="E9" s="592">
        <f>'RKA P&amp;L'!N49</f>
        <v>-16.95510689999999</v>
      </c>
      <c r="F9" s="372">
        <f>'RKA P&amp;L'!O49</f>
        <v>-2.246209660582096</v>
      </c>
      <c r="G9" s="372">
        <f>'RKA P&amp;L'!P49</f>
        <v>-8.6380030976682463</v>
      </c>
      <c r="H9" s="372">
        <f>'RKA P&amp;L'!Q49</f>
        <v>-8.9235885553436631</v>
      </c>
      <c r="I9" s="372">
        <f>'RKA P&amp;L'!R49</f>
        <v>-50.88365353629483</v>
      </c>
      <c r="J9" s="372">
        <f>'RKA P&amp;L'!S49</f>
        <v>-51.321585108958026</v>
      </c>
      <c r="K9" s="372">
        <f>'RKA P&amp;L'!T49</f>
        <v>-5.1729641775636921</v>
      </c>
      <c r="S9" s="363">
        <v>19.05</v>
      </c>
    </row>
    <row r="10" spans="3:19">
      <c r="C10" s="553" t="s">
        <v>299</v>
      </c>
      <c r="D10" s="492">
        <f t="shared" ref="D10:K10" si="1">D9/D5</f>
        <v>0.1714820813421368</v>
      </c>
      <c r="E10" s="591">
        <f t="shared" si="1"/>
        <v>-0.39782043406851214</v>
      </c>
      <c r="F10" s="431">
        <f t="shared" si="1"/>
        <v>-4.390129308281239E-2</v>
      </c>
      <c r="G10" s="431">
        <f t="shared" si="1"/>
        <v>-0.1639091326968668</v>
      </c>
      <c r="H10" s="431">
        <f t="shared" si="1"/>
        <v>-0.16439632692386841</v>
      </c>
      <c r="I10" s="431">
        <f t="shared" si="1"/>
        <v>-0.91010947192721825</v>
      </c>
      <c r="J10" s="431">
        <f t="shared" si="1"/>
        <v>-0.89120616921356199</v>
      </c>
      <c r="K10" s="431">
        <f t="shared" si="1"/>
        <v>-0.15996322710178776</v>
      </c>
      <c r="S10" s="363">
        <f>SUM(S8:S9)</f>
        <v>93.7</v>
      </c>
    </row>
    <row r="11" spans="3:19">
      <c r="C11" s="554" t="s">
        <v>301</v>
      </c>
      <c r="D11" s="461">
        <f>'RKA P&amp;L'!M52</f>
        <v>0</v>
      </c>
      <c r="E11" s="593">
        <f>'RKA P&amp;L'!N52</f>
        <v>0</v>
      </c>
      <c r="F11" s="354">
        <f>'RKA P&amp;L'!O52</f>
        <v>0</v>
      </c>
      <c r="G11" s="354">
        <f>'RKA P&amp;L'!P52</f>
        <v>0</v>
      </c>
      <c r="H11" s="354">
        <f>'RKA P&amp;L'!Q52</f>
        <v>0</v>
      </c>
      <c r="I11" s="354">
        <f>'RKA P&amp;L'!R52</f>
        <v>0</v>
      </c>
      <c r="J11" s="354">
        <f>'RKA P&amp;L'!S52</f>
        <v>0</v>
      </c>
      <c r="K11" s="354">
        <f>'RKA P&amp;L'!T52</f>
        <v>0</v>
      </c>
    </row>
    <row r="12" spans="3:19" ht="15">
      <c r="C12" s="552" t="s">
        <v>302</v>
      </c>
      <c r="D12" s="465">
        <f t="shared" ref="D12:K12" si="2">D9-D11</f>
        <v>8.5106556970102503</v>
      </c>
      <c r="E12" s="590">
        <f t="shared" si="2"/>
        <v>-16.95510689999999</v>
      </c>
      <c r="F12" s="360">
        <f t="shared" si="2"/>
        <v>-2.246209660582096</v>
      </c>
      <c r="G12" s="360">
        <f t="shared" si="2"/>
        <v>-8.6380030976682463</v>
      </c>
      <c r="H12" s="360">
        <f t="shared" si="2"/>
        <v>-8.9235885553436631</v>
      </c>
      <c r="I12" s="360">
        <f t="shared" si="2"/>
        <v>-50.88365353629483</v>
      </c>
      <c r="J12" s="360">
        <f t="shared" si="2"/>
        <v>-51.321585108958026</v>
      </c>
      <c r="K12" s="360">
        <f t="shared" si="2"/>
        <v>-5.1729641775636921</v>
      </c>
    </row>
    <row r="13" spans="3:19">
      <c r="C13" s="553" t="s">
        <v>299</v>
      </c>
      <c r="D13" s="492">
        <f t="shared" ref="D13:K13" si="3">D12/D5</f>
        <v>0.1714820813421368</v>
      </c>
      <c r="E13" s="591">
        <f t="shared" si="3"/>
        <v>-0.39782043406851214</v>
      </c>
      <c r="F13" s="431">
        <f t="shared" si="3"/>
        <v>-4.390129308281239E-2</v>
      </c>
      <c r="G13" s="431">
        <f t="shared" si="3"/>
        <v>-0.1639091326968668</v>
      </c>
      <c r="H13" s="431">
        <f t="shared" si="3"/>
        <v>-0.16439632692386841</v>
      </c>
      <c r="I13" s="431">
        <f t="shared" si="3"/>
        <v>-0.91010947192721825</v>
      </c>
      <c r="J13" s="431">
        <f t="shared" si="3"/>
        <v>-0.89120616921356199</v>
      </c>
      <c r="K13" s="431">
        <f t="shared" si="3"/>
        <v>-0.15996322710178776</v>
      </c>
    </row>
    <row r="14" spans="3:19">
      <c r="C14" s="554" t="s">
        <v>331</v>
      </c>
      <c r="D14" s="461">
        <f>'RKA P&amp;L'!M48</f>
        <v>32.715946402989751</v>
      </c>
      <c r="E14" s="593">
        <f>'RKA P&amp;L'!N48</f>
        <v>25.58</v>
      </c>
      <c r="F14" s="354">
        <f>'RKA P&amp;L'!O48</f>
        <v>30.778225088082099</v>
      </c>
      <c r="G14" s="354">
        <f>'RKA P&amp;L'!P48</f>
        <v>38.057506410855751</v>
      </c>
      <c r="H14" s="354">
        <f>'RKA P&amp;L'!Q48</f>
        <v>39.199231603181417</v>
      </c>
      <c r="I14" s="354">
        <f>'RKA P&amp;L'!R48</f>
        <v>40.375208551276863</v>
      </c>
      <c r="J14" s="354">
        <f>'RKA P&amp;L'!S48</f>
        <v>41.586464807815169</v>
      </c>
      <c r="K14" s="354">
        <f>'RKA P&amp;L'!T48</f>
        <v>23.353363538788695</v>
      </c>
    </row>
    <row r="15" spans="3:19">
      <c r="C15" s="553" t="s">
        <v>299</v>
      </c>
      <c r="D15" s="492">
        <f t="shared" ref="D15:K15" si="4">D14/D5</f>
        <v>0.65919698575437735</v>
      </c>
      <c r="E15" s="591">
        <f t="shared" si="4"/>
        <v>0.60018770530267473</v>
      </c>
      <c r="F15" s="431">
        <f t="shared" si="4"/>
        <v>0.60154842349422655</v>
      </c>
      <c r="G15" s="431">
        <f t="shared" si="4"/>
        <v>0.72215450699394879</v>
      </c>
      <c r="H15" s="431">
        <f t="shared" si="4"/>
        <v>0.72215450699394879</v>
      </c>
      <c r="I15" s="431">
        <f t="shared" si="4"/>
        <v>0.72215450699394879</v>
      </c>
      <c r="J15" s="431">
        <f t="shared" si="4"/>
        <v>0.72215450699394879</v>
      </c>
      <c r="K15" s="431">
        <f t="shared" si="4"/>
        <v>0.72215450699394879</v>
      </c>
    </row>
    <row r="16" spans="3:19">
      <c r="C16" s="554" t="s">
        <v>303</v>
      </c>
      <c r="D16" s="494"/>
      <c r="E16" s="593">
        <f>'Revised Working Capital Estimat'!E18</f>
        <v>-7.9194012000000003</v>
      </c>
      <c r="F16" s="354">
        <v>0</v>
      </c>
      <c r="G16" s="354">
        <v>0</v>
      </c>
      <c r="H16" s="354">
        <v>0</v>
      </c>
      <c r="I16" s="354">
        <v>0</v>
      </c>
      <c r="J16" s="354">
        <v>0</v>
      </c>
      <c r="K16" s="354">
        <v>0</v>
      </c>
    </row>
    <row r="17" spans="2:11">
      <c r="C17" s="553" t="s">
        <v>299</v>
      </c>
      <c r="D17" s="495">
        <f>E16/D7</f>
        <v>-0.19209444379603624</v>
      </c>
      <c r="E17" s="594">
        <f t="shared" ref="E17:K17" si="5">E16/E7</f>
        <v>-0.91820282387036112</v>
      </c>
      <c r="F17" s="432">
        <f t="shared" si="5"/>
        <v>0</v>
      </c>
      <c r="G17" s="432">
        <f t="shared" si="5"/>
        <v>0</v>
      </c>
      <c r="H17" s="432">
        <f t="shared" si="5"/>
        <v>0</v>
      </c>
      <c r="I17" s="432">
        <f t="shared" si="5"/>
        <v>0</v>
      </c>
      <c r="J17" s="432">
        <f t="shared" si="5"/>
        <v>0</v>
      </c>
      <c r="K17" s="432">
        <f t="shared" si="5"/>
        <v>0</v>
      </c>
    </row>
    <row r="18" spans="2:11">
      <c r="C18" s="554" t="s">
        <v>304</v>
      </c>
      <c r="D18" s="461">
        <f>'RKA P&amp;L'!C6/10^7</f>
        <v>0.281460975</v>
      </c>
      <c r="E18" s="593">
        <f>'RKA P&amp;L'!AA9/10^7</f>
        <v>0.38062818333333337</v>
      </c>
      <c r="F18" s="354">
        <f t="shared" ref="F18:K18" si="6">E18*(1.06)</f>
        <v>0.40346587433333342</v>
      </c>
      <c r="G18" s="354">
        <f t="shared" si="6"/>
        <v>0.42767382679333343</v>
      </c>
      <c r="H18" s="354">
        <f t="shared" si="6"/>
        <v>0.45333425640093344</v>
      </c>
      <c r="I18" s="354">
        <f t="shared" si="6"/>
        <v>0.48053431178498945</v>
      </c>
      <c r="J18" s="354">
        <f t="shared" si="6"/>
        <v>0.50936637049208888</v>
      </c>
      <c r="K18" s="354">
        <f t="shared" si="6"/>
        <v>0.53992835272161421</v>
      </c>
    </row>
    <row r="19" spans="2:11">
      <c r="C19" s="553" t="s">
        <v>299</v>
      </c>
      <c r="D19" s="492">
        <f t="shared" ref="D19:K19" si="7">D18/D5</f>
        <v>5.6711862784606087E-3</v>
      </c>
      <c r="E19" s="591">
        <f t="shared" si="7"/>
        <v>8.9307410448928523E-3</v>
      </c>
      <c r="F19" s="431">
        <f t="shared" si="7"/>
        <v>7.8855833935958849E-3</v>
      </c>
      <c r="G19" s="431">
        <f t="shared" si="7"/>
        <v>8.115260579817124E-3</v>
      </c>
      <c r="H19" s="431">
        <f t="shared" si="7"/>
        <v>8.3516273928215066E-3</v>
      </c>
      <c r="I19" s="431">
        <f t="shared" si="7"/>
        <v>8.5948786761075712E-3</v>
      </c>
      <c r="J19" s="431">
        <f t="shared" si="7"/>
        <v>8.8452149482272091E-3</v>
      </c>
      <c r="K19" s="431">
        <f t="shared" si="7"/>
        <v>1.6696168529390192E-2</v>
      </c>
    </row>
    <row r="20" spans="2:11">
      <c r="C20" s="554" t="s">
        <v>412</v>
      </c>
      <c r="D20" s="492"/>
      <c r="E20" s="595">
        <f>'Revised Working Capital Estimat'!D38</f>
        <v>0</v>
      </c>
      <c r="F20" s="521">
        <f>'Revised Working Capital Estimat'!E38</f>
        <v>0</v>
      </c>
      <c r="G20" s="521">
        <f>'Revised Working Capital Estimat'!F38</f>
        <v>0</v>
      </c>
      <c r="H20" s="521">
        <f>'Revised Working Capital Estimat'!G38</f>
        <v>0</v>
      </c>
      <c r="I20" s="521">
        <f>'Revised Working Capital Estimat'!H38</f>
        <v>4.3294300000000008E-2</v>
      </c>
      <c r="J20" s="521">
        <f>'Revised Working Capital Estimat'!I38</f>
        <v>0</v>
      </c>
      <c r="K20" s="521">
        <f>'Revised Working Capital Estimat'!J38</f>
        <v>-1.9805250999999999</v>
      </c>
    </row>
    <row r="21" spans="2:11">
      <c r="C21" s="553"/>
      <c r="D21" s="492"/>
      <c r="E21" s="591"/>
      <c r="F21" s="431"/>
      <c r="G21" s="431"/>
      <c r="H21" s="431"/>
      <c r="I21" s="431"/>
      <c r="J21" s="431"/>
      <c r="K21" s="431"/>
    </row>
    <row r="22" spans="2:11" ht="15">
      <c r="C22" s="555" t="s">
        <v>305</v>
      </c>
      <c r="D22" s="465">
        <f>D12+D14-E16-D18</f>
        <v>48.864542325000002</v>
      </c>
      <c r="E22" s="596">
        <f>E12+E14-E16-E18+E20</f>
        <v>16.163666116666676</v>
      </c>
      <c r="F22" s="362">
        <f t="shared" ref="F22:K22" si="8">F12+F14-F16-F18+F20</f>
        <v>28.128549553166671</v>
      </c>
      <c r="G22" s="362">
        <f t="shared" si="8"/>
        <v>28.99182948639417</v>
      </c>
      <c r="H22" s="362">
        <f t="shared" si="8"/>
        <v>29.822308791436821</v>
      </c>
      <c r="I22" s="362">
        <f t="shared" si="8"/>
        <v>-10.945684996802957</v>
      </c>
      <c r="J22" s="362">
        <f t="shared" si="8"/>
        <v>-10.244486671634945</v>
      </c>
      <c r="K22" s="362">
        <f t="shared" si="8"/>
        <v>15.65994590850339</v>
      </c>
    </row>
    <row r="23" spans="2:11">
      <c r="C23" s="553" t="s">
        <v>297</v>
      </c>
      <c r="D23" s="433"/>
      <c r="E23" s="433"/>
      <c r="F23" s="433">
        <f t="shared" ref="F23:K23" si="9">F22/E22-1</f>
        <v>0.7402332707282766</v>
      </c>
      <c r="G23" s="433">
        <f t="shared" si="9"/>
        <v>3.0690524287282805E-2</v>
      </c>
      <c r="H23" s="433">
        <f t="shared" si="9"/>
        <v>2.8645287991652779E-2</v>
      </c>
      <c r="I23" s="433">
        <f t="shared" si="9"/>
        <v>-1.3670301006321113</v>
      </c>
      <c r="J23" s="433">
        <f t="shared" si="9"/>
        <v>-6.4061621120361067E-2</v>
      </c>
      <c r="K23" s="433">
        <f t="shared" si="9"/>
        <v>-2.5286218246408412</v>
      </c>
    </row>
    <row r="24" spans="2:11">
      <c r="B24" s="368"/>
    </row>
    <row r="26" spans="2:11">
      <c r="B26" s="368"/>
      <c r="C26" s="368" t="s">
        <v>324</v>
      </c>
      <c r="E26" s="597">
        <f t="shared" ref="E26:K26" si="10">(E2-$B$35)/365</f>
        <v>-0.38630136986301372</v>
      </c>
      <c r="F26" s="466">
        <f t="shared" si="10"/>
        <v>0.61369863013698633</v>
      </c>
      <c r="G26" s="466">
        <f t="shared" si="10"/>
        <v>1.6136986301369862</v>
      </c>
      <c r="H26" s="466">
        <f t="shared" si="10"/>
        <v>2.6164383561643834</v>
      </c>
      <c r="I26" s="466">
        <f t="shared" si="10"/>
        <v>3.6164383561643834</v>
      </c>
      <c r="J26" s="466">
        <f t="shared" si="10"/>
        <v>4.6164383561643838</v>
      </c>
      <c r="K26" s="466">
        <f t="shared" si="10"/>
        <v>5.161643835616438</v>
      </c>
    </row>
    <row r="27" spans="2:11">
      <c r="B27" s="368"/>
    </row>
    <row r="28" spans="2:11" ht="15">
      <c r="B28" s="599" t="s">
        <v>417</v>
      </c>
      <c r="C28" s="604" t="s">
        <v>315</v>
      </c>
      <c r="D28" s="599"/>
      <c r="E28" s="599"/>
      <c r="F28" s="599"/>
      <c r="G28" s="599"/>
      <c r="H28" s="599"/>
      <c r="I28" s="599"/>
      <c r="J28" s="599"/>
      <c r="K28" s="599"/>
    </row>
    <row r="29" spans="2:11">
      <c r="B29" s="603" t="s">
        <v>321</v>
      </c>
      <c r="C29" s="615">
        <f>C30-1%</f>
        <v>0.14412240222935951</v>
      </c>
      <c r="D29" s="598">
        <f t="shared" ref="D29:E31" si="11">D$22*D$26/((1+$C29)^D$26)</f>
        <v>0</v>
      </c>
      <c r="E29" s="598">
        <f t="shared" si="11"/>
        <v>-6.5773979982833364</v>
      </c>
      <c r="F29" s="601">
        <f>F$22/((1+$C29)^F$26)</f>
        <v>25.897798757394192</v>
      </c>
      <c r="G29" s="601">
        <f t="shared" ref="G29:K31" si="12">G$22/((1+$C29)^G$26)</f>
        <v>23.33020988587737</v>
      </c>
      <c r="H29" s="601">
        <f t="shared" si="12"/>
        <v>20.967738854085109</v>
      </c>
      <c r="I29" s="601">
        <f t="shared" si="12"/>
        <v>-6.7263706109129506</v>
      </c>
      <c r="J29" s="601">
        <f t="shared" si="12"/>
        <v>-5.5024430891787359</v>
      </c>
      <c r="K29" s="601">
        <f t="shared" si="12"/>
        <v>7.8158478009225183</v>
      </c>
    </row>
    <row r="30" spans="2:11">
      <c r="B30" s="603" t="s">
        <v>322</v>
      </c>
      <c r="C30" s="605">
        <f>D46</f>
        <v>0.15412240222935952</v>
      </c>
      <c r="D30" s="598">
        <f t="shared" si="11"/>
        <v>0</v>
      </c>
      <c r="E30" s="598">
        <f>E$22/((1+$C30)^E$26)</f>
        <v>17.083932780427514</v>
      </c>
      <c r="F30" s="601">
        <f>F$22/((1+$C30)^F$26)</f>
        <v>25.759857153762386</v>
      </c>
      <c r="G30" s="601">
        <f t="shared" si="12"/>
        <v>23.004874200596689</v>
      </c>
      <c r="H30" s="601">
        <f t="shared" si="12"/>
        <v>20.495715292768125</v>
      </c>
      <c r="I30" s="601">
        <f t="shared" si="12"/>
        <v>-6.5179780168038262</v>
      </c>
      <c r="J30" s="601">
        <f t="shared" si="12"/>
        <v>-5.2857701807335298</v>
      </c>
      <c r="K30" s="601">
        <f t="shared" si="12"/>
        <v>7.4725403919008926</v>
      </c>
    </row>
    <row r="31" spans="2:11">
      <c r="B31" s="603" t="s">
        <v>323</v>
      </c>
      <c r="C31" s="615">
        <f>C30+1%</f>
        <v>0.16412240222935953</v>
      </c>
      <c r="D31" s="598">
        <f t="shared" si="11"/>
        <v>0</v>
      </c>
      <c r="E31" s="598">
        <f t="shared" si="11"/>
        <v>-6.6215778095931288</v>
      </c>
      <c r="F31" s="601">
        <f>F$22/((1+$C31)^F$26)</f>
        <v>25.623830877243186</v>
      </c>
      <c r="G31" s="601">
        <f t="shared" si="12"/>
        <v>22.686823679827278</v>
      </c>
      <c r="H31" s="601">
        <f t="shared" si="12"/>
        <v>20.038253742706765</v>
      </c>
      <c r="I31" s="601">
        <f t="shared" si="12"/>
        <v>-6.3177568558021866</v>
      </c>
      <c r="J31" s="601">
        <f t="shared" si="12"/>
        <v>-5.0793895027287839</v>
      </c>
      <c r="K31" s="601">
        <f t="shared" si="12"/>
        <v>7.1470817398595274</v>
      </c>
    </row>
    <row r="34" spans="1:6" ht="15">
      <c r="A34" s="699" t="s">
        <v>325</v>
      </c>
      <c r="B34" s="699"/>
    </row>
    <row r="35" spans="1:6" ht="15">
      <c r="A35" s="427" t="s">
        <v>326</v>
      </c>
      <c r="B35" s="428">
        <v>44427</v>
      </c>
      <c r="C35" s="602"/>
    </row>
    <row r="36" spans="1:6" ht="15">
      <c r="A36" s="427" t="s">
        <v>315</v>
      </c>
      <c r="B36" s="429">
        <f>D46</f>
        <v>0.15412240222935952</v>
      </c>
    </row>
    <row r="37" spans="1:6" ht="15">
      <c r="A37" s="427" t="s">
        <v>327</v>
      </c>
      <c r="B37" s="430">
        <v>0.01</v>
      </c>
    </row>
    <row r="39" spans="1:6" ht="15">
      <c r="A39" s="701" t="s">
        <v>311</v>
      </c>
      <c r="B39" s="701"/>
      <c r="C39" s="701"/>
      <c r="D39" s="701"/>
    </row>
    <row r="40" spans="1:6" ht="15">
      <c r="A40" s="383" t="s">
        <v>313</v>
      </c>
      <c r="B40" s="383" t="s">
        <v>314</v>
      </c>
      <c r="C40" s="383" t="s">
        <v>316</v>
      </c>
      <c r="D40" s="383" t="s">
        <v>315</v>
      </c>
    </row>
    <row r="41" spans="1:6">
      <c r="A41" s="702" t="s">
        <v>306</v>
      </c>
      <c r="B41" s="703"/>
      <c r="C41" s="703"/>
      <c r="D41" s="704"/>
    </row>
    <row r="42" spans="1:6">
      <c r="A42" s="387" t="s">
        <v>24</v>
      </c>
      <c r="B42" s="606">
        <v>118.01</v>
      </c>
      <c r="C42" s="611">
        <f>B42/$B$46</f>
        <v>0.55738711505762328</v>
      </c>
      <c r="D42" s="600">
        <v>0.13</v>
      </c>
    </row>
    <row r="43" spans="1:6">
      <c r="A43" s="387" t="s">
        <v>318</v>
      </c>
      <c r="B43" s="607">
        <f>SUM(B44:B45)</f>
        <v>93.71</v>
      </c>
      <c r="C43" s="611">
        <f>B43/$B$46</f>
        <v>0.44261288494237672</v>
      </c>
      <c r="D43" s="600">
        <v>0.1845</v>
      </c>
      <c r="F43" s="363">
        <f>SUM(B44:B45)</f>
        <v>93.71</v>
      </c>
    </row>
    <row r="44" spans="1:6">
      <c r="A44" s="608" t="s">
        <v>319</v>
      </c>
      <c r="B44" s="609">
        <v>74.66</v>
      </c>
      <c r="C44" s="353"/>
      <c r="D44" s="353"/>
    </row>
    <row r="45" spans="1:6">
      <c r="A45" s="610" t="s">
        <v>320</v>
      </c>
      <c r="B45" s="609">
        <v>19.05</v>
      </c>
      <c r="C45" s="353"/>
      <c r="D45" s="353"/>
    </row>
    <row r="46" spans="1:6" ht="15">
      <c r="A46" s="384" t="s">
        <v>312</v>
      </c>
      <c r="B46" s="612">
        <f>SUM(B42:B43)</f>
        <v>211.72</v>
      </c>
      <c r="C46" s="613">
        <f>SUM(C42:C45)</f>
        <v>1</v>
      </c>
      <c r="D46" s="614">
        <f>D42*C42+D43*C43</f>
        <v>0.15412240222935952</v>
      </c>
    </row>
    <row r="48" spans="1:6" ht="15">
      <c r="A48" s="696" t="s">
        <v>328</v>
      </c>
      <c r="B48" s="697"/>
      <c r="C48" s="698"/>
    </row>
    <row r="49" spans="1:3" ht="30">
      <c r="A49" s="497" t="s">
        <v>329</v>
      </c>
      <c r="B49" s="497" t="s">
        <v>315</v>
      </c>
      <c r="C49" s="385" t="s">
        <v>332</v>
      </c>
    </row>
    <row r="50" spans="1:3">
      <c r="A50" s="693" t="s">
        <v>306</v>
      </c>
      <c r="B50" s="694"/>
      <c r="C50" s="695"/>
    </row>
    <row r="51" spans="1:3" ht="15">
      <c r="A51" s="359" t="s">
        <v>323</v>
      </c>
      <c r="B51" s="371">
        <f>B52-B37</f>
        <v>0.14412240222935951</v>
      </c>
      <c r="C51" s="355">
        <f>SUM(F29:K29)</f>
        <v>65.782781598187512</v>
      </c>
    </row>
    <row r="52" spans="1:3" ht="15">
      <c r="A52" s="359" t="s">
        <v>322</v>
      </c>
      <c r="B52" s="484">
        <f>C30</f>
        <v>0.15412240222935952</v>
      </c>
      <c r="C52" s="381">
        <f>SUM(F30:K30)</f>
        <v>64.929238841490729</v>
      </c>
    </row>
    <row r="53" spans="1:3" ht="15">
      <c r="A53" s="359" t="s">
        <v>321</v>
      </c>
      <c r="B53" s="371">
        <f>B52+B37</f>
        <v>0.16412240222935953</v>
      </c>
      <c r="C53" s="355">
        <f>SUM(F31:K31)</f>
        <v>64.098843681105791</v>
      </c>
    </row>
    <row r="55" spans="1:3" ht="15">
      <c r="A55" s="382" t="s">
        <v>330</v>
      </c>
    </row>
    <row r="56" spans="1:3" ht="15">
      <c r="A56" s="386">
        <f>C52</f>
        <v>64.929238841490729</v>
      </c>
    </row>
  </sheetData>
  <mergeCells count="7">
    <mergeCell ref="C2:C3"/>
    <mergeCell ref="A50:C50"/>
    <mergeCell ref="A48:C48"/>
    <mergeCell ref="A34:B34"/>
    <mergeCell ref="C4:K4"/>
    <mergeCell ref="A39:D39"/>
    <mergeCell ref="A41:D4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9</vt:i4>
      </vt:variant>
    </vt:vector>
  </HeadingPairs>
  <TitlesOfParts>
    <vt:vector size="32" baseType="lpstr">
      <vt:lpstr>Actual Payout to Banks</vt:lpstr>
      <vt:lpstr>PROJECT</vt:lpstr>
      <vt:lpstr>DCF (OTS)</vt:lpstr>
      <vt:lpstr>DCF (OTS) OLD</vt:lpstr>
      <vt:lpstr>DCF (Banks) (NHAI)</vt:lpstr>
      <vt:lpstr>RKA Amortisation</vt:lpstr>
      <vt:lpstr>RKA Debt Sch</vt:lpstr>
      <vt:lpstr>RKA P&amp;L</vt:lpstr>
      <vt:lpstr>RKA Summary</vt:lpstr>
      <vt:lpstr>DCF (Banks)</vt:lpstr>
      <vt:lpstr>DCF-Investor</vt:lpstr>
      <vt:lpstr>RKA Actual Toll</vt:lpstr>
      <vt:lpstr>Revised Working Capital Estimat</vt:lpstr>
      <vt:lpstr>MMR</vt:lpstr>
      <vt:lpstr>DEBT</vt:lpstr>
      <vt:lpstr>Debt Paid</vt:lpstr>
      <vt:lpstr>Previous Financials</vt:lpstr>
      <vt:lpstr>Amortisation (Correct)</vt:lpstr>
      <vt:lpstr>Sheet3</vt:lpstr>
      <vt:lpstr>Sheet4</vt:lpstr>
      <vt:lpstr>p&amp;l-TNDK</vt:lpstr>
      <vt:lpstr>Previous Presentable P&amp;L</vt:lpstr>
      <vt:lpstr>Sheet1</vt:lpstr>
      <vt:lpstr>'RKA Summary'!OLE_LINK1</vt:lpstr>
      <vt:lpstr>'DCF (Banks)'!Print_Area</vt:lpstr>
      <vt:lpstr>'DCF (Banks) (NHAI)'!Print_Area</vt:lpstr>
      <vt:lpstr>'DCF (OTS)'!Print_Area</vt:lpstr>
      <vt:lpstr>'DCF (OTS) OLD'!Print_Area</vt:lpstr>
      <vt:lpstr>'DCF-Investor'!Print_Area</vt:lpstr>
      <vt:lpstr>DEBT!Print_Area</vt:lpstr>
      <vt:lpstr>MMR!Print_Area</vt:lpstr>
      <vt:lpstr>PROJECT!Print_Area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Bhaskar</dc:creator>
  <cp:lastModifiedBy>GAURAV KUMAR</cp:lastModifiedBy>
  <cp:lastPrinted>2019-05-08T09:47:54Z</cp:lastPrinted>
  <dcterms:created xsi:type="dcterms:W3CDTF">2011-02-09T10:10:01Z</dcterms:created>
  <dcterms:modified xsi:type="dcterms:W3CDTF">2021-08-20T20:27:45Z</dcterms:modified>
</cp:coreProperties>
</file>