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FABtech SFA\RK Working\"/>
    </mc:Choice>
  </mc:AlternateContent>
  <bookViews>
    <workbookView xWindow="-105" yWindow="-105" windowWidth="23250" windowHeight="12570" tabRatio="948" firstSheet="1" activeTab="5"/>
  </bookViews>
  <sheets>
    <sheet name="General" sheetId="3" state="hidden" r:id="rId1"/>
    <sheet name="SUMMARY" sheetId="12" r:id="rId2"/>
    <sheet name="Cash &amp; Cash Equivalents- I" sheetId="20" r:id="rId3"/>
    <sheet name="Inventory" sheetId="46" r:id="rId4"/>
    <sheet name="Interest Accrued" sheetId="44" r:id="rId5"/>
    <sheet name="SHORT TERM LOANS &amp; ADVANCES- II" sheetId="38" r:id="rId6"/>
    <sheet name="OCA- IV" sheetId="25" r:id="rId7"/>
    <sheet name="ONCA" sheetId="48" r:id="rId8"/>
    <sheet name="Sundry Debtors" sheetId="49" r:id="rId9"/>
    <sheet name="MSEDCL Assets" sheetId="33" state="hidden" r:id="rId10"/>
    <sheet name="SECL Assets" sheetId="34" state="hidden" r:id="rId11"/>
    <sheet name="WCL Assets" sheetId="35" state="hidden" r:id="rId12"/>
    <sheet name="Sheet4" sheetId="36" state="hidden" r:id="rId13"/>
  </sheets>
  <definedNames>
    <definedName name="_xlnm.Print_Area" localSheetId="1">SUMMARY!$B$2:$H$13</definedName>
  </definedNames>
  <calcPr calcId="152511"/>
</workbook>
</file>

<file path=xl/calcChain.xml><?xml version="1.0" encoding="utf-8"?>
<calcChain xmlns="http://schemas.openxmlformats.org/spreadsheetml/2006/main">
  <c r="H7" i="46" l="1"/>
  <c r="H8" i="46"/>
  <c r="H9" i="46"/>
  <c r="H10" i="46"/>
  <c r="H6" i="46"/>
  <c r="F10" i="46"/>
  <c r="F9" i="46"/>
  <c r="F8" i="46"/>
  <c r="F7" i="46"/>
  <c r="F6" i="46"/>
  <c r="H63" i="20" l="1"/>
  <c r="H62" i="20"/>
  <c r="G62" i="20"/>
  <c r="H61" i="20"/>
  <c r="H60" i="20"/>
  <c r="F62" i="20"/>
  <c r="E11" i="12" l="1"/>
  <c r="F11" i="12"/>
  <c r="G11" i="12"/>
  <c r="E12" i="12"/>
  <c r="F12" i="12"/>
  <c r="G12" i="12"/>
  <c r="D12" i="12"/>
  <c r="D11" i="12"/>
  <c r="B8" i="12"/>
  <c r="B9" i="12" s="1"/>
  <c r="B10" i="12" s="1"/>
  <c r="B11" i="12" s="1"/>
  <c r="B12" i="12" s="1"/>
  <c r="B7" i="12"/>
  <c r="B9" i="49"/>
  <c r="E8" i="49"/>
  <c r="H7" i="49"/>
  <c r="G7" i="49"/>
  <c r="F7" i="49"/>
  <c r="B7" i="49"/>
  <c r="H6" i="49"/>
  <c r="H8" i="49" s="1"/>
  <c r="G6" i="49"/>
  <c r="G8" i="49" s="1"/>
  <c r="F6" i="49"/>
  <c r="F8" i="49" s="1"/>
  <c r="B3" i="49"/>
  <c r="B9" i="48"/>
  <c r="E8" i="48"/>
  <c r="H7" i="48"/>
  <c r="G7" i="48"/>
  <c r="F7" i="48"/>
  <c r="B7" i="48"/>
  <c r="H6" i="48"/>
  <c r="H8" i="48" s="1"/>
  <c r="G6" i="48"/>
  <c r="F6" i="48"/>
  <c r="F8" i="48" s="1"/>
  <c r="B3" i="48"/>
  <c r="D9" i="12"/>
  <c r="E7" i="38"/>
  <c r="F7" i="38"/>
  <c r="G7" i="38"/>
  <c r="E8" i="38"/>
  <c r="F8" i="38"/>
  <c r="G8" i="38"/>
  <c r="E9" i="38"/>
  <c r="F9" i="38"/>
  <c r="G9" i="38"/>
  <c r="E10" i="38"/>
  <c r="F10" i="38"/>
  <c r="G10" i="38"/>
  <c r="E11" i="38"/>
  <c r="F11" i="38"/>
  <c r="G11" i="38"/>
  <c r="E12" i="38"/>
  <c r="F12" i="38"/>
  <c r="G12" i="38"/>
  <c r="E13" i="38"/>
  <c r="F13" i="38"/>
  <c r="G13" i="38"/>
  <c r="E14" i="38"/>
  <c r="F14" i="38"/>
  <c r="G14" i="38"/>
  <c r="E15" i="38"/>
  <c r="F15" i="38"/>
  <c r="G15" i="38"/>
  <c r="E16" i="38"/>
  <c r="F16" i="38"/>
  <c r="G16" i="38"/>
  <c r="E17" i="38"/>
  <c r="F17" i="38"/>
  <c r="G17" i="38"/>
  <c r="E18" i="38"/>
  <c r="F18" i="38"/>
  <c r="G18" i="38"/>
  <c r="E19" i="38"/>
  <c r="F19" i="38"/>
  <c r="G19" i="38"/>
  <c r="E20" i="38"/>
  <c r="F20" i="38"/>
  <c r="G20" i="38"/>
  <c r="E21" i="38"/>
  <c r="F21" i="38"/>
  <c r="G21" i="38"/>
  <c r="E22" i="38"/>
  <c r="F22" i="38"/>
  <c r="G22" i="38"/>
  <c r="E23" i="38"/>
  <c r="F23" i="38"/>
  <c r="G23" i="38"/>
  <c r="E24" i="38"/>
  <c r="F24" i="38"/>
  <c r="G24" i="38"/>
  <c r="E25" i="38"/>
  <c r="F25" i="38"/>
  <c r="G25" i="38"/>
  <c r="E26" i="38"/>
  <c r="F26" i="38"/>
  <c r="G26" i="38"/>
  <c r="E27" i="38"/>
  <c r="F27" i="38"/>
  <c r="G27" i="38"/>
  <c r="E28" i="38"/>
  <c r="F28" i="38"/>
  <c r="G28" i="38"/>
  <c r="E29" i="38"/>
  <c r="F29" i="38"/>
  <c r="G29" i="38"/>
  <c r="E30" i="38"/>
  <c r="F30" i="38"/>
  <c r="G30" i="38"/>
  <c r="E31" i="38"/>
  <c r="F31" i="38"/>
  <c r="G31" i="38"/>
  <c r="E32" i="38"/>
  <c r="F32" i="38"/>
  <c r="G32" i="38"/>
  <c r="E33" i="38"/>
  <c r="F33" i="38"/>
  <c r="G33" i="38"/>
  <c r="E34" i="38"/>
  <c r="F34" i="38"/>
  <c r="G34" i="38"/>
  <c r="E35" i="38"/>
  <c r="F35" i="38"/>
  <c r="G35" i="38"/>
  <c r="E36" i="38"/>
  <c r="F36" i="38"/>
  <c r="G36" i="38"/>
  <c r="E37" i="38"/>
  <c r="F37" i="38"/>
  <c r="G37" i="38"/>
  <c r="F6" i="38"/>
  <c r="G6" i="38"/>
  <c r="E6" i="38"/>
  <c r="F7" i="25"/>
  <c r="G7" i="25"/>
  <c r="H7" i="25"/>
  <c r="G6" i="25"/>
  <c r="H6" i="25"/>
  <c r="H7" i="44"/>
  <c r="I7" i="44"/>
  <c r="J7" i="44"/>
  <c r="H8" i="44"/>
  <c r="I8" i="44"/>
  <c r="J8" i="44"/>
  <c r="H9" i="44"/>
  <c r="I9" i="44"/>
  <c r="J9" i="44"/>
  <c r="H10" i="44"/>
  <c r="I10" i="44"/>
  <c r="J10" i="44"/>
  <c r="I6" i="44"/>
  <c r="J6" i="44"/>
  <c r="H6" i="44"/>
  <c r="F6" i="25"/>
  <c r="E50" i="20"/>
  <c r="F50" i="20"/>
  <c r="G50" i="20"/>
  <c r="E9" i="20"/>
  <c r="F9" i="20"/>
  <c r="G9" i="20"/>
  <c r="E10" i="20"/>
  <c r="F10" i="20"/>
  <c r="G10" i="20"/>
  <c r="E11" i="20"/>
  <c r="F11" i="20"/>
  <c r="G11" i="20"/>
  <c r="E12" i="20"/>
  <c r="F12" i="20"/>
  <c r="G12" i="20"/>
  <c r="E13" i="20"/>
  <c r="F13" i="20"/>
  <c r="G13" i="20"/>
  <c r="E14" i="20"/>
  <c r="F14" i="20"/>
  <c r="G14" i="20"/>
  <c r="E15" i="20"/>
  <c r="F15" i="20"/>
  <c r="G15" i="20"/>
  <c r="E16" i="20"/>
  <c r="F16" i="20"/>
  <c r="G16" i="20"/>
  <c r="E17" i="20"/>
  <c r="F17" i="20"/>
  <c r="G17" i="20"/>
  <c r="E18" i="20"/>
  <c r="F18" i="20"/>
  <c r="G18" i="20"/>
  <c r="E19" i="20"/>
  <c r="F19" i="20"/>
  <c r="G19" i="20"/>
  <c r="E20" i="20"/>
  <c r="F20" i="20"/>
  <c r="G20" i="20"/>
  <c r="E21" i="20"/>
  <c r="F21" i="20"/>
  <c r="G21" i="20"/>
  <c r="E22" i="20"/>
  <c r="F22" i="20"/>
  <c r="G22" i="20"/>
  <c r="E23" i="20"/>
  <c r="F23" i="20"/>
  <c r="G23" i="20"/>
  <c r="E24" i="20"/>
  <c r="F24" i="20"/>
  <c r="G24" i="20"/>
  <c r="E25" i="20"/>
  <c r="F25" i="20"/>
  <c r="G25" i="20"/>
  <c r="E26" i="20"/>
  <c r="F26" i="20"/>
  <c r="G26" i="20"/>
  <c r="E27" i="20"/>
  <c r="F27" i="20"/>
  <c r="G27" i="20"/>
  <c r="E28" i="20"/>
  <c r="F28" i="20"/>
  <c r="G28" i="20"/>
  <c r="E29" i="20"/>
  <c r="F29" i="20"/>
  <c r="G29" i="20"/>
  <c r="E31" i="20"/>
  <c r="F31" i="20"/>
  <c r="G31" i="20"/>
  <c r="E32" i="20"/>
  <c r="F32" i="20"/>
  <c r="G32" i="20"/>
  <c r="E33" i="20"/>
  <c r="F33" i="20"/>
  <c r="G33" i="20"/>
  <c r="E34" i="20"/>
  <c r="F34" i="20"/>
  <c r="G34" i="20"/>
  <c r="E35" i="20"/>
  <c r="F35" i="20"/>
  <c r="G35" i="20"/>
  <c r="E36" i="20"/>
  <c r="F36" i="20"/>
  <c r="G36" i="20"/>
  <c r="E37" i="20"/>
  <c r="F37" i="20"/>
  <c r="G37" i="20"/>
  <c r="E38" i="20"/>
  <c r="F38" i="20"/>
  <c r="G38" i="20"/>
  <c r="E39" i="20"/>
  <c r="F39" i="20"/>
  <c r="G39" i="20"/>
  <c r="E40" i="20"/>
  <c r="F40" i="20"/>
  <c r="G40" i="20"/>
  <c r="E41" i="20"/>
  <c r="F41" i="20"/>
  <c r="G41" i="20"/>
  <c r="E42" i="20"/>
  <c r="F42" i="20"/>
  <c r="G42" i="20"/>
  <c r="E43" i="20"/>
  <c r="F43" i="20"/>
  <c r="G43" i="20"/>
  <c r="E44" i="20"/>
  <c r="F44" i="20"/>
  <c r="G44" i="20"/>
  <c r="E45" i="20"/>
  <c r="F45" i="20"/>
  <c r="G45" i="20"/>
  <c r="E46" i="20"/>
  <c r="F46" i="20"/>
  <c r="G46" i="20"/>
  <c r="E47" i="20"/>
  <c r="F47" i="20"/>
  <c r="G47" i="20"/>
  <c r="E48" i="20"/>
  <c r="F48" i="20"/>
  <c r="G48" i="20"/>
  <c r="E49" i="20"/>
  <c r="F49" i="20"/>
  <c r="G49" i="20"/>
  <c r="E7" i="20"/>
  <c r="F7" i="20"/>
  <c r="G7" i="20"/>
  <c r="E8" i="20"/>
  <c r="F8" i="20"/>
  <c r="G8" i="20"/>
  <c r="F6" i="20"/>
  <c r="G6" i="20"/>
  <c r="E6" i="20"/>
  <c r="G8" i="48" l="1"/>
  <c r="D50" i="20"/>
  <c r="B7" i="20"/>
  <c r="B8" i="20" s="1"/>
  <c r="B9" i="20" s="1"/>
  <c r="B10" i="20" s="1"/>
  <c r="B11" i="20" s="1"/>
  <c r="B12" i="20" s="1"/>
  <c r="B13" i="20" s="1"/>
  <c r="B14" i="20" s="1"/>
  <c r="B15" i="20" s="1"/>
  <c r="B16" i="20" s="1"/>
  <c r="B17" i="20" s="1"/>
  <c r="B18" i="20" s="1"/>
  <c r="B19" i="20" s="1"/>
  <c r="B20" i="20" s="1"/>
  <c r="B21" i="20" s="1"/>
  <c r="B22" i="20" s="1"/>
  <c r="B23" i="20" s="1"/>
  <c r="B24" i="20" s="1"/>
  <c r="B25" i="20" s="1"/>
  <c r="B26" i="20" s="1"/>
  <c r="B27" i="20" s="1"/>
  <c r="B28" i="20" s="1"/>
  <c r="B29" i="20" s="1"/>
  <c r="B31" i="20" s="1"/>
  <c r="B32" i="20" l="1"/>
  <c r="B33" i="20" s="1"/>
  <c r="B34" i="20" s="1"/>
  <c r="B35" i="20" s="1"/>
  <c r="B36" i="20" s="1"/>
  <c r="B37" i="20" s="1"/>
  <c r="B38" i="20" s="1"/>
  <c r="B39" i="20" s="1"/>
  <c r="B40" i="20" s="1"/>
  <c r="B41" i="20" s="1"/>
  <c r="B42" i="20" s="1"/>
  <c r="B43" i="20" s="1"/>
  <c r="B44" i="20" s="1"/>
  <c r="B45" i="20" s="1"/>
  <c r="B46" i="20" s="1"/>
  <c r="B47" i="20" s="1"/>
  <c r="B48" i="20" s="1"/>
  <c r="B49" i="20" s="1"/>
  <c r="F11" i="46" l="1"/>
  <c r="J7" i="46"/>
  <c r="J8" i="46"/>
  <c r="J9" i="46"/>
  <c r="J10" i="46"/>
  <c r="J6" i="46"/>
  <c r="G8" i="46"/>
  <c r="G9" i="46"/>
  <c r="G10" i="46" s="1"/>
  <c r="G7" i="46"/>
  <c r="I8" i="46" l="1"/>
  <c r="K8" i="46" s="1"/>
  <c r="I6" i="46"/>
  <c r="K6" i="46" s="1"/>
  <c r="I10" i="46"/>
  <c r="K10" i="46" s="1"/>
  <c r="I9" i="46"/>
  <c r="K9" i="46" s="1"/>
  <c r="I7" i="46"/>
  <c r="K7" i="46" s="1"/>
  <c r="I11" i="46" l="1"/>
  <c r="E7" i="12" s="1"/>
  <c r="E13" i="12" s="1"/>
  <c r="B12" i="46"/>
  <c r="E11" i="46"/>
  <c r="B7" i="46"/>
  <c r="B8" i="46" s="1"/>
  <c r="B9" i="46" s="1"/>
  <c r="B10" i="46" s="1"/>
  <c r="B3" i="46"/>
  <c r="E8" i="25"/>
  <c r="D10" i="12" s="1"/>
  <c r="H8" i="25"/>
  <c r="G10" i="12" s="1"/>
  <c r="B7" i="25"/>
  <c r="D38" i="38"/>
  <c r="B7" i="38"/>
  <c r="B8" i="38" s="1"/>
  <c r="B9" i="38" s="1"/>
  <c r="B10" i="38" s="1"/>
  <c r="B11" i="38" s="1"/>
  <c r="B12" i="38" s="1"/>
  <c r="B13" i="38" s="1"/>
  <c r="B14" i="38" s="1"/>
  <c r="B15" i="38" s="1"/>
  <c r="B16" i="38" s="1"/>
  <c r="B17" i="38" s="1"/>
  <c r="B18" i="38" s="1"/>
  <c r="B19" i="38" s="1"/>
  <c r="B20" i="38" s="1"/>
  <c r="B21" i="38" s="1"/>
  <c r="B22" i="38" s="1"/>
  <c r="B23" i="38" s="1"/>
  <c r="B24" i="38" s="1"/>
  <c r="B25" i="38" s="1"/>
  <c r="B26" i="38" s="1"/>
  <c r="B27" i="38" s="1"/>
  <c r="B28" i="38" s="1"/>
  <c r="B29" i="38" s="1"/>
  <c r="B30" i="38" s="1"/>
  <c r="B31" i="38" s="1"/>
  <c r="B32" i="38" s="1"/>
  <c r="B33" i="38" s="1"/>
  <c r="B34" i="38" s="1"/>
  <c r="B35" i="38" s="1"/>
  <c r="B36" i="38" s="1"/>
  <c r="B37" i="38" s="1"/>
  <c r="H11" i="46" l="1"/>
  <c r="D7" i="12" s="1"/>
  <c r="D13" i="12" s="1"/>
  <c r="J11" i="46"/>
  <c r="F7" i="12" s="1"/>
  <c r="F13" i="12" s="1"/>
  <c r="K11" i="46"/>
  <c r="G7" i="12" s="1"/>
  <c r="G13" i="12" s="1"/>
  <c r="B12" i="44"/>
  <c r="E11" i="44"/>
  <c r="D8" i="12" s="1"/>
  <c r="B3" i="44"/>
  <c r="I11" i="44" l="1"/>
  <c r="F8" i="12" s="1"/>
  <c r="J11" i="44"/>
  <c r="G8" i="12" s="1"/>
  <c r="H11" i="44"/>
  <c r="E8" i="12" s="1"/>
  <c r="G8" i="25" l="1"/>
  <c r="F10" i="12" s="1"/>
  <c r="F8" i="25" l="1"/>
  <c r="E10" i="12" s="1"/>
  <c r="E6" i="12" l="1"/>
  <c r="E38" i="38" l="1"/>
  <c r="B39" i="38"/>
  <c r="E9" i="12" l="1"/>
  <c r="F38" i="38"/>
  <c r="F9" i="12" s="1"/>
  <c r="G38" i="38"/>
  <c r="G9" i="12" s="1"/>
  <c r="F6" i="12" l="1"/>
  <c r="G6" i="12" l="1"/>
  <c r="D6" i="12" l="1"/>
  <c r="B9" i="25" l="1"/>
  <c r="B51" i="20"/>
  <c r="B3" i="25" l="1"/>
  <c r="B3" i="38" l="1"/>
  <c r="B2" i="20" l="1"/>
  <c r="D3" i="34" l="1"/>
  <c r="E26" i="36" l="1"/>
  <c r="D2" i="34" l="1"/>
  <c r="C4" i="33"/>
  <c r="C3" i="33"/>
  <c r="C5" i="35" l="1"/>
  <c r="C11" i="35" s="1"/>
  <c r="D5" i="34"/>
  <c r="C2" i="33" l="1"/>
  <c r="C6" i="33" s="1"/>
  <c r="D14" i="3" l="1"/>
  <c r="C14" i="3" l="1"/>
  <c r="C12" i="3" l="1"/>
  <c r="D11" i="3"/>
  <c r="C10" i="3"/>
  <c r="C8" i="3" l="1"/>
  <c r="C11" i="3"/>
  <c r="C9" i="3"/>
  <c r="C7" i="3"/>
  <c r="C16" i="3" s="1"/>
  <c r="D10" i="3"/>
  <c r="D7" i="3"/>
  <c r="D16" i="3" l="1"/>
  <c r="C17" i="3" s="1"/>
  <c r="C20" i="3" s="1"/>
</calcChain>
</file>

<file path=xl/sharedStrings.xml><?xml version="1.0" encoding="utf-8"?>
<sst xmlns="http://schemas.openxmlformats.org/spreadsheetml/2006/main" count="386" uniqueCount="241">
  <si>
    <t>S.No.</t>
  </si>
  <si>
    <t>Items</t>
  </si>
  <si>
    <t>Particulars</t>
  </si>
  <si>
    <t>RECOVERABLE</t>
  </si>
  <si>
    <t>Investments</t>
  </si>
  <si>
    <t>Summary  of Current Assets:-</t>
  </si>
  <si>
    <t>Trade Receivables</t>
  </si>
  <si>
    <t>Advances</t>
  </si>
  <si>
    <t>Short Term Loans &amp; advances</t>
  </si>
  <si>
    <t>Long Term Loans &amp; Advances</t>
  </si>
  <si>
    <t>Inventories</t>
  </si>
  <si>
    <t>Cash &amp; Bank Balance</t>
  </si>
  <si>
    <t>Security Deposit</t>
  </si>
  <si>
    <t>NON-RECOVERABLE</t>
  </si>
  <si>
    <t>Total ( Recoverable+Non-Recoverable)</t>
  </si>
  <si>
    <t>[ Reconciled with audited Balance Sheet ]</t>
  </si>
  <si>
    <t>VALUATION OF CURRENT ASSETS AS ON 7TH NOV' 2017 :-</t>
  </si>
  <si>
    <t>DETAILS</t>
  </si>
  <si>
    <t>SL</t>
  </si>
  <si>
    <t>Potential valuation of current assets in % of total current assets</t>
  </si>
  <si>
    <t>REMARKS &amp; NOTES:-</t>
  </si>
  <si>
    <t>Total</t>
  </si>
  <si>
    <t>Remarks</t>
  </si>
  <si>
    <t xml:space="preserve">Sr. No. </t>
  </si>
  <si>
    <t>Total :</t>
  </si>
  <si>
    <t>Cash &amp; Cash equivalents</t>
  </si>
  <si>
    <t>S. No.</t>
  </si>
  <si>
    <t>Annexure</t>
  </si>
  <si>
    <t>Party Name</t>
  </si>
  <si>
    <t>Expected Date of realization/ settlement</t>
  </si>
  <si>
    <t>No Data Provided</t>
  </si>
  <si>
    <t>I</t>
  </si>
  <si>
    <t>II</t>
  </si>
  <si>
    <t>III</t>
  </si>
  <si>
    <t>IV</t>
  </si>
  <si>
    <t>V</t>
  </si>
  <si>
    <t>OTHER CURRENT ASSETS</t>
  </si>
  <si>
    <t>OCFA</t>
  </si>
  <si>
    <t>LT L&amp;A (Sec. Deposit Other)</t>
  </si>
  <si>
    <t>OCA</t>
  </si>
  <si>
    <t>FSA coal from SECL</t>
  </si>
  <si>
    <t>Current Invoice</t>
  </si>
  <si>
    <t>Per Tonne</t>
  </si>
  <si>
    <t>Rates</t>
  </si>
  <si>
    <t>Rs. per tonne</t>
  </si>
  <si>
    <t>ROM</t>
  </si>
  <si>
    <t>Royalty</t>
  </si>
  <si>
    <t>Stowing excise duty per tonne</t>
  </si>
  <si>
    <t>Sizing charges</t>
  </si>
  <si>
    <t>NMET</t>
  </si>
  <si>
    <t xml:space="preserve">DMF contribution </t>
  </si>
  <si>
    <t>CG Dev. Tax per tonne (Paryavaran Upkar)</t>
  </si>
  <si>
    <t>CG Env. Tax per tonne (Vikas Upkar)</t>
  </si>
  <si>
    <t>Excise Duty</t>
  </si>
  <si>
    <t>Energy Cess</t>
  </si>
  <si>
    <t>Terminal tax</t>
  </si>
  <si>
    <t>GST</t>
  </si>
  <si>
    <t>Surface transportation charge &amp; Evacuation Charge</t>
  </si>
  <si>
    <t>Railway Freight</t>
  </si>
  <si>
    <t>DCTS</t>
  </si>
  <si>
    <t>OCTS</t>
  </si>
  <si>
    <t>Development Surcharge on Coal Transportation</t>
  </si>
  <si>
    <t>Busy season Surcharge on Coal Transportaion (for 9 months)</t>
  </si>
  <si>
    <t>Total Freight</t>
  </si>
  <si>
    <t>Washery Charges</t>
  </si>
  <si>
    <t>Landed cost</t>
  </si>
  <si>
    <t>Coal</t>
  </si>
  <si>
    <t>CASH &amp; CASH EQUIVALENT</t>
  </si>
  <si>
    <t>SHORT TERM LOANS &amp; ADVANCES</t>
  </si>
  <si>
    <t>Period of Outstanding</t>
  </si>
  <si>
    <t>Figures in INR</t>
  </si>
  <si>
    <t>GST Authority</t>
  </si>
  <si>
    <t>Nature/ Purpose of Advance</t>
  </si>
  <si>
    <t>Name of counterparty</t>
  </si>
  <si>
    <t>SUMMARY OF VALUATION ASSESSMENT OF SECURITIES OR FINANCIAL ASSETS</t>
  </si>
  <si>
    <t>Security Deposit for Utility Services</t>
  </si>
  <si>
    <t xml:space="preserve">Total </t>
  </si>
  <si>
    <t>Fair Value</t>
  </si>
  <si>
    <t xml:space="preserve">Fair Value </t>
  </si>
  <si>
    <t>Liquidation Value Assessment
(Going Concern)*</t>
  </si>
  <si>
    <t>Liquidation Value Assessment
(Piecemeal)**</t>
  </si>
  <si>
    <t>Liquidation Value(Going Conern)*</t>
  </si>
  <si>
    <t>Liquidation Value
(Piecemeal)**</t>
  </si>
  <si>
    <t xml:space="preserve">1. Assessment is done based on the discussions done with the Corporate debtor/ Liquidator and the details which they could provide to us on our queries.
2. All the notes on the current status of amount recovery are given by Corporate debtor/ Liquidator. Notes and data provided by  Liquidator has been relied upon in good faith on the basis of which independent potential value assessment of the Securities or Financial Assets has been carried out.
3. For the basis of arriving at the Value of each Securities or Financial Assets, please refer to the specific annexure.
4. This is just a general assessment on the basis of general Industry practice based on the details which the Corporate debtor/ Liquidator could provide to us as per our queries &amp; discussions held during the course of the assessment and further opinion made by us based on the available information and facts on record.
5. Valuation of Securities or Financial Assets is more of a kind of an assessment based on the Industry practice and an assumption based on the facts &amp; verbal discussion carried out with the Corporate debtor/ Liquidator  that what is the minimum amount can be recovered out of the receivables, loans &amp; advances, etc.
6. No audit of any kind is performed by us from the books of account or ledger statements and all this data/ information/ input/ details provided to us by the Corporate debtor/ Liquidator are taken as is it on good faith that these are factually correct information.
7. There are no fixed criteria, formula or norm for the Valuation of Securities or Financial Assets. It is purely based on the individual assessment and may differ from valuer to valuer based on the practicality he/ she analyses in recoveries of outstanding dues. Ultimate recovery depends on efforts, extensive follow-ups, close scrutiny of individual case made by theCorporate debtor and  Liquidator. So our values should not be regarded as any judgment in regard to the recoverability of Securities or Financial Assets.
8* The Valuation under Liquidation (Going Concern) method is done  as per the provision of Clause (e) to (f) of Regulation 32 of IBBI ( Liquidation Process)  Regulations 2016.
9**The Valuation under Liquidation (Piecemeal) method is done  as per the provision of Clause (a) to (d) of Regulation 32 of IBBI( Liquidation Process) Regulations 2016. </t>
  </si>
  <si>
    <t>Liquidation Value
(Going concern)*</t>
  </si>
  <si>
    <t xml:space="preserve">1. Assessment is done based on the discussions done with the Corporate debtor/ Liquidator  and the details which they could provide to us on our queries.
2. This is just a general assessment on the basis of general Industry practice, based on the details which the Corporate debtor/ Liquidator  provided to us as per our queries &amp; discussions with the Corporate debtor/ Liquidator .
3. No audit of any kind is performed by us for the books of account or ledger statements and all this data/ information/ input/ details provided to us by the Corporate debtor/ Liquidator  are taken as is it on good faith that these are factually correct information.
4.  There is no fixed criteria, formula or norm for the Valuation of Securities or Financial Assets. It is purely based on the individual assessment and may differ from valuer to valuer based on the practicality he/she analyze in recoveries of outstanding dues. Ultimate recovery depends on efforts, extensive follow-ups, close scrutiny of individual case made by the company. So our values should not be regarded as any judgment in regard to the recoverability of Securities or Financial Assets.
5* The Valuation under Liquidation (Going Concern) method is done  as per the provision of Clause (e) to (f) of Regulation 32 of IBBI ( Liquidation Process)  Regulations 2016.
6**The Valuation under Liquidation (Piecemeal) method is done  as per the provision of Clause (a) to (d) of Regulation 32 of IBBI( Liquidation Process) Regulations 2016. </t>
  </si>
  <si>
    <t>Details are as on 13th May 2021</t>
  </si>
  <si>
    <t xml:space="preserve">Trial Balance as on insolvency commencement date </t>
  </si>
  <si>
    <t>INTEREST ACCRUED</t>
  </si>
  <si>
    <t>INTEREST RECEIVABLE ON SOFT LOAN SUBSIDY-BOB</t>
  </si>
  <si>
    <t>INTEREST RECEIVABLE OF SOFT LOAN SUBSIDY-BOI</t>
  </si>
  <si>
    <t>INTEREST RECEIVABLE OF SOFT LOAN SUBSIDY-CANARA</t>
  </si>
  <si>
    <t>INTEREST RECEIVABLE OF SOFT LOAN SUBSIDY-SBI</t>
  </si>
  <si>
    <t>INTEREST RECEIVABLE OF SOFT LOAN SUBSIDY-SYNDICATE</t>
  </si>
  <si>
    <t xml:space="preserve">1. Assessment is done based on the discussions done with the company and the details which they could provide to us on our queries.
2. The complete list of banks are taken from the data provided by the Corporate debtor/ liquidator for 13th May 2021. Status &amp; Outstanding amount are provided by the Corporate debtor/ Liquidator.
3. Basis of the assessment is mentioned against each line item based on the information provided to us by the Corporate debtor/ Liquidator.
4. No audit of any kind is performed by us from the books of account or ledger statements and all the data/ information/ input/ details provided to us by the Corporate debtor/ liquidator are taken as is it on good faith that these are factually correct information.
5. There is no fixed criteria, formula or norm for the Valuation of Securities or Financial Assets. It is purely based on the individual assessment and may differ from valuer to valuer based on the practicality he analyze in recoveries of outstanding dues. Ultimate recovery depends on efforts, extensive follow-ups, close scrutiny of individual case made by the Corporate debtor/ Liquidator. So our values should not be regarded as any judgment in regard to the recoverability of Securities or Financial Assets.
6* The Valuation under Liquidation (Going Concern) method is done  as per the provision of Clause (e) to (f) of Regulation 32 of IBBI ( Liquidation Process)  Regulations 2016.
7**The Valuation under Liquidation (Piecemeal) method is done  as per the provision of Clause (a) to (d) of Regulation 32 of IBBI( Liquidation Process) Regulations 2016. </t>
  </si>
  <si>
    <t>SECURITY DEPOSIT (BHIMA IRRIGATION)</t>
  </si>
  <si>
    <t>ACCURED INTEREST ON FD (BOM)</t>
  </si>
  <si>
    <t>INVENTORY</t>
  </si>
  <si>
    <t>Particul;ar</t>
  </si>
  <si>
    <t>100 ml Sanitizer Bottle</t>
  </si>
  <si>
    <t>200 ml Sanitizer Bottle</t>
  </si>
  <si>
    <t>500 ml Sanitizer Bottle</t>
  </si>
  <si>
    <t xml:space="preserve">Quantitiy as on date </t>
  </si>
  <si>
    <t>1 leter Sanitizer Bottle</t>
  </si>
  <si>
    <t>Total  Quantity(ml)</t>
  </si>
  <si>
    <t>5 leter Sanitizer Bottle</t>
  </si>
  <si>
    <t>Average Price of 1 ml</t>
  </si>
  <si>
    <t xml:space="preserve">1. Assessment is done based on the discussions done with the company and the details which they could provide to us on our queries.
2. The complete list of counter-parties are taken from the data provided by the Corporate debtor/ liquidator for 13th May 2021. Status &amp; Outstanding amount are provided by the Corporate debtor/ Liquidator.
3. Basis of the assessment is mentioned against each line item based on the information provided to us by the Corporate debtor/ Liquidator.
4. No audit of any kind is performed by us from the books of account or ledger statements and all the data/ information/ input/ details provided to us by the Corporate debtor/ liquidator are taken as is it on good faith that these are factually correct information.
5. There is no fixed criteria, formula or norm for the Valuation of Securities or Financial Assets. It is purely based on the individual assessment and may differ from valuer to valuer based on the practicality he analyze in recoveries of outstanding dues. Ultimate recovery depends on efforts, extensive follow-ups, close scrutiny of individual case made by the Corporate debtor/ Liquidator. So our values should not be regarded as any judgment in regard to the recoverability of Securities or Financial Assets.
6* The Valuation under Liquidation (Going Concern) method is done  as per the provision of Clause (e) to (f) of Regulation 32 of IBBI ( Liquidation Process)  Regulations 2016.
7**The Valuation under Liquidation (Piecemeal) method is done  as per the provision of Clause (a) to (d) of Regulation 32 of IBBI( Liquidation Process) Regulations 2016. </t>
  </si>
  <si>
    <t>Fair Value Assessment</t>
  </si>
  <si>
    <t>Inventory</t>
  </si>
  <si>
    <t>Short term loans and advances</t>
  </si>
  <si>
    <t>Interest Accrued</t>
  </si>
  <si>
    <t>Other Current Assets</t>
  </si>
  <si>
    <t>Trial Balance</t>
  </si>
  <si>
    <t xml:space="preserve">1. Assessment is done based on the Financial statement provided by the Corporate debtor/ Liquidator.
2. Basis of the assessment is mentioned against each line item.
3. We have considered the outstanding Balance as provided by the  Corporate debtor/ Liquidator for 13th May  2021.
4. No audit of any kind is performed by us from the books of account or ledger statements and all this data/ information/ input/ details provided to us by the  Corporate debtor/ Liquidator are taken as is it on good faith that these are factually correct information.
5. There is no fixed criteria, formula or norm for the Valuation of Securities or Financial Assets. It is purely based on the individual assessment and may differ from valuer to valuer based on the practicality he/ she analyze in recoveries of outstanding dues. Ultimate recovery depends on efforts, extensive follow-ups, close scrutiny of individual case made by the  Corporate debtor/ Liquidator. So our values should not be regarded as any judgment in regard to the recoverability of Securities or Financial Assets.
6* The Valuation under Liquidation (Going Concern) method is done  as per the provision of Clause (e) to (f) of Regulation 32 of IBBI ( Liquidation Process)  Regulations 2016.
7**The Valuation under Liquidation (Piecemeal) method is done  as per the provision of Clause (a) to (d) of Regulation 32 of IBBI( Liquidation Process) Regulations 2016. </t>
  </si>
  <si>
    <t>We have received the  details regarding the stock of sanitizer exists with the company in diffrent packaging units. 
As third wave of Covid pandemic is expectec to come soon and this stock of sanitizer can be utilized by selling out in the open market easily as it became the product of personal hygeine and having an appropriate demand in the market.   
Hence, we have considered the Fair Value to be 100%, Liquidation Value (Going concern) and Liquidation Value (Piecemeal) to be equal to 90%.</t>
  </si>
  <si>
    <t>We have not received any details regarding the efforts, terms and conditions of these items in terms of coverted into cash as per the requirement. Items such as advances, prepaid expenses, TDS recievables and GST output etc includes in others.
Hence, we have considered the Fair Value to be 100%, Liquidation Value (Going concern) and Liquidation Value (Piecemeal) to be 60% and 50% respectievely.</t>
  </si>
  <si>
    <t>Due to lack of information and terms &amp; conditions, maturity, period etc of this loan &amp; advance item we assumes the fair value to be 100%, Liquidation Value (Going concern) and Liquidation Value (Piecemeal) to be 60% and 50% respectievely.</t>
  </si>
  <si>
    <t>Due to unavailablity and terms &amp; conditions of the item we have considered the fair value to 100%, Liquidation Value (Going concern) and Liquidation Value (Piecemeal) to be 50%</t>
  </si>
  <si>
    <t>Due to lack of information and terms &amp; conditions of this item we assumes the fair value to be 100%, Liquidation Value (Going concern) and Liquidation Value (Piecemeal) to be 0% and 0% respectievely.</t>
  </si>
  <si>
    <t>While terms and conditions are not availiable with us while these advances seems to be realisable fair enough. Hence, we have considered the Fair Value to be 100%, Liquidation Value (Going concern) and Liquidation Value (Piecemeal) to be 60% and 50% respectievely.</t>
  </si>
  <si>
    <t>Due to lack of information and terms &amp; conditions of this item we can not comment the realisability of this amount. Henec, we assumes the fair value to be 100%, Liquidation Value (Going concern) and Liquidation Value (Piecemeal) to be 50% and 40% respectievely.</t>
  </si>
  <si>
    <t>Due to unavailablity and terms &amp; conditions of the item we have considered the fair value to 100%, Liquidation Value (Going concern) and Liquidation Value (Piecemeal) to be 50% and 40% respectievely.</t>
  </si>
  <si>
    <t>Particular</t>
  </si>
  <si>
    <t>As per the information provided by the liquidator/ Corporate Debtor, EMIs of these soft loans have not been paid on time and. So, due to missing EMIs interest accrued on these subsidied are not recievables.
Hence, we have considered the Fair Value to be NIL, Liquidation Value (Going concern) and Liquidation Value (Piecemeal) to be equal to NIL.</t>
  </si>
  <si>
    <t>CASH IN HAND</t>
  </si>
  <si>
    <t>BANK OF INDIA A/C 41</t>
  </si>
  <si>
    <t>BANK OF INDIA A/C 42</t>
  </si>
  <si>
    <t>STATE BANK OF INDIA A/C NO. 00000033566570369 MANGALWEDHA</t>
  </si>
  <si>
    <t>ANDHRA BANK A/C 090611100002005</t>
  </si>
  <si>
    <t>INDIAN OVERSEASE BANK A/C NO. 123102000015000</t>
  </si>
  <si>
    <t>KARNATAKA VIKAS GRAMIN BANK</t>
  </si>
  <si>
    <t>SOLAPUR DCC BANK MARVADE</t>
  </si>
  <si>
    <t>SYNDICATE BANK BR CHADCHAN 08133030000063</t>
  </si>
  <si>
    <t>BANK OF MAHARASHTRA (PIMPARI) A/C 60074377190</t>
  </si>
  <si>
    <t>BANK OF MAHARASHTRA (SANGOLA) A/C 60105256720</t>
  </si>
  <si>
    <t>BANK OF BARODA  A/C NO.04380200015291 PANDHARPUR</t>
  </si>
  <si>
    <t>VIJAYA BANK NIVARGI A/C NO. 135300301000016</t>
  </si>
  <si>
    <t>IDBI BANK A/C NO 0653102000007511</t>
  </si>
  <si>
    <t>THE PANDHARPUR ARBAN CO.OP.BANK LTD. A/C NO.49</t>
  </si>
  <si>
    <t>CANARA BANK SOLAPUR A/C NO.0310201004429</t>
  </si>
  <si>
    <t>CANARA BANK A/C NO. 2551201010223</t>
  </si>
  <si>
    <t>BANK OF MAHARASHTRA BRAHMPURI A/C NO. 60206986955</t>
  </si>
  <si>
    <t>IDBI BANK 046902000005272 (AKLUJ)</t>
  </si>
  <si>
    <t>SYNDICATE BANK 102 (DISTILLERY) CHADCHAN</t>
  </si>
  <si>
    <t>SYNDICATE BANK SL- A/C NO.53511010000132</t>
  </si>
  <si>
    <t>SYNDICATE BANK A/C 50001010022284 (DISTILLERY)</t>
  </si>
  <si>
    <t>FABTECH SUGAR (BALAJI NAGAR) MULTI STATE A/C-750010</t>
  </si>
  <si>
    <t>BABANRAO AUTADE NBSP LTD MANGALWEDHA - 64/4396</t>
  </si>
  <si>
    <t>Fixed Deposits</t>
  </si>
  <si>
    <t>BOI - 073345110001205</t>
  </si>
  <si>
    <t>BOI - 073345110001368</t>
  </si>
  <si>
    <t>BOI - 073345110001476</t>
  </si>
  <si>
    <t>BOI - 073345110001635</t>
  </si>
  <si>
    <t>BOI - 073345110001658</t>
  </si>
  <si>
    <t>BOI - 073345110001665</t>
  </si>
  <si>
    <t>IDBI FD - 469106000031143</t>
  </si>
  <si>
    <t>BOM FD - 60124678693</t>
  </si>
  <si>
    <t>BOM FD - 60151505581</t>
  </si>
  <si>
    <t>BOI - 073345110001762</t>
  </si>
  <si>
    <t>BOI - 073345110001770</t>
  </si>
  <si>
    <t>BOI - 073345110001771</t>
  </si>
  <si>
    <t>BOI - 073345110001772</t>
  </si>
  <si>
    <t>BOI - 073345110001773</t>
  </si>
  <si>
    <t>BOI - 073345110001774</t>
  </si>
  <si>
    <t>BOI - 073345110001775</t>
  </si>
  <si>
    <t>BOI - 073345110001778</t>
  </si>
  <si>
    <t>BOI - 073345110001779</t>
  </si>
  <si>
    <t>BOI - 073345110001780</t>
  </si>
  <si>
    <t>Cash and bank balance</t>
  </si>
  <si>
    <t>Faiar Value</t>
  </si>
  <si>
    <t>Liquidation Going Concern</t>
  </si>
  <si>
    <t>Liquidation Piecemeal Concern</t>
  </si>
  <si>
    <t>Due to unavailiability of Cash Certificate, we have considered the Fair Value will be NIL, also Liquidation Value (Going Concern) and Liquidation Vlaue (Piecemeal) will be Nil.</t>
  </si>
  <si>
    <t>Confirmation from the bank has been recieved  and vailable Amount is shown NIL. Hence, we have considered the Fair Value, Liquidation Value (Going concern) and Liquidation Value (Piecemeal) to be equal to NIL.</t>
  </si>
  <si>
    <t>Bank Statement is not  available for this amount. Hence, we have considered the Fair Value, Liquidation Value (Going concern) and Liquidation Value (Piecemeal) to be equal to NIL.</t>
  </si>
  <si>
    <t>Bank Statement has been received for this amount.Hence, we have considered the Fair Value, Liquidation Value (Going concern) and Liquidation Value (Piecemeal) to be equal to 100% of the trial balance.</t>
  </si>
  <si>
    <t>Confirmation from the bank has been received and as per the information, Available Amount is shown as NIL. Hence, we have considered the Fair Value, Liquidation Value (Going concern) and Liquidation Value (Piecemeal) to be equal to Nil.</t>
  </si>
  <si>
    <t>Confirmation from the bank has been received and as per the information, Available Amount is shown lesser in comparison of the trial balance. Hence, we have considered the Fair Value to be equal to 100% of the trial balance, Liquidation Value (Going concern) and Liquidation Value (Piecemeal) to be equal to 15% of the trial balance.</t>
  </si>
  <si>
    <t>Confirmation from the bank has been received and as per the information, Available Amount is shown lesser in comparison of the trial balance. Hence, we have considered the Fair Value to be equal to 100% of the trial balance, Liquidation Value (Going concern) and Liquidation Value (Piecemeal) to be equal to 25% of the trial balance.</t>
  </si>
  <si>
    <t>Confirmation from the bank has been received and as per the information, Available Amount is shown lesser in comparison of the trial balance. Hence, we have considered the Fair Value to be equal to 100% of the trial balance, Liquidation Value (Going concern) and Liquidation Value (Piecemeal) to be equal to 30% of the trial balance.</t>
  </si>
  <si>
    <t>Deposit receipt is not available for this amount.  Hence, we have considered the Fair Value, Liquidation Value (Going concern) and Liquidation Value (Piecemeal) to be equal to Nil.</t>
  </si>
  <si>
    <t>Confirmation from the bank has been received and as per the information, Available Amount is seems to realizable to an extent of full amount. Hence, we have considered the Fair Value to be equal to 100% of the trial balance, Liquidation Value (Going concern) and Liquidation Value (Piecemeal) to be equal to 100% of the trial balance.</t>
  </si>
  <si>
    <t>We have not received any kind of confirmation regarding the realizability of these amount. So considering the uncertainity in this transaction we can assume a lesser probabilty to be realised the amount as of now. 
Hence, we have considered the Fair value to be Nil, Liquidation value (Going concern)  and Liquidation Value (Piecemeal) to be NiL.</t>
  </si>
  <si>
    <t>CANE H &amp; T ADVANCE ( VEHICLE)</t>
  </si>
  <si>
    <t>CANE H&amp;T ADVANCE (V)</t>
  </si>
  <si>
    <t>CANE H&amp;T ADVANCE (DUMPING)</t>
  </si>
  <si>
    <t>CANE H&amp;T ADVANCE (B. CART)</t>
  </si>
  <si>
    <t>TDS RECEIVABLE ON FD INTEREST F.Y. 2016-17</t>
  </si>
  <si>
    <t>IGST (INPUT)</t>
  </si>
  <si>
    <t>CGST (OUTPUT)</t>
  </si>
  <si>
    <t>CANE H&amp;T ADV (AUTADE SUGARS)</t>
  </si>
  <si>
    <t>CANE H&amp;T ADV B-CART (AUTADE SUGARS)</t>
  </si>
  <si>
    <t>TDS RECEVAIBLE ON FD INTEREST F.Y.2017-18</t>
  </si>
  <si>
    <t>TDS RECEVABLE ON FD INTEREST F.Y.2018-19</t>
  </si>
  <si>
    <t>TDS RECEIVABLE ON FD INTEREST F.Y.2019-20</t>
  </si>
  <si>
    <t>TDS RECEIVABLE ON FD INTEREST F.Y.2020-21</t>
  </si>
  <si>
    <t>LOKMANYA SAKHAR UDYOG LTD</t>
  </si>
  <si>
    <t>SPARKON ENGINEERS (CREDITORS)</t>
  </si>
  <si>
    <t>FABTECH TECHNICAL CAMPUS (SANGOLA)</t>
  </si>
  <si>
    <t>CANE PURCHSE ADVANCE</t>
  </si>
  <si>
    <t>CANE SEED ADVANCE</t>
  </si>
  <si>
    <t>RAJ LAXMI ROOFING</t>
  </si>
  <si>
    <t>SHREE RENUKA PETROLIUM HORTI</t>
  </si>
  <si>
    <t>RATHOD VILAS GOPALRAO (LAND PUR)</t>
  </si>
  <si>
    <t>CRUSHING LINCENCE SECURITY DEPOSIT</t>
  </si>
  <si>
    <t>MSEDCL- DEPOSIT</t>
  </si>
  <si>
    <t>MVAT DEPOSIT</t>
  </si>
  <si>
    <t>CROP LOAN-CANARA BANK-SAVING DEPOSIT</t>
  </si>
  <si>
    <t>SANGOLA TALUKA SAHAKARI KARKHANA (DEPOSIT)</t>
  </si>
  <si>
    <t>SYNDICATE-H&amp;T SAVING DEPOSIT-2015-16</t>
  </si>
  <si>
    <t>CANARA-H&amp;T SAVING DEPOSIT-2015-16</t>
  </si>
  <si>
    <t>SECURITY DEPOSIT (H&amp;T 2014-15) DMGBSP-MANGALWEDHA</t>
  </si>
  <si>
    <t>SECURITY DEPOSIT (H&amp;T 2016-17) DMGBSP-MANGALWEDHA</t>
  </si>
  <si>
    <t>ADVANCE TO CREDITORS</t>
  </si>
  <si>
    <t>CANE H&amp;T ADV DUM (AUTADE SUGARS)</t>
  </si>
  <si>
    <t xml:space="preserve"> We have not received any kind of confirmation regarding the balance and the status of refund of this amount. So considering the uncertainity in this transaction we can assume a lesser probabilty to be realised the amount as of now. 
Hence, we have considered the Fair value to be Nil, Liquidation value (Going concern)  and Liquidation Value (Piecemeal) to be NiL.</t>
  </si>
  <si>
    <t>Due to unknown ITR status, we have considered the Fair value to be Nil, Liquidation value (Going concern)  and Liquidation Value (Piecemeal) to be NiL.</t>
  </si>
  <si>
    <t>Since the GST return was not filed, we have considered the Fair value to be Nil, Liquidation value (Going concern)  and Liquidation Value (Piecemeal) to be NiL.</t>
  </si>
  <si>
    <t>ITR has been filed but there is no any refunf of this amount. Hence, we have considered the Fair value to be Nil, Liquidation value (Going concern)  and Liquidation Value (Piecemeal) to be NiL.</t>
  </si>
  <si>
    <t>ITR has been filed and there is a refund of this amount. Hence, we have considered the Fair value to be 100%, Liquidation value (Going concern)  and Liquidation Value (Piecemeal) to be 100% of the trial balance.</t>
  </si>
  <si>
    <t>There is no any confirmation of balance nor refund status available and there is no any kind of movement since 2017 has been observed. Hence, we have considered the Fair value to be Nil, Liquidation value (Going concern)  and Liquidation Value (Piecemeal) to be NiL.</t>
  </si>
  <si>
    <t>There is no any confirmation of balance nor refund status available and there is no any kind of movement since since Jan 2018 has been observed. Hence, we have considered the Fair value to be Nil, Liquidation value (Going concern)  and Liquidation Value (Piecemeal) to be NiL.</t>
  </si>
  <si>
    <t>There is no any confirmation of balance nor refund status available and there is no any kind of movement since since May, 2019 has been observed. Hence, we have considered the Fair value to be Nil, Liquidation value (Going concern)  and Liquidation Value (Piecemeal) to be NiL.</t>
  </si>
  <si>
    <t>There is no any confirmation of balance nor refund status available. Hence, we have considered the Fair value to be Nil, Liquidation value (Going concern)  and Liquidation Value (Piecemeal) to be NiL.</t>
  </si>
  <si>
    <t>There is no any confirmation of balance nor refund status available and there is no any kind of movement since 2016 has been observed. Hence, we have considered the Fair value to be Nil, Liquidation value (Going concern)  and Liquidation Value (Piecemeal) to be NiL.</t>
  </si>
  <si>
    <t>There is no any confirmation of balance nor refund status available and there is no any kind of movement since 2018 has been observed. Hence, we have considered the Fair value to be Nil, Liquidation value (Going concern)  and Liquidation Value (Piecemeal) to be NiL.</t>
  </si>
  <si>
    <t>Due to a sunk cost,we have considered the Fair value to be Nil, Liquidation value (Going concern)  and Liquidation Value (Piecemeal) to be NiL.</t>
  </si>
  <si>
    <t>There is no any confirmation of balance nor recovery status available. Hence, we have considered the Fair value to be Nil, Liquidation value (Going concern)  and Liquidation Value (Piecemeal) to be NiL.</t>
  </si>
  <si>
    <t>There is no confirmation nor refund status available and production has been stopped since last 2 years as per IRP. No movement since 24/01/2019. Hence, we have considered the Fair value to be Nil, Liquidation value (Going concern)  and Liquidation Value (Piecemeal) to be NiL.</t>
  </si>
  <si>
    <t>OTHER NON-CURRENT ASSETS</t>
  </si>
  <si>
    <t>PRELIMINARY EXPENSES</t>
  </si>
  <si>
    <t>ROC FEES</t>
  </si>
  <si>
    <t>As these are the sunk cost and can not be realised in te future. Hence, we have considered the Fair value to be Nil, Liquidation value (Going concern)  and Liquidation Value (Piecemeal) to be NiL.</t>
  </si>
  <si>
    <t>Sundry Debtors</t>
  </si>
  <si>
    <t>SPIRIT MARCHANT</t>
  </si>
  <si>
    <t>SANITIZER MERCHANT</t>
  </si>
  <si>
    <t>No confirmation availiable and there is much lower probability to be realiased these amount. Hence, we have considered the Fair value to be Nil, Liquidation value (Going concern)  and Liquidation Value (Piecemeal) to be NiL.</t>
  </si>
  <si>
    <t>Other Non-Current Assets</t>
  </si>
  <si>
    <t>VI</t>
  </si>
  <si>
    <t>VII</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</si>
</sst>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44" formatCode="_ &quot;₹&quot;\ * #,##0.00_ ;_ &quot;₹&quot;\ * \-#,##0.00_ ;_ &quot;₹&quot;\ * &quot;-&quot;??_ ;_ @_ "/>
    <numFmt numFmtId="43" formatCode="_ * #,##0.00_ ;_ * \-#,##0.00_ ;_ * &quot;-&quot;??_ ;_ @_ "/>
    <numFmt numFmtId="164" formatCode="_(&quot;$&quot;* #,##0_);_(&quot;$&quot;* \(#,##0\);_(&quot;$&quot;* &quot;-&quot;_);_(@_)"/>
    <numFmt numFmtId="165" formatCode="_(&quot;$&quot;* #,##0.00_);_(&quot;$&quot;* \(#,##0.00\);_(&quot;$&quot;* &quot;-&quot;??_);_(@_)"/>
    <numFmt numFmtId="166" formatCode="_(* #,##0.00_);_(* \(#,##0.00\);_(* &quot;-&quot;??_);_(@_)"/>
    <numFmt numFmtId="167" formatCode="_ &quot;Rs.&quot;\ * #,##0.00_ ;_ &quot;Rs.&quot;\ * \-#,##0.00_ ;_ &quot;Rs.&quot;\ * &quot;-&quot;??_ ;_ @_ "/>
    <numFmt numFmtId="168" formatCode="_(* #,##0_);_(* \(#,##0\);_(* &quot;-&quot;??_);_(@_)"/>
    <numFmt numFmtId="169" formatCode="[&gt;=10000000]##\,##\,##\,##0;[&gt;=100000]\ ##\,##\,##0;##,##0"/>
    <numFmt numFmtId="170" formatCode="[&gt;=10000000]##.00\,##\,##\,##0;[&gt;=100000]\ ##.00\,##\,##0;##,##0.00"/>
    <numFmt numFmtId="171" formatCode="_-* #,##0_-;\-* #,##0_-;_-* &quot;-&quot;_-;_-@_-"/>
    <numFmt numFmtId="172" formatCode="_-* #,##0.00_-;\-* #,##0.00_-;_-* &quot;-&quot;??_-;_-@_-"/>
    <numFmt numFmtId="173" formatCode="_(* #,##0.00_);_(* \(#,##0.00\);_(* \-??_);_(@_)"/>
    <numFmt numFmtId="174" formatCode="0.00_)"/>
    <numFmt numFmtId="175" formatCode="0.000"/>
    <numFmt numFmtId="176" formatCode="&quot;$&quot;#,##0.0_);\(&quot;$&quot;#,##0.0\)"/>
    <numFmt numFmtId="177" formatCode="General_)"/>
    <numFmt numFmtId="178" formatCode="0.0%;\(0.0%\)"/>
    <numFmt numFmtId="179" formatCode="&quot;$&quot;#,##0.0"/>
    <numFmt numFmtId="180" formatCode="0.00000000"/>
    <numFmt numFmtId="181" formatCode="_-* #,##0\ _D_M_-;\-* #,##0\ _D_M_-;_-* &quot;-&quot;\ _D_M_-;_-@_-"/>
    <numFmt numFmtId="182" formatCode="_-* #,##0.00\ _D_M_-;\-* #,##0.00\ _D_M_-;_-* &quot;-&quot;??\ _D_M_-;_-@_-"/>
    <numFmt numFmtId="183" formatCode="#,##0\ &quot;F&quot;;[Red]\-#,##0\ &quot;F&quot;"/>
    <numFmt numFmtId="184" formatCode="mm/dd/yy"/>
    <numFmt numFmtId="185" formatCode="#,##0&quot;£&quot;_);\(#,##0&quot;£&quot;\)"/>
    <numFmt numFmtId="186" formatCode="#,##0&quot;£&quot;_);[Red]\(#,##0&quot;£&quot;\)"/>
    <numFmt numFmtId="187" formatCode="_-&quot;$&quot;* #,##0_-;\-&quot;$&quot;* #,##0_-;_-&quot;$&quot;* &quot;-&quot;_-;_-@_-"/>
    <numFmt numFmtId="188" formatCode="_-&quot;$&quot;* #,##0.00_-;\-&quot;$&quot;* #,##0.00_-;_-&quot;$&quot;* &quot;-&quot;??_-;_-@_-"/>
    <numFmt numFmtId="189" formatCode="0.00_);\-0.00"/>
  </numFmts>
  <fonts count="53">
    <font>
      <sz val="11"/>
      <color theme="1"/>
      <name val="Calibri"/>
      <family val="2"/>
      <scheme val="minor"/>
    </font>
    <font>
      <b/>
      <sz val="11"/>
      <color theme="1"/>
      <name val="Calibri"/>
      <family val="2"/>
      <scheme val="minor"/>
    </font>
    <font>
      <b/>
      <sz val="12"/>
      <color theme="0"/>
      <name val="Calibri"/>
      <family val="2"/>
      <scheme val="minor"/>
    </font>
    <font>
      <sz val="11"/>
      <color theme="1"/>
      <name val="Calibri"/>
      <family val="2"/>
      <scheme val="minor"/>
    </font>
    <font>
      <b/>
      <sz val="14"/>
      <color theme="1"/>
      <name val="Calibri"/>
      <family val="2"/>
      <scheme val="minor"/>
    </font>
    <font>
      <sz val="10"/>
      <name val="Arial"/>
      <family val="2"/>
    </font>
    <font>
      <i/>
      <sz val="9"/>
      <color theme="1"/>
      <name val="Arial"/>
      <family val="2"/>
    </font>
    <font>
      <b/>
      <sz val="9"/>
      <color theme="0"/>
      <name val="Arial"/>
      <family val="2"/>
    </font>
    <font>
      <sz val="9"/>
      <color theme="1"/>
      <name val="Arial"/>
      <family val="2"/>
    </font>
    <font>
      <i/>
      <sz val="9"/>
      <name val="Arial"/>
      <family val="2"/>
    </font>
    <font>
      <b/>
      <sz val="9"/>
      <color theme="1"/>
      <name val="Arial"/>
      <family val="2"/>
    </font>
    <font>
      <b/>
      <sz val="9"/>
      <name val="Arial"/>
      <family val="2"/>
    </font>
    <font>
      <b/>
      <i/>
      <sz val="9"/>
      <color theme="0"/>
      <name val="Arial"/>
      <family val="2"/>
    </font>
    <font>
      <b/>
      <i/>
      <sz val="9"/>
      <color theme="1"/>
      <name val="Arial"/>
      <family val="2"/>
    </font>
    <font>
      <b/>
      <sz val="9"/>
      <color rgb="FF000000"/>
      <name val="Arial"/>
      <family val="2"/>
    </font>
    <font>
      <sz val="9"/>
      <name val="Arial"/>
      <family val="2"/>
    </font>
    <font>
      <b/>
      <i/>
      <sz val="9"/>
      <name val="Arial"/>
      <family val="2"/>
    </font>
    <font>
      <sz val="10"/>
      <name val="Arial"/>
      <family val="2"/>
      <charset val="134"/>
    </font>
    <font>
      <sz val="12"/>
      <name val="Times New Roman"/>
      <family val="1"/>
    </font>
    <font>
      <sz val="10"/>
      <color indexed="8"/>
      <name val="Arial"/>
      <family val="2"/>
    </font>
    <font>
      <sz val="10"/>
      <color indexed="8"/>
      <name val="Arial"/>
      <family val="2"/>
    </font>
    <font>
      <b/>
      <sz val="10"/>
      <color indexed="8"/>
      <name val="ARIAL"/>
      <family val="2"/>
    </font>
    <font>
      <b/>
      <sz val="11"/>
      <name val="Arial"/>
      <family val="2"/>
    </font>
    <font>
      <b/>
      <sz val="10"/>
      <name val="Arial"/>
      <family val="2"/>
    </font>
    <font>
      <sz val="11"/>
      <color indexed="8"/>
      <name val="Calibri"/>
      <family val="2"/>
    </font>
    <font>
      <b/>
      <sz val="12"/>
      <name val="Arial"/>
      <family val="2"/>
    </font>
    <font>
      <b/>
      <sz val="10"/>
      <name val="Helv"/>
    </font>
    <font>
      <sz val="8"/>
      <name val="Arial"/>
      <family val="2"/>
    </font>
    <font>
      <b/>
      <sz val="12"/>
      <name val="Helv"/>
    </font>
    <font>
      <b/>
      <sz val="11"/>
      <name val="Helv"/>
    </font>
    <font>
      <b/>
      <i/>
      <sz val="16"/>
      <name val="Helv"/>
    </font>
    <font>
      <sz val="12"/>
      <name val="Tms Rmn"/>
    </font>
    <font>
      <sz val="9"/>
      <name val="Times New Roman"/>
      <family val="1"/>
    </font>
    <font>
      <sz val="10"/>
      <name val="MS Serif"/>
      <family val="1"/>
    </font>
    <font>
      <sz val="10"/>
      <name val="MS Sans Serif"/>
      <family val="2"/>
    </font>
    <font>
      <sz val="10"/>
      <color indexed="16"/>
      <name val="MS Serif"/>
      <family val="1"/>
    </font>
    <font>
      <sz val="7"/>
      <name val="Small Fonts"/>
      <family val="2"/>
    </font>
    <font>
      <b/>
      <i/>
      <sz val="10"/>
      <color indexed="8"/>
      <name val="Arial"/>
      <family val="2"/>
    </font>
    <font>
      <b/>
      <sz val="10"/>
      <color indexed="56"/>
      <name val="Arial"/>
      <family val="2"/>
    </font>
    <font>
      <b/>
      <sz val="16"/>
      <color indexed="8"/>
      <name val="Arial"/>
      <family val="2"/>
    </font>
    <font>
      <sz val="8"/>
      <name val="Helv"/>
    </font>
    <font>
      <b/>
      <sz val="8"/>
      <color indexed="8"/>
      <name val="Helv"/>
    </font>
    <font>
      <b/>
      <sz val="11"/>
      <name val="Times New Roman"/>
      <family val="1"/>
    </font>
    <font>
      <b/>
      <i/>
      <sz val="16"/>
      <name val="Arial"/>
      <family val="2"/>
    </font>
    <font>
      <u/>
      <sz val="10"/>
      <color indexed="12"/>
      <name val="Arial"/>
      <family val="2"/>
    </font>
    <font>
      <sz val="10"/>
      <name val="Arial"/>
      <family val="2"/>
      <charset val="1"/>
    </font>
    <font>
      <sz val="9"/>
      <color indexed="8"/>
      <name val="Arial"/>
      <family val="2"/>
    </font>
    <font>
      <b/>
      <sz val="8.0500000000000007"/>
      <color indexed="8"/>
      <name val="Calibri"/>
      <family val="2"/>
    </font>
    <font>
      <b/>
      <sz val="11"/>
      <color theme="0"/>
      <name val="Calibri"/>
      <family val="2"/>
      <scheme val="minor"/>
    </font>
    <font>
      <sz val="8.0500000000000007"/>
      <color indexed="8"/>
      <name val="Calibri"/>
      <family val="2"/>
    </font>
    <font>
      <b/>
      <i/>
      <sz val="9"/>
      <color rgb="FF0070C0"/>
      <name val="Arial"/>
      <family val="2"/>
    </font>
    <font>
      <i/>
      <sz val="9"/>
      <color theme="0"/>
      <name val="Arial"/>
      <family val="2"/>
    </font>
    <font>
      <sz val="9"/>
      <color theme="0" tint="-0.249977111117893"/>
      <name val="Arial"/>
      <family val="2"/>
    </font>
  </fonts>
  <fills count="23">
    <fill>
      <patternFill patternType="none"/>
    </fill>
    <fill>
      <patternFill patternType="gray125"/>
    </fill>
    <fill>
      <patternFill patternType="solid">
        <fgColor theme="3" tint="-0.249977111117893"/>
        <bgColor indexed="64"/>
      </patternFill>
    </fill>
    <fill>
      <patternFill patternType="solid">
        <fgColor theme="3" tint="0.79998168889431442"/>
        <bgColor indexed="64"/>
      </patternFill>
    </fill>
    <fill>
      <patternFill patternType="solid">
        <fgColor theme="3"/>
        <bgColor indexed="64"/>
      </patternFill>
    </fill>
    <fill>
      <patternFill patternType="solid">
        <fgColor theme="0"/>
        <bgColor indexed="64"/>
      </patternFill>
    </fill>
    <fill>
      <patternFill patternType="solid">
        <fgColor rgb="FFFFFFCC"/>
      </patternFill>
    </fill>
    <fill>
      <patternFill patternType="solid">
        <fgColor indexed="9"/>
        <bgColor indexed="64"/>
      </patternFill>
    </fill>
    <fill>
      <patternFill patternType="solid">
        <fgColor indexed="43"/>
        <bgColor indexed="64"/>
      </patternFill>
    </fill>
    <fill>
      <patternFill patternType="solid">
        <fgColor indexed="27"/>
      </patternFill>
    </fill>
    <fill>
      <patternFill patternType="solid">
        <fgColor indexed="9"/>
      </patternFill>
    </fill>
    <fill>
      <patternFill patternType="solid">
        <fgColor indexed="42"/>
      </patternFill>
    </fill>
    <fill>
      <patternFill patternType="solid">
        <fgColor indexed="22"/>
        <bgColor indexed="64"/>
      </patternFill>
    </fill>
    <fill>
      <patternFill patternType="solid">
        <fgColor indexed="9"/>
        <bgColor indexed="26"/>
      </patternFill>
    </fill>
    <fill>
      <patternFill patternType="solid">
        <fgColor indexed="26"/>
        <bgColor indexed="64"/>
      </patternFill>
    </fill>
    <fill>
      <patternFill patternType="solid">
        <fgColor indexed="24"/>
      </patternFill>
    </fill>
    <fill>
      <patternFill patternType="solid">
        <fgColor indexed="40"/>
        <bgColor indexed="64"/>
      </patternFill>
    </fill>
    <fill>
      <patternFill patternType="solid">
        <fgColor indexed="41"/>
      </patternFill>
    </fill>
    <fill>
      <patternFill patternType="solid">
        <fgColor indexed="40"/>
      </patternFill>
    </fill>
    <fill>
      <patternFill patternType="solid">
        <fgColor rgb="FFFFFF00"/>
        <bgColor indexed="64"/>
      </patternFill>
    </fill>
    <fill>
      <patternFill patternType="solid">
        <fgColor rgb="FF002060"/>
        <bgColor indexed="64"/>
      </patternFill>
    </fill>
    <fill>
      <patternFill patternType="solid">
        <fgColor theme="6" tint="0.79998168889431442"/>
        <bgColor indexed="64"/>
      </patternFill>
    </fill>
    <fill>
      <patternFill patternType="solid">
        <fgColor theme="6" tint="0.59999389629810485"/>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bottom/>
      <diagonal/>
    </border>
    <border>
      <left/>
      <right/>
      <top style="double">
        <color indexed="64"/>
      </top>
      <bottom style="double">
        <color indexed="64"/>
      </bottom>
      <diagonal/>
    </border>
    <border>
      <left/>
      <right/>
      <top style="medium">
        <color indexed="64"/>
      </top>
      <bottom style="medium">
        <color indexed="64"/>
      </bottom>
      <diagonal/>
    </border>
    <border>
      <left/>
      <right/>
      <top/>
      <bottom style="medium">
        <color indexed="8"/>
      </bottom>
      <diagonal/>
    </border>
    <border>
      <left style="thin">
        <color indexed="48"/>
      </left>
      <right style="thin">
        <color indexed="48"/>
      </right>
      <top style="thin">
        <color indexed="48"/>
      </top>
      <bottom style="thin">
        <color indexed="48"/>
      </bottom>
      <diagonal/>
    </border>
    <border>
      <left style="thin">
        <color indexed="48"/>
      </left>
      <right style="thin">
        <color indexed="48"/>
      </right>
      <top style="thin">
        <color indexed="48"/>
      </top>
      <bottom style="thin">
        <color indexed="4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indexed="64"/>
      </right>
      <top style="thin">
        <color indexed="64"/>
      </top>
      <bottom/>
      <diagonal/>
    </border>
    <border>
      <left style="thin">
        <color indexed="48"/>
      </left>
      <right style="thin">
        <color indexed="48"/>
      </right>
      <top style="thin">
        <color indexed="48"/>
      </top>
      <bottom style="thin">
        <color indexed="48"/>
      </bottom>
      <diagonal/>
    </border>
    <border>
      <left/>
      <right/>
      <top style="thin">
        <color indexed="64"/>
      </top>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diagonal/>
    </border>
    <border>
      <left style="thin">
        <color auto="1"/>
      </left>
      <right style="thin">
        <color auto="1"/>
      </right>
      <top/>
      <bottom style="thin">
        <color indexed="64"/>
      </bottom>
      <diagonal/>
    </border>
  </borders>
  <cellStyleXfs count="2105">
    <xf numFmtId="0" fontId="0"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5" fillId="0" borderId="0"/>
    <xf numFmtId="43" fontId="5" fillId="0" borderId="0" applyFont="0" applyFill="0" applyBorder="0" applyAlignment="0" applyProtection="0"/>
    <xf numFmtId="166"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0" fontId="5" fillId="0" borderId="0" applyNumberFormat="0" applyFill="0" applyBorder="0" applyAlignment="0" applyProtection="0"/>
    <xf numFmtId="43" fontId="3" fillId="0" borderId="0" applyFont="0" applyFill="0" applyBorder="0" applyAlignment="0" applyProtection="0"/>
    <xf numFmtId="0" fontId="17" fillId="0" borderId="0">
      <alignment vertical="center"/>
    </xf>
    <xf numFmtId="43" fontId="18" fillId="0" borderId="0" applyFont="0" applyFill="0" applyBorder="0" applyAlignment="0" applyProtection="0">
      <alignment vertical="center"/>
    </xf>
    <xf numFmtId="43" fontId="3" fillId="0" borderId="0" applyFont="0" applyFill="0" applyBorder="0" applyAlignment="0" applyProtection="0"/>
    <xf numFmtId="0" fontId="5" fillId="0" borderId="0" applyNumberFormat="0" applyFill="0" applyBorder="0" applyAlignment="0" applyProtection="0"/>
    <xf numFmtId="9" fontId="5" fillId="0" borderId="0" applyFont="0" applyFill="0" applyBorder="0" applyAlignment="0" applyProtection="0"/>
    <xf numFmtId="0" fontId="19" fillId="0" borderId="0">
      <alignment vertical="top"/>
    </xf>
    <xf numFmtId="0" fontId="20" fillId="0" borderId="0">
      <alignment vertical="top"/>
    </xf>
    <xf numFmtId="0" fontId="19" fillId="0" borderId="0">
      <alignment vertical="top"/>
    </xf>
    <xf numFmtId="0" fontId="19" fillId="0" borderId="0">
      <alignment vertical="top"/>
    </xf>
    <xf numFmtId="0" fontId="19" fillId="0" borderId="0">
      <alignment vertical="top"/>
    </xf>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4" fontId="5" fillId="0" borderId="0" applyFont="0" applyFill="0" applyBorder="0" applyAlignment="0" applyProtection="0"/>
    <xf numFmtId="0" fontId="18" fillId="0" borderId="0" applyFill="0" applyBorder="0"/>
    <xf numFmtId="0" fontId="31" fillId="0" borderId="0" applyNumberFormat="0" applyFill="0" applyBorder="0" applyAlignment="0" applyProtection="0"/>
    <xf numFmtId="176" fontId="5" fillId="0" borderId="0" applyFill="0" applyBorder="0" applyAlignment="0"/>
    <xf numFmtId="177" fontId="32" fillId="0" borderId="0" applyFill="0" applyBorder="0" applyAlignment="0"/>
    <xf numFmtId="175" fontId="32" fillId="0" borderId="0" applyFill="0" applyBorder="0" applyAlignment="0"/>
    <xf numFmtId="178" fontId="5" fillId="0" borderId="0" applyFill="0" applyBorder="0" applyAlignment="0"/>
    <xf numFmtId="179" fontId="5" fillId="0" borderId="0" applyFill="0" applyBorder="0" applyAlignment="0"/>
    <xf numFmtId="176" fontId="5" fillId="0" borderId="0" applyFill="0" applyBorder="0" applyAlignment="0"/>
    <xf numFmtId="180" fontId="5" fillId="0" borderId="0" applyFill="0" applyBorder="0" applyAlignment="0"/>
    <xf numFmtId="177" fontId="32" fillId="0" borderId="0" applyFill="0" applyBorder="0" applyAlignment="0"/>
    <xf numFmtId="0" fontId="26" fillId="0" borderId="0"/>
    <xf numFmtId="0" fontId="23" fillId="0" borderId="0"/>
    <xf numFmtId="43" fontId="19" fillId="0" borderId="0" applyFont="0" applyFill="0" applyBorder="0" applyAlignment="0" applyProtection="0">
      <alignment vertical="top"/>
    </xf>
    <xf numFmtId="176" fontId="5" fillId="0" borderId="0" applyFont="0" applyFill="0" applyBorder="0" applyAlignment="0" applyProtection="0"/>
    <xf numFmtId="43" fontId="19" fillId="0" borderId="0" applyFont="0" applyFill="0" applyBorder="0" applyAlignment="0" applyProtection="0">
      <alignment vertical="top"/>
    </xf>
    <xf numFmtId="173" fontId="5" fillId="0" borderId="0" applyFill="0" applyBorder="0" applyAlignment="0" applyProtection="0"/>
    <xf numFmtId="43" fontId="19" fillId="0" borderId="0" applyFont="0" applyFill="0" applyBorder="0" applyAlignment="0" applyProtection="0">
      <alignment vertical="top"/>
    </xf>
    <xf numFmtId="173" fontId="5"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applyFill="0" applyBorder="0" applyAlignment="0" applyProtection="0"/>
    <xf numFmtId="0" fontId="5" fillId="0" borderId="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9"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9" fillId="0" borderId="0" applyFont="0" applyFill="0" applyBorder="0" applyAlignment="0" applyProtection="0">
      <alignment vertical="top"/>
    </xf>
    <xf numFmtId="43" fontId="3" fillId="0" borderId="0" applyFont="0" applyFill="0" applyBorder="0" applyAlignment="0" applyProtection="0"/>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9" fillId="0" borderId="0" applyFont="0" applyFill="0" applyBorder="0" applyAlignment="0" applyProtection="0">
      <alignment vertical="top"/>
    </xf>
    <xf numFmtId="43" fontId="5" fillId="0" borderId="0" applyFont="0" applyFill="0" applyBorder="0" applyAlignment="0" applyProtection="0"/>
    <xf numFmtId="43" fontId="24" fillId="0" borderId="0" applyFont="0" applyFill="0" applyBorder="0" applyAlignment="0" applyProtection="0"/>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5" fillId="0" borderId="0" applyFont="0" applyFill="0" applyBorder="0" applyAlignment="0" applyProtection="0"/>
    <xf numFmtId="173" fontId="5" fillId="0" borderId="0" applyFill="0" applyBorder="0" applyAlignment="0" applyProtection="0"/>
    <xf numFmtId="173" fontId="5" fillId="0" borderId="0" applyFill="0" applyBorder="0" applyAlignment="0" applyProtection="0"/>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33" fillId="0" borderId="0" applyNumberFormat="0" applyAlignment="0">
      <alignment horizontal="left"/>
    </xf>
    <xf numFmtId="165" fontId="19" fillId="0" borderId="0" applyFont="0" applyFill="0" applyBorder="0" applyAlignment="0" applyProtection="0">
      <alignment vertical="top"/>
    </xf>
    <xf numFmtId="177" fontId="3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4" fontId="19" fillId="0" borderId="0" applyFill="0" applyBorder="0" applyAlignment="0"/>
    <xf numFmtId="38" fontId="34" fillId="0" borderId="18">
      <alignment vertical="center"/>
    </xf>
    <xf numFmtId="181" fontId="5" fillId="0" borderId="0" applyFont="0" applyFill="0" applyBorder="0" applyAlignment="0" applyProtection="0"/>
    <xf numFmtId="182" fontId="5" fillId="0" borderId="0" applyFont="0" applyFill="0" applyBorder="0" applyAlignment="0" applyProtection="0"/>
    <xf numFmtId="176" fontId="5" fillId="0" borderId="0" applyFill="0" applyBorder="0" applyAlignment="0"/>
    <xf numFmtId="177" fontId="32" fillId="0" borderId="0" applyFill="0" applyBorder="0" applyAlignment="0"/>
    <xf numFmtId="176" fontId="5" fillId="0" borderId="0" applyFill="0" applyBorder="0" applyAlignment="0"/>
    <xf numFmtId="180" fontId="5" fillId="0" borderId="0" applyFill="0" applyBorder="0" applyAlignment="0"/>
    <xf numFmtId="177" fontId="32" fillId="0" borderId="0" applyFill="0" applyBorder="0" applyAlignment="0"/>
    <xf numFmtId="0" fontId="35" fillId="0" borderId="0" applyNumberFormat="0" applyAlignment="0">
      <alignment horizontal="left"/>
    </xf>
    <xf numFmtId="0" fontId="5" fillId="0" borderId="0" applyFont="0" applyFill="0" applyBorder="0" applyAlignment="0" applyProtection="0"/>
    <xf numFmtId="38" fontId="27" fillId="7" borderId="0" applyNumberFormat="0" applyBorder="0" applyAlignment="0" applyProtection="0"/>
    <xf numFmtId="38" fontId="27" fillId="7" borderId="0" applyNumberFormat="0" applyBorder="0" applyAlignment="0" applyProtection="0"/>
    <xf numFmtId="38" fontId="27" fillId="7" borderId="0" applyNumberFormat="0" applyBorder="0" applyAlignment="0" applyProtection="0"/>
    <xf numFmtId="38" fontId="27" fillId="7" borderId="0" applyNumberFormat="0" applyBorder="0" applyAlignment="0" applyProtection="0"/>
    <xf numFmtId="38" fontId="27" fillId="7" borderId="0" applyNumberFormat="0" applyBorder="0" applyAlignment="0" applyProtection="0"/>
    <xf numFmtId="38" fontId="27" fillId="7" borderId="0" applyNumberFormat="0" applyBorder="0" applyAlignment="0" applyProtection="0"/>
    <xf numFmtId="38" fontId="27" fillId="7" borderId="0" applyNumberFormat="0" applyBorder="0" applyAlignment="0" applyProtection="0"/>
    <xf numFmtId="38" fontId="27" fillId="7" borderId="0" applyNumberFormat="0" applyBorder="0" applyAlignment="0" applyProtection="0"/>
    <xf numFmtId="38" fontId="27" fillId="7" borderId="0" applyNumberFormat="0" applyBorder="0" applyAlignment="0" applyProtection="0"/>
    <xf numFmtId="38" fontId="27" fillId="7" borderId="0" applyNumberFormat="0" applyBorder="0" applyAlignment="0" applyProtection="0"/>
    <xf numFmtId="38" fontId="27" fillId="7" borderId="0" applyNumberFormat="0" applyBorder="0" applyAlignment="0" applyProtection="0"/>
    <xf numFmtId="38" fontId="27" fillId="12" borderId="0" applyNumberFormat="0" applyBorder="0" applyAlignment="0" applyProtection="0"/>
    <xf numFmtId="38" fontId="27" fillId="7" borderId="0" applyNumberFormat="0" applyBorder="0" applyAlignment="0" applyProtection="0"/>
    <xf numFmtId="38" fontId="27" fillId="7" borderId="0" applyNumberFormat="0" applyBorder="0" applyAlignment="0" applyProtection="0"/>
    <xf numFmtId="38" fontId="27" fillId="7" borderId="0" applyNumberFormat="0" applyBorder="0" applyAlignment="0" applyProtection="0"/>
    <xf numFmtId="38" fontId="27" fillId="7" borderId="0" applyNumberFormat="0" applyBorder="0" applyAlignment="0" applyProtection="0"/>
    <xf numFmtId="38" fontId="27" fillId="7" borderId="0" applyNumberFormat="0" applyBorder="0" applyAlignment="0" applyProtection="0"/>
    <xf numFmtId="38" fontId="27" fillId="7" borderId="0" applyNumberFormat="0" applyBorder="0" applyAlignment="0" applyProtection="0"/>
    <xf numFmtId="38" fontId="27" fillId="7" borderId="0" applyNumberFormat="0" applyBorder="0" applyAlignment="0" applyProtection="0"/>
    <xf numFmtId="38" fontId="27" fillId="7" borderId="0" applyNumberFormat="0" applyBorder="0" applyAlignment="0" applyProtection="0"/>
    <xf numFmtId="38" fontId="27" fillId="7" borderId="0" applyNumberFormat="0" applyBorder="0" applyAlignment="0" applyProtection="0"/>
    <xf numFmtId="38" fontId="27" fillId="7" borderId="0" applyNumberFormat="0" applyBorder="0" applyAlignment="0" applyProtection="0"/>
    <xf numFmtId="38" fontId="27" fillId="7" borderId="0" applyNumberFormat="0" applyBorder="0" applyAlignment="0" applyProtection="0"/>
    <xf numFmtId="38" fontId="27" fillId="7" borderId="0" applyNumberFormat="0" applyBorder="0" applyAlignment="0" applyProtection="0"/>
    <xf numFmtId="38" fontId="27" fillId="7" borderId="0" applyNumberFormat="0" applyBorder="0" applyAlignment="0" applyProtection="0"/>
    <xf numFmtId="38" fontId="27" fillId="7" borderId="0" applyNumberFormat="0" applyBorder="0" applyAlignment="0" applyProtection="0"/>
    <xf numFmtId="38" fontId="27" fillId="7" borderId="0" applyNumberFormat="0" applyBorder="0" applyAlignment="0" applyProtection="0"/>
    <xf numFmtId="38" fontId="27" fillId="7" borderId="0" applyNumberFormat="0" applyBorder="0" applyAlignment="0" applyProtection="0"/>
    <xf numFmtId="38" fontId="27" fillId="7" borderId="0" applyNumberFormat="0" applyBorder="0" applyAlignment="0" applyProtection="0"/>
    <xf numFmtId="38" fontId="27" fillId="7" borderId="0" applyNumberFormat="0" applyBorder="0" applyAlignment="0" applyProtection="0"/>
    <xf numFmtId="38" fontId="27" fillId="7" borderId="0" applyNumberFormat="0" applyBorder="0" applyAlignment="0" applyProtection="0"/>
    <xf numFmtId="38" fontId="27" fillId="7" borderId="0" applyNumberFormat="0" applyBorder="0" applyAlignment="0" applyProtection="0"/>
    <xf numFmtId="38" fontId="27" fillId="7" borderId="0" applyNumberFormat="0" applyBorder="0" applyAlignment="0" applyProtection="0"/>
    <xf numFmtId="38" fontId="27" fillId="7" borderId="0" applyNumberFormat="0" applyBorder="0" applyAlignment="0" applyProtection="0"/>
    <xf numFmtId="38" fontId="27" fillId="7" borderId="0" applyNumberFormat="0" applyBorder="0" applyAlignment="0" applyProtection="0"/>
    <xf numFmtId="38" fontId="27" fillId="7" borderId="0" applyNumberFormat="0" applyBorder="0" applyAlignment="0" applyProtection="0"/>
    <xf numFmtId="38" fontId="27" fillId="7" borderId="0" applyNumberFormat="0" applyBorder="0" applyAlignment="0" applyProtection="0"/>
    <xf numFmtId="38" fontId="27" fillId="7" borderId="0" applyNumberFormat="0" applyBorder="0" applyAlignment="0" applyProtection="0"/>
    <xf numFmtId="38" fontId="27" fillId="7" borderId="0" applyNumberFormat="0" applyBorder="0" applyAlignment="0" applyProtection="0"/>
    <xf numFmtId="38" fontId="27" fillId="7" borderId="0" applyNumberFormat="0" applyBorder="0" applyAlignment="0" applyProtection="0"/>
    <xf numFmtId="38" fontId="27" fillId="7" borderId="0" applyNumberFormat="0" applyBorder="0" applyAlignment="0" applyProtection="0"/>
    <xf numFmtId="38" fontId="27" fillId="7" borderId="0" applyNumberFormat="0" applyBorder="0" applyAlignment="0" applyProtection="0"/>
    <xf numFmtId="38" fontId="27" fillId="7" borderId="0" applyNumberFormat="0" applyBorder="0" applyAlignment="0" applyProtection="0"/>
    <xf numFmtId="38" fontId="27" fillId="7" borderId="0" applyNumberFormat="0" applyBorder="0" applyAlignment="0" applyProtection="0"/>
    <xf numFmtId="38" fontId="27" fillId="7" borderId="0" applyNumberFormat="0" applyBorder="0" applyAlignment="0" applyProtection="0"/>
    <xf numFmtId="38" fontId="27" fillId="7" borderId="0" applyNumberFormat="0" applyBorder="0" applyAlignment="0" applyProtection="0"/>
    <xf numFmtId="38" fontId="27" fillId="7" borderId="0" applyNumberFormat="0" applyBorder="0" applyAlignment="0" applyProtection="0"/>
    <xf numFmtId="38" fontId="27" fillId="7" borderId="0" applyNumberFormat="0" applyBorder="0" applyAlignment="0" applyProtection="0"/>
    <xf numFmtId="38" fontId="27" fillId="7" borderId="0" applyNumberFormat="0" applyBorder="0" applyAlignment="0" applyProtection="0"/>
    <xf numFmtId="0" fontId="27" fillId="13" borderId="0" applyNumberFormat="0" applyBorder="0" applyAlignment="0" applyProtection="0"/>
    <xf numFmtId="38" fontId="27" fillId="7" borderId="0" applyNumberFormat="0" applyBorder="0" applyAlignment="0" applyProtection="0"/>
    <xf numFmtId="38" fontId="27" fillId="7" borderId="0" applyNumberFormat="0" applyBorder="0" applyAlignment="0" applyProtection="0"/>
    <xf numFmtId="38" fontId="27" fillId="7" borderId="0" applyNumberFormat="0" applyBorder="0" applyAlignment="0" applyProtection="0"/>
    <xf numFmtId="38" fontId="27" fillId="7" borderId="0" applyNumberFormat="0" applyBorder="0" applyAlignment="0" applyProtection="0"/>
    <xf numFmtId="0" fontId="28" fillId="0" borderId="0">
      <alignment horizontal="left"/>
    </xf>
    <xf numFmtId="0" fontId="25" fillId="0" borderId="0">
      <alignment horizontal="left"/>
    </xf>
    <xf numFmtId="0" fontId="25" fillId="0" borderId="19" applyNumberFormat="0" applyAlignment="0" applyProtection="0">
      <alignment horizontal="left" vertical="center"/>
    </xf>
    <xf numFmtId="0" fontId="25" fillId="0" borderId="14">
      <alignment horizontal="left" vertical="center"/>
    </xf>
    <xf numFmtId="0" fontId="44" fillId="0" borderId="0" applyNumberFormat="0" applyFill="0" applyBorder="0" applyAlignment="0" applyProtection="0">
      <alignment vertical="top"/>
      <protection locked="0"/>
    </xf>
    <xf numFmtId="10" fontId="27" fillId="7" borderId="15" applyNumberFormat="0" applyBorder="0" applyAlignment="0" applyProtection="0"/>
    <xf numFmtId="10" fontId="27" fillId="7" borderId="15" applyNumberFormat="0" applyBorder="0" applyAlignment="0" applyProtection="0"/>
    <xf numFmtId="10" fontId="27" fillId="7" borderId="15" applyNumberFormat="0" applyBorder="0" applyAlignment="0" applyProtection="0"/>
    <xf numFmtId="10" fontId="27" fillId="7" borderId="15" applyNumberFormat="0" applyBorder="0" applyAlignment="0" applyProtection="0"/>
    <xf numFmtId="10" fontId="27" fillId="7" borderId="15" applyNumberFormat="0" applyBorder="0" applyAlignment="0" applyProtection="0"/>
    <xf numFmtId="10" fontId="27" fillId="7" borderId="15" applyNumberFormat="0" applyBorder="0" applyAlignment="0" applyProtection="0"/>
    <xf numFmtId="10" fontId="27" fillId="7" borderId="15" applyNumberFormat="0" applyBorder="0" applyAlignment="0" applyProtection="0"/>
    <xf numFmtId="10" fontId="27" fillId="7" borderId="15" applyNumberFormat="0" applyBorder="0" applyAlignment="0" applyProtection="0"/>
    <xf numFmtId="10" fontId="27" fillId="7" borderId="15" applyNumberFormat="0" applyBorder="0" applyAlignment="0" applyProtection="0"/>
    <xf numFmtId="10" fontId="27" fillId="7" borderId="15" applyNumberFormat="0" applyBorder="0" applyAlignment="0" applyProtection="0"/>
    <xf numFmtId="10" fontId="27" fillId="7" borderId="15" applyNumberFormat="0" applyBorder="0" applyAlignment="0" applyProtection="0"/>
    <xf numFmtId="10" fontId="27" fillId="14" borderId="15" applyNumberFormat="0" applyBorder="0" applyAlignment="0" applyProtection="0"/>
    <xf numFmtId="10" fontId="27" fillId="7" borderId="15" applyNumberFormat="0" applyBorder="0" applyAlignment="0" applyProtection="0"/>
    <xf numFmtId="10" fontId="27" fillId="7" borderId="15" applyNumberFormat="0" applyBorder="0" applyAlignment="0" applyProtection="0"/>
    <xf numFmtId="10" fontId="27" fillId="7" borderId="15" applyNumberFormat="0" applyBorder="0" applyAlignment="0" applyProtection="0"/>
    <xf numFmtId="10" fontId="27" fillId="7" borderId="15" applyNumberFormat="0" applyBorder="0" applyAlignment="0" applyProtection="0"/>
    <xf numFmtId="10" fontId="27" fillId="7" borderId="15" applyNumberFormat="0" applyBorder="0" applyAlignment="0" applyProtection="0"/>
    <xf numFmtId="10" fontId="27" fillId="7" borderId="15" applyNumberFormat="0" applyBorder="0" applyAlignment="0" applyProtection="0"/>
    <xf numFmtId="10" fontId="27" fillId="7" borderId="15" applyNumberFormat="0" applyBorder="0" applyAlignment="0" applyProtection="0"/>
    <xf numFmtId="10" fontId="27" fillId="7" borderId="15" applyNumberFormat="0" applyBorder="0" applyAlignment="0" applyProtection="0"/>
    <xf numFmtId="10" fontId="27" fillId="7" borderId="15" applyNumberFormat="0" applyBorder="0" applyAlignment="0" applyProtection="0"/>
    <xf numFmtId="10" fontId="27" fillId="7" borderId="15" applyNumberFormat="0" applyBorder="0" applyAlignment="0" applyProtection="0"/>
    <xf numFmtId="10" fontId="27" fillId="7" borderId="15" applyNumberFormat="0" applyBorder="0" applyAlignment="0" applyProtection="0"/>
    <xf numFmtId="10" fontId="27" fillId="7" borderId="15" applyNumberFormat="0" applyBorder="0" applyAlignment="0" applyProtection="0"/>
    <xf numFmtId="10" fontId="27" fillId="7" borderId="15" applyNumberFormat="0" applyBorder="0" applyAlignment="0" applyProtection="0"/>
    <xf numFmtId="10" fontId="27" fillId="7" borderId="15" applyNumberFormat="0" applyBorder="0" applyAlignment="0" applyProtection="0"/>
    <xf numFmtId="10" fontId="27" fillId="7" borderId="15" applyNumberFormat="0" applyBorder="0" applyAlignment="0" applyProtection="0"/>
    <xf numFmtId="10" fontId="27" fillId="7" borderId="15" applyNumberFormat="0" applyBorder="0" applyAlignment="0" applyProtection="0"/>
    <xf numFmtId="10" fontId="27" fillId="7" borderId="15" applyNumberFormat="0" applyBorder="0" applyAlignment="0" applyProtection="0"/>
    <xf numFmtId="10" fontId="27" fillId="7" borderId="15" applyNumberFormat="0" applyBorder="0" applyAlignment="0" applyProtection="0"/>
    <xf numFmtId="10" fontId="27" fillId="7" borderId="15" applyNumberFormat="0" applyBorder="0" applyAlignment="0" applyProtection="0"/>
    <xf numFmtId="10" fontId="27" fillId="7" borderId="15" applyNumberFormat="0" applyBorder="0" applyAlignment="0" applyProtection="0"/>
    <xf numFmtId="10" fontId="27" fillId="7" borderId="15" applyNumberFormat="0" applyBorder="0" applyAlignment="0" applyProtection="0"/>
    <xf numFmtId="10" fontId="27" fillId="7" borderId="15" applyNumberFormat="0" applyBorder="0" applyAlignment="0" applyProtection="0"/>
    <xf numFmtId="10" fontId="27" fillId="7" borderId="15" applyNumberFormat="0" applyBorder="0" applyAlignment="0" applyProtection="0"/>
    <xf numFmtId="10" fontId="27" fillId="7" borderId="15" applyNumberFormat="0" applyBorder="0" applyAlignment="0" applyProtection="0"/>
    <xf numFmtId="10" fontId="27" fillId="7" borderId="15" applyNumberFormat="0" applyBorder="0" applyAlignment="0" applyProtection="0"/>
    <xf numFmtId="10" fontId="27" fillId="7" borderId="15" applyNumberFormat="0" applyBorder="0" applyAlignment="0" applyProtection="0"/>
    <xf numFmtId="10" fontId="27" fillId="7" borderId="15" applyNumberFormat="0" applyBorder="0" applyAlignment="0" applyProtection="0"/>
    <xf numFmtId="10" fontId="27" fillId="7" borderId="15" applyNumberFormat="0" applyBorder="0" applyAlignment="0" applyProtection="0"/>
    <xf numFmtId="10" fontId="27" fillId="7" borderId="15" applyNumberFormat="0" applyBorder="0" applyAlignment="0" applyProtection="0"/>
    <xf numFmtId="10" fontId="27" fillId="7" borderId="15" applyNumberFormat="0" applyBorder="0" applyAlignment="0" applyProtection="0"/>
    <xf numFmtId="10" fontId="27" fillId="7" borderId="15" applyNumberFormat="0" applyBorder="0" applyAlignment="0" applyProtection="0"/>
    <xf numFmtId="10" fontId="27" fillId="7" borderId="15" applyNumberFormat="0" applyBorder="0" applyAlignment="0" applyProtection="0"/>
    <xf numFmtId="10" fontId="27" fillId="7" borderId="15" applyNumberFormat="0" applyBorder="0" applyAlignment="0" applyProtection="0"/>
    <xf numFmtId="10" fontId="27" fillId="7" borderId="15" applyNumberFormat="0" applyBorder="0" applyAlignment="0" applyProtection="0"/>
    <xf numFmtId="10" fontId="27" fillId="7" borderId="15" applyNumberFormat="0" applyBorder="0" applyAlignment="0" applyProtection="0"/>
    <xf numFmtId="10" fontId="27" fillId="7" borderId="15" applyNumberFormat="0" applyBorder="0" applyAlignment="0" applyProtection="0"/>
    <xf numFmtId="10" fontId="27" fillId="7" borderId="15" applyNumberFormat="0" applyBorder="0" applyAlignment="0" applyProtection="0"/>
    <xf numFmtId="0" fontId="27" fillId="13" borderId="0" applyNumberFormat="0" applyBorder="0" applyAlignment="0" applyProtection="0"/>
    <xf numFmtId="10" fontId="27" fillId="7" borderId="15" applyNumberFormat="0" applyBorder="0" applyAlignment="0" applyProtection="0"/>
    <xf numFmtId="10" fontId="27" fillId="7" borderId="15" applyNumberFormat="0" applyBorder="0" applyAlignment="0" applyProtection="0"/>
    <xf numFmtId="10" fontId="27" fillId="7" borderId="15" applyNumberFormat="0" applyBorder="0" applyAlignment="0" applyProtection="0"/>
    <xf numFmtId="10" fontId="27" fillId="7" borderId="15" applyNumberFormat="0" applyBorder="0" applyAlignment="0" applyProtection="0"/>
    <xf numFmtId="176" fontId="5" fillId="0" borderId="0" applyFill="0" applyBorder="0" applyAlignment="0"/>
    <xf numFmtId="177" fontId="32" fillId="0" borderId="0" applyFill="0" applyBorder="0" applyAlignment="0"/>
    <xf numFmtId="176" fontId="5" fillId="0" borderId="0" applyFill="0" applyBorder="0" applyAlignment="0"/>
    <xf numFmtId="180" fontId="5" fillId="0" borderId="0" applyFill="0" applyBorder="0" applyAlignment="0"/>
    <xf numFmtId="177" fontId="32" fillId="0" borderId="0" applyFill="0" applyBorder="0" applyAlignment="0"/>
    <xf numFmtId="0" fontId="29" fillId="0" borderId="5"/>
    <xf numFmtId="0" fontId="22" fillId="0" borderId="20"/>
    <xf numFmtId="37" fontId="36" fillId="0" borderId="0"/>
    <xf numFmtId="174" fontId="30" fillId="0" borderId="0"/>
    <xf numFmtId="174" fontId="43"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3" fillId="0" borderId="0"/>
    <xf numFmtId="0" fontId="19" fillId="0" borderId="0">
      <alignment vertical="top"/>
    </xf>
    <xf numFmtId="0" fontId="5" fillId="0" borderId="0"/>
    <xf numFmtId="0" fontId="3" fillId="0" borderId="0"/>
    <xf numFmtId="0" fontId="3" fillId="0" borderId="0"/>
    <xf numFmtId="0" fontId="3"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9" fillId="0" borderId="0">
      <alignment vertical="top"/>
    </xf>
    <xf numFmtId="0" fontId="19" fillId="0" borderId="0">
      <alignment vertical="top"/>
    </xf>
    <xf numFmtId="0" fontId="19" fillId="0" borderId="0">
      <alignment vertical="top"/>
    </xf>
    <xf numFmtId="0" fontId="5"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5" fillId="0" borderId="0"/>
    <xf numFmtId="0" fontId="19" fillId="0" borderId="0">
      <alignment vertical="top"/>
    </xf>
    <xf numFmtId="0" fontId="19"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3" fillId="0" borderId="0"/>
    <xf numFmtId="0" fontId="3" fillId="0" borderId="0"/>
    <xf numFmtId="0" fontId="3"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3"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3"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5" fillId="0" borderId="0"/>
    <xf numFmtId="0" fontId="5" fillId="0" borderId="0"/>
    <xf numFmtId="0" fontId="3" fillId="0" borderId="0"/>
    <xf numFmtId="0" fontId="5" fillId="0" borderId="0"/>
    <xf numFmtId="0" fontId="5" fillId="0" borderId="0"/>
    <xf numFmtId="0" fontId="3" fillId="0" borderId="0"/>
    <xf numFmtId="0" fontId="5" fillId="0" borderId="0"/>
    <xf numFmtId="0" fontId="15" fillId="0" borderId="0"/>
    <xf numFmtId="0" fontId="15" fillId="0" borderId="0"/>
    <xf numFmtId="0" fontId="15" fillId="0" borderId="0"/>
    <xf numFmtId="0" fontId="3"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3"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5" fillId="6" borderId="16" applyNumberFormat="0" applyFont="0" applyAlignment="0" applyProtection="0"/>
    <xf numFmtId="40" fontId="19" fillId="10" borderId="0">
      <alignment horizontal="right"/>
    </xf>
    <xf numFmtId="0" fontId="37" fillId="9" borderId="0">
      <alignment horizontal="center"/>
    </xf>
    <xf numFmtId="0" fontId="21" fillId="11" borderId="0"/>
    <xf numFmtId="0" fontId="38" fillId="10" borderId="0" applyBorder="0">
      <alignment horizontal="centerContinuous"/>
    </xf>
    <xf numFmtId="0" fontId="39" fillId="15" borderId="0" applyBorder="0">
      <alignment horizontal="centerContinuous"/>
    </xf>
    <xf numFmtId="179" fontId="5" fillId="0" borderId="0" applyFont="0" applyFill="0" applyBorder="0" applyAlignment="0" applyProtection="0"/>
    <xf numFmtId="183" fontId="5" fillId="0" borderId="0" applyFont="0" applyFill="0" applyBorder="0" applyAlignment="0" applyProtection="0"/>
    <xf numFmtId="10" fontId="5" fillId="0" borderId="0" applyFont="0" applyFill="0" applyBorder="0" applyAlignment="0" applyProtection="0"/>
    <xf numFmtId="10" fontId="5" fillId="0" borderId="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9" fillId="0" borderId="0" applyFont="0" applyFill="0" applyBorder="0" applyAlignment="0" applyProtection="0">
      <alignment vertical="top"/>
    </xf>
    <xf numFmtId="176" fontId="5" fillId="0" borderId="0" applyFill="0" applyBorder="0" applyAlignment="0"/>
    <xf numFmtId="177" fontId="32" fillId="0" borderId="0" applyFill="0" applyBorder="0" applyAlignment="0"/>
    <xf numFmtId="176" fontId="5" fillId="0" borderId="0" applyFill="0" applyBorder="0" applyAlignment="0"/>
    <xf numFmtId="180" fontId="5" fillId="0" borderId="0" applyFill="0" applyBorder="0" applyAlignment="0"/>
    <xf numFmtId="177" fontId="32" fillId="0" borderId="0" applyFill="0" applyBorder="0" applyAlignment="0"/>
    <xf numFmtId="184" fontId="40" fillId="0" borderId="0" applyNumberFormat="0" applyFill="0" applyBorder="0" applyAlignment="0" applyProtection="0">
      <alignment horizontal="left"/>
    </xf>
    <xf numFmtId="4" fontId="21" fillId="8" borderId="21" applyNumberFormat="0" applyProtection="0">
      <alignment horizontal="left" vertical="center"/>
    </xf>
    <xf numFmtId="4" fontId="21" fillId="16" borderId="0" applyNumberFormat="0" applyProtection="0">
      <alignment horizontal="left" vertical="center"/>
    </xf>
    <xf numFmtId="4" fontId="19" fillId="17" borderId="21" applyNumberFormat="0" applyProtection="0">
      <alignment horizontal="right" vertical="center"/>
    </xf>
    <xf numFmtId="4" fontId="19" fillId="18" borderId="21" applyNumberFormat="0" applyProtection="0">
      <alignment horizontal="left" vertical="center"/>
    </xf>
    <xf numFmtId="0" fontId="19" fillId="16" borderId="21" applyNumberFormat="0" applyProtection="0">
      <alignment horizontal="left" vertical="top"/>
    </xf>
    <xf numFmtId="0" fontId="5" fillId="0" borderId="0"/>
    <xf numFmtId="0" fontId="5" fillId="0" borderId="0"/>
    <xf numFmtId="0" fontId="29" fillId="0" borderId="0"/>
    <xf numFmtId="0" fontId="22" fillId="0" borderId="0"/>
    <xf numFmtId="40" fontId="41" fillId="0" borderId="0" applyBorder="0">
      <alignment horizontal="right"/>
    </xf>
    <xf numFmtId="49" fontId="19" fillId="0" borderId="0" applyFill="0" applyBorder="0" applyAlignment="0"/>
    <xf numFmtId="185" fontId="5" fillId="0" borderId="0" applyFill="0" applyBorder="0" applyAlignment="0"/>
    <xf numFmtId="186" fontId="5" fillId="0" borderId="0" applyFill="0" applyBorder="0" applyAlignment="0"/>
    <xf numFmtId="40" fontId="42" fillId="0" borderId="0"/>
    <xf numFmtId="171" fontId="5" fillId="0" borderId="0" applyFont="0" applyFill="0" applyBorder="0" applyAlignment="0" applyProtection="0"/>
    <xf numFmtId="172" fontId="5" fillId="0" borderId="0" applyFont="0" applyFill="0" applyBorder="0" applyAlignment="0" applyProtection="0"/>
    <xf numFmtId="187" fontId="5" fillId="0" borderId="0" applyFont="0" applyFill="0" applyBorder="0" applyAlignment="0" applyProtection="0"/>
    <xf numFmtId="188" fontId="5" fillId="0" borderId="0" applyFont="0" applyFill="0" applyBorder="0" applyAlignment="0" applyProtection="0"/>
    <xf numFmtId="0" fontId="19" fillId="16" borderId="22" applyNumberFormat="0" applyProtection="0">
      <alignment horizontal="left" vertical="top"/>
    </xf>
    <xf numFmtId="4" fontId="19" fillId="18" borderId="22" applyNumberFormat="0" applyProtection="0">
      <alignment horizontal="left" vertical="center"/>
    </xf>
    <xf numFmtId="4" fontId="19" fillId="17" borderId="22" applyNumberFormat="0" applyProtection="0">
      <alignment horizontal="right" vertical="center"/>
    </xf>
    <xf numFmtId="4" fontId="21" fillId="8" borderId="22" applyNumberFormat="0" applyProtection="0">
      <alignment horizontal="left" vertical="center"/>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0" fontId="19" fillId="0" borderId="0">
      <alignment vertical="top"/>
    </xf>
    <xf numFmtId="0" fontId="19" fillId="0" borderId="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0" fontId="19" fillId="0" borderId="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165" fontId="19" fillId="0" borderId="0" applyFont="0" applyFill="0" applyBorder="0" applyAlignment="0" applyProtection="0">
      <alignment vertical="top"/>
    </xf>
    <xf numFmtId="165" fontId="19" fillId="0" borderId="0" applyFont="0" applyFill="0" applyBorder="0" applyAlignment="0" applyProtection="0">
      <alignment vertical="top"/>
    </xf>
    <xf numFmtId="165" fontId="19" fillId="0" borderId="0" applyFont="0" applyFill="0" applyBorder="0" applyAlignment="0" applyProtection="0">
      <alignment vertical="top"/>
    </xf>
    <xf numFmtId="165" fontId="19" fillId="0" borderId="0" applyFont="0" applyFill="0" applyBorder="0" applyAlignment="0" applyProtection="0">
      <alignment vertical="top"/>
    </xf>
    <xf numFmtId="165" fontId="19" fillId="0" borderId="0" applyFont="0" applyFill="0" applyBorder="0" applyAlignment="0" applyProtection="0">
      <alignment vertical="top"/>
    </xf>
    <xf numFmtId="165" fontId="19" fillId="0" borderId="0" applyFont="0" applyFill="0" applyBorder="0" applyAlignment="0" applyProtection="0">
      <alignment vertical="top"/>
    </xf>
    <xf numFmtId="165" fontId="19" fillId="0" borderId="0" applyFont="0" applyFill="0" applyBorder="0" applyAlignment="0" applyProtection="0">
      <alignment vertical="top"/>
    </xf>
    <xf numFmtId="165" fontId="19" fillId="0" borderId="0" applyFont="0" applyFill="0" applyBorder="0" applyAlignment="0" applyProtection="0">
      <alignment vertical="top"/>
    </xf>
    <xf numFmtId="165" fontId="19" fillId="0" borderId="0" applyFont="0" applyFill="0" applyBorder="0" applyAlignment="0" applyProtection="0">
      <alignment vertical="top"/>
    </xf>
    <xf numFmtId="0" fontId="25" fillId="0" borderId="24">
      <alignment horizontal="left" vertical="center"/>
    </xf>
    <xf numFmtId="10" fontId="27" fillId="7" borderId="25" applyNumberFormat="0" applyBorder="0" applyAlignment="0" applyProtection="0"/>
    <xf numFmtId="10" fontId="27" fillId="7" borderId="25" applyNumberFormat="0" applyBorder="0" applyAlignment="0" applyProtection="0"/>
    <xf numFmtId="10" fontId="27" fillId="7" borderId="25" applyNumberFormat="0" applyBorder="0" applyAlignment="0" applyProtection="0"/>
    <xf numFmtId="10" fontId="27" fillId="7" borderId="25" applyNumberFormat="0" applyBorder="0" applyAlignment="0" applyProtection="0"/>
    <xf numFmtId="10" fontId="27" fillId="7" borderId="25" applyNumberFormat="0" applyBorder="0" applyAlignment="0" applyProtection="0"/>
    <xf numFmtId="10" fontId="27" fillId="7" borderId="25" applyNumberFormat="0" applyBorder="0" applyAlignment="0" applyProtection="0"/>
    <xf numFmtId="10" fontId="27" fillId="7" borderId="25" applyNumberFormat="0" applyBorder="0" applyAlignment="0" applyProtection="0"/>
    <xf numFmtId="10" fontId="27" fillId="7" borderId="25" applyNumberFormat="0" applyBorder="0" applyAlignment="0" applyProtection="0"/>
    <xf numFmtId="10" fontId="27" fillId="7" borderId="25" applyNumberFormat="0" applyBorder="0" applyAlignment="0" applyProtection="0"/>
    <xf numFmtId="10" fontId="27" fillId="7" borderId="25" applyNumberFormat="0" applyBorder="0" applyAlignment="0" applyProtection="0"/>
    <xf numFmtId="10" fontId="27" fillId="7" borderId="25" applyNumberFormat="0" applyBorder="0" applyAlignment="0" applyProtection="0"/>
    <xf numFmtId="10" fontId="27" fillId="14" borderId="25" applyNumberFormat="0" applyBorder="0" applyAlignment="0" applyProtection="0"/>
    <xf numFmtId="10" fontId="27" fillId="7" borderId="25" applyNumberFormat="0" applyBorder="0" applyAlignment="0" applyProtection="0"/>
    <xf numFmtId="10" fontId="27" fillId="7" borderId="25" applyNumberFormat="0" applyBorder="0" applyAlignment="0" applyProtection="0"/>
    <xf numFmtId="10" fontId="27" fillId="7" borderId="25" applyNumberFormat="0" applyBorder="0" applyAlignment="0" applyProtection="0"/>
    <xf numFmtId="10" fontId="27" fillId="7" borderId="25" applyNumberFormat="0" applyBorder="0" applyAlignment="0" applyProtection="0"/>
    <xf numFmtId="10" fontId="27" fillId="7" borderId="25" applyNumberFormat="0" applyBorder="0" applyAlignment="0" applyProtection="0"/>
    <xf numFmtId="10" fontId="27" fillId="7" borderId="25" applyNumberFormat="0" applyBorder="0" applyAlignment="0" applyProtection="0"/>
    <xf numFmtId="10" fontId="27" fillId="7" borderId="25" applyNumberFormat="0" applyBorder="0" applyAlignment="0" applyProtection="0"/>
    <xf numFmtId="10" fontId="27" fillId="7" borderId="25" applyNumberFormat="0" applyBorder="0" applyAlignment="0" applyProtection="0"/>
    <xf numFmtId="10" fontId="27" fillId="7" borderId="25" applyNumberFormat="0" applyBorder="0" applyAlignment="0" applyProtection="0"/>
    <xf numFmtId="10" fontId="27" fillId="7" borderId="25" applyNumberFormat="0" applyBorder="0" applyAlignment="0" applyProtection="0"/>
    <xf numFmtId="10" fontId="27" fillId="7" borderId="25" applyNumberFormat="0" applyBorder="0" applyAlignment="0" applyProtection="0"/>
    <xf numFmtId="10" fontId="27" fillId="7" borderId="25" applyNumberFormat="0" applyBorder="0" applyAlignment="0" applyProtection="0"/>
    <xf numFmtId="10" fontId="27" fillId="7" borderId="25" applyNumberFormat="0" applyBorder="0" applyAlignment="0" applyProtection="0"/>
    <xf numFmtId="10" fontId="27" fillId="7" borderId="25" applyNumberFormat="0" applyBorder="0" applyAlignment="0" applyProtection="0"/>
    <xf numFmtId="10" fontId="27" fillId="7" borderId="25" applyNumberFormat="0" applyBorder="0" applyAlignment="0" applyProtection="0"/>
    <xf numFmtId="10" fontId="27" fillId="7" borderId="25" applyNumberFormat="0" applyBorder="0" applyAlignment="0" applyProtection="0"/>
    <xf numFmtId="10" fontId="27" fillId="7" borderId="25" applyNumberFormat="0" applyBorder="0" applyAlignment="0" applyProtection="0"/>
    <xf numFmtId="10" fontId="27" fillId="7" borderId="25" applyNumberFormat="0" applyBorder="0" applyAlignment="0" applyProtection="0"/>
    <xf numFmtId="10" fontId="27" fillId="7" borderId="25" applyNumberFormat="0" applyBorder="0" applyAlignment="0" applyProtection="0"/>
    <xf numFmtId="10" fontId="27" fillId="7" borderId="25" applyNumberFormat="0" applyBorder="0" applyAlignment="0" applyProtection="0"/>
    <xf numFmtId="10" fontId="27" fillId="7" borderId="25" applyNumberFormat="0" applyBorder="0" applyAlignment="0" applyProtection="0"/>
    <xf numFmtId="10" fontId="27" fillId="7" borderId="25" applyNumberFormat="0" applyBorder="0" applyAlignment="0" applyProtection="0"/>
    <xf numFmtId="10" fontId="27" fillId="7" borderId="25" applyNumberFormat="0" applyBorder="0" applyAlignment="0" applyProtection="0"/>
    <xf numFmtId="10" fontId="27" fillId="7" borderId="25" applyNumberFormat="0" applyBorder="0" applyAlignment="0" applyProtection="0"/>
    <xf numFmtId="10" fontId="27" fillId="7" borderId="25" applyNumberFormat="0" applyBorder="0" applyAlignment="0" applyProtection="0"/>
    <xf numFmtId="10" fontId="27" fillId="7" borderId="25" applyNumberFormat="0" applyBorder="0" applyAlignment="0" applyProtection="0"/>
    <xf numFmtId="10" fontId="27" fillId="7" borderId="25" applyNumberFormat="0" applyBorder="0" applyAlignment="0" applyProtection="0"/>
    <xf numFmtId="10" fontId="27" fillId="7" borderId="25" applyNumberFormat="0" applyBorder="0" applyAlignment="0" applyProtection="0"/>
    <xf numFmtId="10" fontId="27" fillId="7" borderId="25" applyNumberFormat="0" applyBorder="0" applyAlignment="0" applyProtection="0"/>
    <xf numFmtId="10" fontId="27" fillId="7" borderId="25" applyNumberFormat="0" applyBorder="0" applyAlignment="0" applyProtection="0"/>
    <xf numFmtId="10" fontId="27" fillId="7" borderId="25" applyNumberFormat="0" applyBorder="0" applyAlignment="0" applyProtection="0"/>
    <xf numFmtId="10" fontId="27" fillId="7" borderId="25" applyNumberFormat="0" applyBorder="0" applyAlignment="0" applyProtection="0"/>
    <xf numFmtId="10" fontId="27" fillId="7" borderId="25" applyNumberFormat="0" applyBorder="0" applyAlignment="0" applyProtection="0"/>
    <xf numFmtId="10" fontId="27" fillId="7" borderId="25" applyNumberFormat="0" applyBorder="0" applyAlignment="0" applyProtection="0"/>
    <xf numFmtId="10" fontId="27" fillId="7" borderId="25" applyNumberFormat="0" applyBorder="0" applyAlignment="0" applyProtection="0"/>
    <xf numFmtId="10" fontId="27" fillId="7" borderId="25" applyNumberFormat="0" applyBorder="0" applyAlignment="0" applyProtection="0"/>
    <xf numFmtId="10" fontId="27" fillId="7" borderId="25" applyNumberFormat="0" applyBorder="0" applyAlignment="0" applyProtection="0"/>
    <xf numFmtId="10" fontId="27" fillId="7" borderId="25" applyNumberFormat="0" applyBorder="0" applyAlignment="0" applyProtection="0"/>
    <xf numFmtId="10" fontId="27" fillId="7" borderId="25" applyNumberFormat="0" applyBorder="0" applyAlignment="0" applyProtection="0"/>
    <xf numFmtId="10" fontId="27" fillId="7" borderId="25" applyNumberFormat="0" applyBorder="0" applyAlignment="0" applyProtection="0"/>
    <xf numFmtId="10" fontId="27" fillId="7" borderId="25" applyNumberFormat="0" applyBorder="0" applyAlignment="0" applyProtection="0"/>
    <xf numFmtId="165" fontId="19" fillId="0" borderId="0" applyFont="0" applyFill="0" applyBorder="0" applyAlignment="0" applyProtection="0">
      <alignment vertical="top"/>
    </xf>
    <xf numFmtId="165" fontId="19" fillId="0" borderId="0" applyFont="0" applyFill="0" applyBorder="0" applyAlignment="0" applyProtection="0">
      <alignment vertical="top"/>
    </xf>
    <xf numFmtId="165" fontId="19" fillId="0" borderId="0" applyFont="0" applyFill="0" applyBorder="0" applyAlignment="0" applyProtection="0">
      <alignment vertical="top"/>
    </xf>
    <xf numFmtId="165" fontId="19" fillId="0" borderId="0" applyFont="0" applyFill="0" applyBorder="0" applyAlignment="0" applyProtection="0">
      <alignment vertical="top"/>
    </xf>
    <xf numFmtId="165" fontId="19" fillId="0" borderId="0" applyFont="0" applyFill="0" applyBorder="0" applyAlignment="0" applyProtection="0">
      <alignment vertical="top"/>
    </xf>
    <xf numFmtId="165" fontId="19" fillId="0" borderId="0" applyFont="0" applyFill="0" applyBorder="0" applyAlignment="0" applyProtection="0">
      <alignment vertical="top"/>
    </xf>
    <xf numFmtId="165" fontId="19" fillId="0" borderId="0" applyFont="0" applyFill="0" applyBorder="0" applyAlignment="0" applyProtection="0">
      <alignment vertical="top"/>
    </xf>
    <xf numFmtId="165" fontId="19" fillId="0" borderId="0" applyFont="0" applyFill="0" applyBorder="0" applyAlignment="0" applyProtection="0">
      <alignment vertical="top"/>
    </xf>
    <xf numFmtId="165" fontId="19" fillId="0" borderId="0" applyFont="0" applyFill="0" applyBorder="0" applyAlignment="0" applyProtection="0">
      <alignment vertical="top"/>
    </xf>
    <xf numFmtId="165" fontId="19" fillId="0" borderId="0" applyFont="0" applyFill="0" applyBorder="0" applyAlignment="0" applyProtection="0">
      <alignment vertical="top"/>
    </xf>
    <xf numFmtId="165" fontId="19" fillId="0" borderId="0" applyFont="0" applyFill="0" applyBorder="0" applyAlignment="0" applyProtection="0">
      <alignment vertical="top"/>
    </xf>
    <xf numFmtId="165" fontId="19" fillId="0" borderId="0" applyFont="0" applyFill="0" applyBorder="0" applyAlignment="0" applyProtection="0">
      <alignment vertical="top"/>
    </xf>
    <xf numFmtId="165" fontId="19" fillId="0" borderId="0" applyFont="0" applyFill="0" applyBorder="0" applyAlignment="0" applyProtection="0">
      <alignment vertical="top"/>
    </xf>
    <xf numFmtId="165" fontId="19" fillId="0" borderId="0" applyFont="0" applyFill="0" applyBorder="0" applyAlignment="0" applyProtection="0">
      <alignment vertical="top"/>
    </xf>
    <xf numFmtId="165"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0" fontId="19" fillId="0" borderId="0">
      <alignment vertical="top"/>
    </xf>
    <xf numFmtId="0" fontId="19" fillId="0" borderId="0">
      <alignment vertical="top"/>
    </xf>
    <xf numFmtId="0" fontId="19" fillId="0" borderId="0">
      <alignment vertical="top"/>
    </xf>
    <xf numFmtId="43" fontId="19" fillId="0" borderId="0" applyFont="0" applyFill="0" applyBorder="0" applyAlignment="0" applyProtection="0">
      <alignment vertical="top"/>
    </xf>
    <xf numFmtId="0" fontId="19" fillId="0" borderId="0">
      <alignment vertical="top"/>
    </xf>
    <xf numFmtId="0" fontId="19" fillId="0" borderId="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43" fontId="19" fillId="0" borderId="0" applyFont="0" applyFill="0" applyBorder="0" applyAlignment="0" applyProtection="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43" fontId="3" fillId="0" borderId="0" applyFont="0" applyFill="0" applyBorder="0" applyAlignment="0" applyProtection="0"/>
    <xf numFmtId="43" fontId="3" fillId="0" borderId="0" applyFont="0" applyFill="0" applyBorder="0" applyAlignment="0" applyProtection="0"/>
    <xf numFmtId="0" fontId="19" fillId="0" borderId="0">
      <alignment vertical="top"/>
    </xf>
    <xf numFmtId="43" fontId="3" fillId="0" borderId="0" applyFont="0" applyFill="0" applyBorder="0" applyAlignment="0" applyProtection="0"/>
    <xf numFmtId="0" fontId="19" fillId="0" borderId="0">
      <alignment vertical="top"/>
    </xf>
    <xf numFmtId="43" fontId="3" fillId="0" borderId="0" applyFont="0" applyFill="0" applyBorder="0" applyAlignment="0" applyProtection="0"/>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0" fontId="19" fillId="0" borderId="0">
      <alignment vertical="top"/>
    </xf>
    <xf numFmtId="0" fontId="19" fillId="0" borderId="0">
      <alignment vertical="top"/>
    </xf>
    <xf numFmtId="0" fontId="19" fillId="0" borderId="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alignment vertical="center"/>
    </xf>
    <xf numFmtId="43" fontId="3" fillId="0" borderId="0" applyFont="0" applyFill="0" applyBorder="0" applyAlignment="0" applyProtection="0"/>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9"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9" fillId="0" borderId="0" applyFont="0" applyFill="0" applyBorder="0" applyAlignment="0" applyProtection="0">
      <alignment vertical="top"/>
    </xf>
    <xf numFmtId="43" fontId="3" fillId="0" borderId="0" applyFont="0" applyFill="0" applyBorder="0" applyAlignment="0" applyProtection="0"/>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9" fillId="0" borderId="0" applyFont="0" applyFill="0" applyBorder="0" applyAlignment="0" applyProtection="0">
      <alignment vertical="top"/>
    </xf>
    <xf numFmtId="43" fontId="5" fillId="0" borderId="0" applyFont="0" applyFill="0" applyBorder="0" applyAlignment="0" applyProtection="0"/>
    <xf numFmtId="43" fontId="24" fillId="0" borderId="0" applyFont="0" applyFill="0" applyBorder="0" applyAlignment="0" applyProtection="0"/>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5" fillId="0" borderId="0" applyFont="0" applyFill="0" applyBorder="0" applyAlignment="0" applyProtection="0"/>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 fontId="21" fillId="8" borderId="26" applyNumberFormat="0" applyProtection="0">
      <alignment horizontal="left" vertical="center"/>
    </xf>
    <xf numFmtId="4" fontId="19" fillId="17" borderId="26" applyNumberFormat="0" applyProtection="0">
      <alignment horizontal="right" vertical="center"/>
    </xf>
    <xf numFmtId="4" fontId="19" fillId="18" borderId="26" applyNumberFormat="0" applyProtection="0">
      <alignment horizontal="left" vertical="center"/>
    </xf>
    <xf numFmtId="0" fontId="19" fillId="16" borderId="26" applyNumberFormat="0" applyProtection="0">
      <alignment horizontal="left" vertical="top"/>
    </xf>
    <xf numFmtId="43" fontId="3" fillId="0" borderId="0" applyFont="0" applyFill="0" applyBorder="0" applyAlignment="0" applyProtection="0"/>
    <xf numFmtId="0" fontId="19" fillId="16" borderId="26" applyNumberFormat="0" applyProtection="0">
      <alignment horizontal="left" vertical="top"/>
    </xf>
    <xf numFmtId="4" fontId="19" fillId="18" borderId="26" applyNumberFormat="0" applyProtection="0">
      <alignment horizontal="left" vertical="center"/>
    </xf>
    <xf numFmtId="4" fontId="19" fillId="17" borderId="26" applyNumberFormat="0" applyProtection="0">
      <alignment horizontal="right" vertical="center"/>
    </xf>
    <xf numFmtId="4" fontId="21" fillId="8" borderId="26" applyNumberFormat="0" applyProtection="0">
      <alignment horizontal="left" vertical="center"/>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0" fontId="45"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9"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9" fillId="0" borderId="0" applyFont="0" applyFill="0" applyBorder="0" applyAlignment="0" applyProtection="0">
      <alignment vertical="top"/>
    </xf>
    <xf numFmtId="43" fontId="3" fillId="0" borderId="0" applyFont="0" applyFill="0" applyBorder="0" applyAlignment="0" applyProtection="0"/>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9" fillId="0" borderId="0" applyFont="0" applyFill="0" applyBorder="0" applyAlignment="0" applyProtection="0">
      <alignment vertical="top"/>
    </xf>
    <xf numFmtId="43" fontId="5" fillId="0" borderId="0" applyFont="0" applyFill="0" applyBorder="0" applyAlignment="0" applyProtection="0"/>
    <xf numFmtId="43" fontId="24" fillId="0" borderId="0" applyFont="0" applyFill="0" applyBorder="0" applyAlignment="0" applyProtection="0"/>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5" fillId="0" borderId="0" applyFont="0" applyFill="0" applyBorder="0" applyAlignment="0" applyProtection="0"/>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25" fillId="0" borderId="27">
      <alignment horizontal="left" vertical="center"/>
    </xf>
    <xf numFmtId="4" fontId="21" fillId="8" borderId="31" applyNumberFormat="0" applyProtection="0">
      <alignment horizontal="left" vertical="center"/>
    </xf>
    <xf numFmtId="4" fontId="19" fillId="17" borderId="31" applyNumberFormat="0" applyProtection="0">
      <alignment horizontal="right" vertical="center"/>
    </xf>
    <xf numFmtId="4" fontId="19" fillId="18" borderId="31" applyNumberFormat="0" applyProtection="0">
      <alignment horizontal="left" vertical="center"/>
    </xf>
    <xf numFmtId="0" fontId="19" fillId="16" borderId="31" applyNumberFormat="0" applyProtection="0">
      <alignment horizontal="left" vertical="top"/>
    </xf>
    <xf numFmtId="0" fontId="19" fillId="16" borderId="31" applyNumberFormat="0" applyProtection="0">
      <alignment horizontal="left" vertical="top"/>
    </xf>
    <xf numFmtId="4" fontId="19" fillId="18" borderId="31" applyNumberFormat="0" applyProtection="0">
      <alignment horizontal="left" vertical="center"/>
    </xf>
    <xf numFmtId="4" fontId="19" fillId="17" borderId="31" applyNumberFormat="0" applyProtection="0">
      <alignment horizontal="right" vertical="center"/>
    </xf>
    <xf numFmtId="4" fontId="21" fillId="8" borderId="31" applyNumberFormat="0" applyProtection="0">
      <alignment horizontal="left" vertical="center"/>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0" fontId="25" fillId="0" borderId="27">
      <alignment horizontal="left" vertical="center"/>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alignment vertical="center"/>
    </xf>
    <xf numFmtId="43" fontId="3" fillId="0" borderId="0" applyFont="0" applyFill="0" applyBorder="0" applyAlignment="0" applyProtection="0"/>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9"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9" fillId="0" borderId="0" applyFont="0" applyFill="0" applyBorder="0" applyAlignment="0" applyProtection="0">
      <alignment vertical="top"/>
    </xf>
    <xf numFmtId="43" fontId="3" fillId="0" borderId="0" applyFont="0" applyFill="0" applyBorder="0" applyAlignment="0" applyProtection="0"/>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9" fillId="0" borderId="0" applyFont="0" applyFill="0" applyBorder="0" applyAlignment="0" applyProtection="0">
      <alignment vertical="top"/>
    </xf>
    <xf numFmtId="43" fontId="5" fillId="0" borderId="0" applyFont="0" applyFill="0" applyBorder="0" applyAlignment="0" applyProtection="0"/>
    <xf numFmtId="43" fontId="24" fillId="0" borderId="0" applyFont="0" applyFill="0" applyBorder="0" applyAlignment="0" applyProtection="0"/>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5" fillId="0" borderId="0" applyFont="0" applyFill="0" applyBorder="0" applyAlignment="0" applyProtection="0"/>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0" fontId="27" fillId="7" borderId="29" applyNumberFormat="0" applyBorder="0" applyAlignment="0" applyProtection="0"/>
    <xf numFmtId="10" fontId="27" fillId="7" borderId="29" applyNumberFormat="0" applyBorder="0" applyAlignment="0" applyProtection="0"/>
    <xf numFmtId="10" fontId="27" fillId="7" borderId="29" applyNumberFormat="0" applyBorder="0" applyAlignment="0" applyProtection="0"/>
    <xf numFmtId="10" fontId="27" fillId="7" borderId="29" applyNumberFormat="0" applyBorder="0" applyAlignment="0" applyProtection="0"/>
    <xf numFmtId="10" fontId="27" fillId="7" borderId="29" applyNumberFormat="0" applyBorder="0" applyAlignment="0" applyProtection="0"/>
    <xf numFmtId="10" fontId="27" fillId="7" borderId="29" applyNumberFormat="0" applyBorder="0" applyAlignment="0" applyProtection="0"/>
    <xf numFmtId="10" fontId="27" fillId="7" borderId="29" applyNumberFormat="0" applyBorder="0" applyAlignment="0" applyProtection="0"/>
    <xf numFmtId="10" fontId="27" fillId="7" borderId="29" applyNumberFormat="0" applyBorder="0" applyAlignment="0" applyProtection="0"/>
    <xf numFmtId="10" fontId="27" fillId="7" borderId="29" applyNumberFormat="0" applyBorder="0" applyAlignment="0" applyProtection="0"/>
    <xf numFmtId="10" fontId="27" fillId="7" borderId="29" applyNumberFormat="0" applyBorder="0" applyAlignment="0" applyProtection="0"/>
    <xf numFmtId="10" fontId="27" fillId="7" borderId="29" applyNumberFormat="0" applyBorder="0" applyAlignment="0" applyProtection="0"/>
    <xf numFmtId="10" fontId="27" fillId="14" borderId="29" applyNumberFormat="0" applyBorder="0" applyAlignment="0" applyProtection="0"/>
    <xf numFmtId="10" fontId="27" fillId="7" borderId="29" applyNumberFormat="0" applyBorder="0" applyAlignment="0" applyProtection="0"/>
    <xf numFmtId="10" fontId="27" fillId="7" borderId="29" applyNumberFormat="0" applyBorder="0" applyAlignment="0" applyProtection="0"/>
    <xf numFmtId="10" fontId="27" fillId="7" borderId="29" applyNumberFormat="0" applyBorder="0" applyAlignment="0" applyProtection="0"/>
    <xf numFmtId="10" fontId="27" fillId="7" borderId="29" applyNumberFormat="0" applyBorder="0" applyAlignment="0" applyProtection="0"/>
    <xf numFmtId="10" fontId="27" fillId="7" borderId="29" applyNumberFormat="0" applyBorder="0" applyAlignment="0" applyProtection="0"/>
    <xf numFmtId="10" fontId="27" fillId="7" borderId="29" applyNumberFormat="0" applyBorder="0" applyAlignment="0" applyProtection="0"/>
    <xf numFmtId="10" fontId="27" fillId="7" borderId="29" applyNumberFormat="0" applyBorder="0" applyAlignment="0" applyProtection="0"/>
    <xf numFmtId="10" fontId="27" fillId="7" borderId="29" applyNumberFormat="0" applyBorder="0" applyAlignment="0" applyProtection="0"/>
    <xf numFmtId="10" fontId="27" fillId="7" borderId="29" applyNumberFormat="0" applyBorder="0" applyAlignment="0" applyProtection="0"/>
    <xf numFmtId="10" fontId="27" fillId="7" borderId="29" applyNumberFormat="0" applyBorder="0" applyAlignment="0" applyProtection="0"/>
    <xf numFmtId="10" fontId="27" fillId="7" borderId="29" applyNumberFormat="0" applyBorder="0" applyAlignment="0" applyProtection="0"/>
    <xf numFmtId="10" fontId="27" fillId="7" borderId="29" applyNumberFormat="0" applyBorder="0" applyAlignment="0" applyProtection="0"/>
    <xf numFmtId="10" fontId="27" fillId="7" borderId="29" applyNumberFormat="0" applyBorder="0" applyAlignment="0" applyProtection="0"/>
    <xf numFmtId="10" fontId="27" fillId="7" borderId="29" applyNumberFormat="0" applyBorder="0" applyAlignment="0" applyProtection="0"/>
    <xf numFmtId="10" fontId="27" fillId="7" borderId="29" applyNumberFormat="0" applyBorder="0" applyAlignment="0" applyProtection="0"/>
    <xf numFmtId="10" fontId="27" fillId="7" borderId="29" applyNumberFormat="0" applyBorder="0" applyAlignment="0" applyProtection="0"/>
    <xf numFmtId="10" fontId="27" fillId="7" borderId="29" applyNumberFormat="0" applyBorder="0" applyAlignment="0" applyProtection="0"/>
    <xf numFmtId="10" fontId="27" fillId="7" borderId="29" applyNumberFormat="0" applyBorder="0" applyAlignment="0" applyProtection="0"/>
    <xf numFmtId="10" fontId="27" fillId="7" borderId="29" applyNumberFormat="0" applyBorder="0" applyAlignment="0" applyProtection="0"/>
    <xf numFmtId="10" fontId="27" fillId="7" borderId="29" applyNumberFormat="0" applyBorder="0" applyAlignment="0" applyProtection="0"/>
    <xf numFmtId="10" fontId="27" fillId="7" borderId="29" applyNumberFormat="0" applyBorder="0" applyAlignment="0" applyProtection="0"/>
    <xf numFmtId="10" fontId="27" fillId="7" borderId="29" applyNumberFormat="0" applyBorder="0" applyAlignment="0" applyProtection="0"/>
    <xf numFmtId="10" fontId="27" fillId="7" borderId="29" applyNumberFormat="0" applyBorder="0" applyAlignment="0" applyProtection="0"/>
    <xf numFmtId="10" fontId="27" fillId="7" borderId="29" applyNumberFormat="0" applyBorder="0" applyAlignment="0" applyProtection="0"/>
    <xf numFmtId="10" fontId="27" fillId="7" borderId="29" applyNumberFormat="0" applyBorder="0" applyAlignment="0" applyProtection="0"/>
    <xf numFmtId="10" fontId="27" fillId="7" borderId="29" applyNumberFormat="0" applyBorder="0" applyAlignment="0" applyProtection="0"/>
    <xf numFmtId="10" fontId="27" fillId="7" borderId="29" applyNumberFormat="0" applyBorder="0" applyAlignment="0" applyProtection="0"/>
    <xf numFmtId="10" fontId="27" fillId="7" borderId="29" applyNumberFormat="0" applyBorder="0" applyAlignment="0" applyProtection="0"/>
    <xf numFmtId="10" fontId="27" fillId="7" borderId="29" applyNumberFormat="0" applyBorder="0" applyAlignment="0" applyProtection="0"/>
    <xf numFmtId="10" fontId="27" fillId="7" borderId="29" applyNumberFormat="0" applyBorder="0" applyAlignment="0" applyProtection="0"/>
    <xf numFmtId="10" fontId="27" fillId="7" borderId="29" applyNumberFormat="0" applyBorder="0" applyAlignment="0" applyProtection="0"/>
    <xf numFmtId="10" fontId="27" fillId="7" borderId="29" applyNumberFormat="0" applyBorder="0" applyAlignment="0" applyProtection="0"/>
    <xf numFmtId="10" fontId="27" fillId="7" borderId="29" applyNumberFormat="0" applyBorder="0" applyAlignment="0" applyProtection="0"/>
    <xf numFmtId="10" fontId="27" fillId="7" borderId="29" applyNumberFormat="0" applyBorder="0" applyAlignment="0" applyProtection="0"/>
    <xf numFmtId="10" fontId="27" fillId="7" borderId="29" applyNumberFormat="0" applyBorder="0" applyAlignment="0" applyProtection="0"/>
    <xf numFmtId="10" fontId="27" fillId="7" borderId="29" applyNumberFormat="0" applyBorder="0" applyAlignment="0" applyProtection="0"/>
    <xf numFmtId="10" fontId="27" fillId="7" borderId="29" applyNumberFormat="0" applyBorder="0" applyAlignment="0" applyProtection="0"/>
    <xf numFmtId="10" fontId="27" fillId="7" borderId="29" applyNumberFormat="0" applyBorder="0" applyAlignment="0" applyProtection="0"/>
    <xf numFmtId="10" fontId="27" fillId="7" borderId="29" applyNumberFormat="0" applyBorder="0" applyAlignment="0" applyProtection="0"/>
    <xf numFmtId="10" fontId="27" fillId="7" borderId="29" applyNumberFormat="0" applyBorder="0" applyAlignment="0" applyProtection="0"/>
    <xf numFmtId="10" fontId="27" fillId="7" borderId="29" applyNumberFormat="0" applyBorder="0" applyAlignment="0" applyProtection="0"/>
    <xf numFmtId="4" fontId="21" fillId="8" borderId="33" applyNumberFormat="0" applyProtection="0">
      <alignment horizontal="left" vertical="center"/>
    </xf>
    <xf numFmtId="4" fontId="19" fillId="17" borderId="33" applyNumberFormat="0" applyProtection="0">
      <alignment horizontal="right" vertical="center"/>
    </xf>
    <xf numFmtId="4" fontId="19" fillId="18" borderId="33" applyNumberFormat="0" applyProtection="0">
      <alignment horizontal="left" vertical="center"/>
    </xf>
    <xf numFmtId="0" fontId="19" fillId="16" borderId="33" applyNumberFormat="0" applyProtection="0">
      <alignment horizontal="left" vertical="top"/>
    </xf>
    <xf numFmtId="0" fontId="19" fillId="16" borderId="33" applyNumberFormat="0" applyProtection="0">
      <alignment horizontal="left" vertical="top"/>
    </xf>
    <xf numFmtId="4" fontId="19" fillId="18" borderId="33" applyNumberFormat="0" applyProtection="0">
      <alignment horizontal="left" vertical="center"/>
    </xf>
    <xf numFmtId="4" fontId="19" fillId="17" borderId="33" applyNumberFormat="0" applyProtection="0">
      <alignment horizontal="right" vertical="center"/>
    </xf>
    <xf numFmtId="4" fontId="21" fillId="8" borderId="33" applyNumberFormat="0" applyProtection="0">
      <alignment horizontal="left" vertical="center"/>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0" fontId="25" fillId="0" borderId="34">
      <alignment horizontal="left" vertical="center"/>
    </xf>
    <xf numFmtId="10" fontId="27" fillId="7" borderId="35" applyNumberFormat="0" applyBorder="0" applyAlignment="0" applyProtection="0"/>
    <xf numFmtId="10" fontId="27" fillId="7" borderId="35" applyNumberFormat="0" applyBorder="0" applyAlignment="0" applyProtection="0"/>
    <xf numFmtId="10" fontId="27" fillId="7" borderId="35" applyNumberFormat="0" applyBorder="0" applyAlignment="0" applyProtection="0"/>
    <xf numFmtId="10" fontId="27" fillId="7" borderId="35" applyNumberFormat="0" applyBorder="0" applyAlignment="0" applyProtection="0"/>
    <xf numFmtId="10" fontId="27" fillId="7" borderId="35" applyNumberFormat="0" applyBorder="0" applyAlignment="0" applyProtection="0"/>
    <xf numFmtId="10" fontId="27" fillId="7" borderId="35" applyNumberFormat="0" applyBorder="0" applyAlignment="0" applyProtection="0"/>
    <xf numFmtId="10" fontId="27" fillId="7" borderId="35" applyNumberFormat="0" applyBorder="0" applyAlignment="0" applyProtection="0"/>
    <xf numFmtId="10" fontId="27" fillId="7" borderId="35" applyNumberFormat="0" applyBorder="0" applyAlignment="0" applyProtection="0"/>
    <xf numFmtId="10" fontId="27" fillId="7" borderId="35" applyNumberFormat="0" applyBorder="0" applyAlignment="0" applyProtection="0"/>
    <xf numFmtId="10" fontId="27" fillId="7" borderId="35" applyNumberFormat="0" applyBorder="0" applyAlignment="0" applyProtection="0"/>
    <xf numFmtId="10" fontId="27" fillId="7" borderId="35" applyNumberFormat="0" applyBorder="0" applyAlignment="0" applyProtection="0"/>
    <xf numFmtId="10" fontId="27" fillId="14" borderId="35" applyNumberFormat="0" applyBorder="0" applyAlignment="0" applyProtection="0"/>
    <xf numFmtId="10" fontId="27" fillId="7" borderId="35" applyNumberFormat="0" applyBorder="0" applyAlignment="0" applyProtection="0"/>
    <xf numFmtId="10" fontId="27" fillId="7" borderId="35" applyNumberFormat="0" applyBorder="0" applyAlignment="0" applyProtection="0"/>
    <xf numFmtId="10" fontId="27" fillId="7" borderId="35" applyNumberFormat="0" applyBorder="0" applyAlignment="0" applyProtection="0"/>
    <xf numFmtId="10" fontId="27" fillId="7" borderId="35" applyNumberFormat="0" applyBorder="0" applyAlignment="0" applyProtection="0"/>
    <xf numFmtId="10" fontId="27" fillId="7" borderId="35" applyNumberFormat="0" applyBorder="0" applyAlignment="0" applyProtection="0"/>
    <xf numFmtId="10" fontId="27" fillId="7" borderId="35" applyNumberFormat="0" applyBorder="0" applyAlignment="0" applyProtection="0"/>
    <xf numFmtId="10" fontId="27" fillId="7" borderId="35" applyNumberFormat="0" applyBorder="0" applyAlignment="0" applyProtection="0"/>
    <xf numFmtId="10" fontId="27" fillId="7" borderId="35" applyNumberFormat="0" applyBorder="0" applyAlignment="0" applyProtection="0"/>
    <xf numFmtId="10" fontId="27" fillId="7" borderId="35" applyNumberFormat="0" applyBorder="0" applyAlignment="0" applyProtection="0"/>
    <xf numFmtId="10" fontId="27" fillId="7" borderId="35" applyNumberFormat="0" applyBorder="0" applyAlignment="0" applyProtection="0"/>
    <xf numFmtId="10" fontId="27" fillId="7" borderId="35" applyNumberFormat="0" applyBorder="0" applyAlignment="0" applyProtection="0"/>
    <xf numFmtId="10" fontId="27" fillId="7" borderId="35" applyNumberFormat="0" applyBorder="0" applyAlignment="0" applyProtection="0"/>
    <xf numFmtId="10" fontId="27" fillId="7" borderId="35" applyNumberFormat="0" applyBorder="0" applyAlignment="0" applyProtection="0"/>
    <xf numFmtId="10" fontId="27" fillId="7" borderId="35" applyNumberFormat="0" applyBorder="0" applyAlignment="0" applyProtection="0"/>
    <xf numFmtId="10" fontId="27" fillId="7" borderId="35" applyNumberFormat="0" applyBorder="0" applyAlignment="0" applyProtection="0"/>
    <xf numFmtId="10" fontId="27" fillId="7" borderId="35" applyNumberFormat="0" applyBorder="0" applyAlignment="0" applyProtection="0"/>
    <xf numFmtId="10" fontId="27" fillId="7" borderId="35" applyNumberFormat="0" applyBorder="0" applyAlignment="0" applyProtection="0"/>
    <xf numFmtId="10" fontId="27" fillId="7" borderId="35" applyNumberFormat="0" applyBorder="0" applyAlignment="0" applyProtection="0"/>
    <xf numFmtId="10" fontId="27" fillId="7" borderId="35" applyNumberFormat="0" applyBorder="0" applyAlignment="0" applyProtection="0"/>
    <xf numFmtId="10" fontId="27" fillId="7" borderId="35" applyNumberFormat="0" applyBorder="0" applyAlignment="0" applyProtection="0"/>
    <xf numFmtId="10" fontId="27" fillId="7" borderId="35" applyNumberFormat="0" applyBorder="0" applyAlignment="0" applyProtection="0"/>
    <xf numFmtId="10" fontId="27" fillId="7" borderId="35" applyNumberFormat="0" applyBorder="0" applyAlignment="0" applyProtection="0"/>
    <xf numFmtId="10" fontId="27" fillId="7" borderId="35" applyNumberFormat="0" applyBorder="0" applyAlignment="0" applyProtection="0"/>
    <xf numFmtId="10" fontId="27" fillId="7" borderId="35" applyNumberFormat="0" applyBorder="0" applyAlignment="0" applyProtection="0"/>
    <xf numFmtId="10" fontId="27" fillId="7" borderId="35" applyNumberFormat="0" applyBorder="0" applyAlignment="0" applyProtection="0"/>
    <xf numFmtId="10" fontId="27" fillId="7" borderId="35" applyNumberFormat="0" applyBorder="0" applyAlignment="0" applyProtection="0"/>
    <xf numFmtId="10" fontId="27" fillId="7" borderId="35" applyNumberFormat="0" applyBorder="0" applyAlignment="0" applyProtection="0"/>
    <xf numFmtId="10" fontId="27" fillId="7" borderId="35" applyNumberFormat="0" applyBorder="0" applyAlignment="0" applyProtection="0"/>
    <xf numFmtId="10" fontId="27" fillId="7" borderId="35" applyNumberFormat="0" applyBorder="0" applyAlignment="0" applyProtection="0"/>
    <xf numFmtId="10" fontId="27" fillId="7" borderId="35" applyNumberFormat="0" applyBorder="0" applyAlignment="0" applyProtection="0"/>
    <xf numFmtId="10" fontId="27" fillId="7" borderId="35" applyNumberFormat="0" applyBorder="0" applyAlignment="0" applyProtection="0"/>
    <xf numFmtId="10" fontId="27" fillId="7" borderId="35" applyNumberFormat="0" applyBorder="0" applyAlignment="0" applyProtection="0"/>
    <xf numFmtId="10" fontId="27" fillId="7" borderId="35" applyNumberFormat="0" applyBorder="0" applyAlignment="0" applyProtection="0"/>
    <xf numFmtId="10" fontId="27" fillId="7" borderId="35" applyNumberFormat="0" applyBorder="0" applyAlignment="0" applyProtection="0"/>
    <xf numFmtId="10" fontId="27" fillId="7" borderId="35" applyNumberFormat="0" applyBorder="0" applyAlignment="0" applyProtection="0"/>
    <xf numFmtId="10" fontId="27" fillId="7" borderId="35" applyNumberFormat="0" applyBorder="0" applyAlignment="0" applyProtection="0"/>
    <xf numFmtId="10" fontId="27" fillId="7" borderId="35" applyNumberFormat="0" applyBorder="0" applyAlignment="0" applyProtection="0"/>
    <xf numFmtId="10" fontId="27" fillId="7" borderId="35" applyNumberFormat="0" applyBorder="0" applyAlignment="0" applyProtection="0"/>
    <xf numFmtId="10" fontId="27" fillId="7" borderId="35" applyNumberFormat="0" applyBorder="0" applyAlignment="0" applyProtection="0"/>
    <xf numFmtId="10" fontId="27" fillId="7" borderId="35" applyNumberFormat="0" applyBorder="0" applyAlignment="0" applyProtection="0"/>
    <xf numFmtId="10" fontId="27" fillId="7" borderId="35" applyNumberFormat="0" applyBorder="0" applyAlignment="0" applyProtection="0"/>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alignment vertical="center"/>
    </xf>
    <xf numFmtId="43" fontId="3" fillId="0" borderId="0" applyFont="0" applyFill="0" applyBorder="0" applyAlignment="0" applyProtection="0"/>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9"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9" fillId="0" borderId="0" applyFont="0" applyFill="0" applyBorder="0" applyAlignment="0" applyProtection="0">
      <alignment vertical="top"/>
    </xf>
    <xf numFmtId="43" fontId="3" fillId="0" borderId="0" applyFont="0" applyFill="0" applyBorder="0" applyAlignment="0" applyProtection="0"/>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9" fillId="0" borderId="0" applyFont="0" applyFill="0" applyBorder="0" applyAlignment="0" applyProtection="0">
      <alignment vertical="top"/>
    </xf>
    <xf numFmtId="43" fontId="5" fillId="0" borderId="0" applyFont="0" applyFill="0" applyBorder="0" applyAlignment="0" applyProtection="0"/>
    <xf numFmtId="43" fontId="24" fillId="0" borderId="0" applyFont="0" applyFill="0" applyBorder="0" applyAlignment="0" applyProtection="0"/>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5" fillId="0" borderId="0" applyFont="0" applyFill="0" applyBorder="0" applyAlignment="0" applyProtection="0"/>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 fontId="21" fillId="8" borderId="33" applyNumberFormat="0" applyProtection="0">
      <alignment horizontal="left" vertical="center"/>
    </xf>
    <xf numFmtId="4" fontId="19" fillId="17" borderId="33" applyNumberFormat="0" applyProtection="0">
      <alignment horizontal="right" vertical="center"/>
    </xf>
    <xf numFmtId="4" fontId="19" fillId="18" borderId="33" applyNumberFormat="0" applyProtection="0">
      <alignment horizontal="left" vertical="center"/>
    </xf>
    <xf numFmtId="0" fontId="19" fillId="16" borderId="33" applyNumberFormat="0" applyProtection="0">
      <alignment horizontal="left" vertical="top"/>
    </xf>
    <xf numFmtId="43" fontId="3" fillId="0" borderId="0" applyFont="0" applyFill="0" applyBorder="0" applyAlignment="0" applyProtection="0"/>
    <xf numFmtId="0" fontId="19" fillId="16" borderId="33" applyNumberFormat="0" applyProtection="0">
      <alignment horizontal="left" vertical="top"/>
    </xf>
    <xf numFmtId="4" fontId="19" fillId="18" borderId="33" applyNumberFormat="0" applyProtection="0">
      <alignment horizontal="left" vertical="center"/>
    </xf>
    <xf numFmtId="4" fontId="19" fillId="17" borderId="33" applyNumberFormat="0" applyProtection="0">
      <alignment horizontal="right" vertical="center"/>
    </xf>
    <xf numFmtId="4" fontId="21" fillId="8" borderId="33" applyNumberFormat="0" applyProtection="0">
      <alignment horizontal="left" vertical="center"/>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9"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9" fillId="0" borderId="0" applyFont="0" applyFill="0" applyBorder="0" applyAlignment="0" applyProtection="0">
      <alignment vertical="top"/>
    </xf>
    <xf numFmtId="43" fontId="3" fillId="0" borderId="0" applyFont="0" applyFill="0" applyBorder="0" applyAlignment="0" applyProtection="0"/>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9" fillId="0" borderId="0" applyFont="0" applyFill="0" applyBorder="0" applyAlignment="0" applyProtection="0">
      <alignment vertical="top"/>
    </xf>
    <xf numFmtId="43" fontId="5" fillId="0" borderId="0" applyFont="0" applyFill="0" applyBorder="0" applyAlignment="0" applyProtection="0"/>
    <xf numFmtId="43" fontId="24" fillId="0" borderId="0" applyFont="0" applyFill="0" applyBorder="0" applyAlignment="0" applyProtection="0"/>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5" fillId="0" borderId="0" applyFont="0" applyFill="0" applyBorder="0" applyAlignment="0" applyProtection="0"/>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25" fillId="0" borderId="34">
      <alignment horizontal="left" vertical="center"/>
    </xf>
    <xf numFmtId="4" fontId="21" fillId="8" borderId="33" applyNumberFormat="0" applyProtection="0">
      <alignment horizontal="left" vertical="center"/>
    </xf>
    <xf numFmtId="4" fontId="19" fillId="17" borderId="33" applyNumberFormat="0" applyProtection="0">
      <alignment horizontal="right" vertical="center"/>
    </xf>
    <xf numFmtId="4" fontId="19" fillId="18" borderId="33" applyNumberFormat="0" applyProtection="0">
      <alignment horizontal="left" vertical="center"/>
    </xf>
    <xf numFmtId="0" fontId="19" fillId="16" borderId="33" applyNumberFormat="0" applyProtection="0">
      <alignment horizontal="left" vertical="top"/>
    </xf>
    <xf numFmtId="0" fontId="19" fillId="16" borderId="33" applyNumberFormat="0" applyProtection="0">
      <alignment horizontal="left" vertical="top"/>
    </xf>
    <xf numFmtId="4" fontId="19" fillId="18" borderId="33" applyNumberFormat="0" applyProtection="0">
      <alignment horizontal="left" vertical="center"/>
    </xf>
    <xf numFmtId="4" fontId="19" fillId="17" borderId="33" applyNumberFormat="0" applyProtection="0">
      <alignment horizontal="right" vertical="center"/>
    </xf>
    <xf numFmtId="4" fontId="21" fillId="8" borderId="33" applyNumberFormat="0" applyProtection="0">
      <alignment horizontal="left" vertical="center"/>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0" fontId="25" fillId="0" borderId="34">
      <alignment horizontal="left" vertical="center"/>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19"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alignment vertical="top"/>
    </xf>
    <xf numFmtId="43" fontId="19" fillId="0" borderId="0" applyFont="0" applyFill="0" applyBorder="0" applyAlignment="0" applyProtection="0">
      <alignment vertical="top"/>
    </xf>
  </cellStyleXfs>
  <cellXfs count="226">
    <xf numFmtId="0" fontId="0" fillId="0" borderId="0" xfId="0"/>
    <xf numFmtId="0" fontId="2" fillId="0" borderId="0" xfId="0" applyFont="1" applyFill="1" applyAlignment="1">
      <alignment horizontal="center"/>
    </xf>
    <xf numFmtId="0" fontId="0" fillId="0" borderId="0" xfId="0" applyFill="1"/>
    <xf numFmtId="0" fontId="1" fillId="0" borderId="0" xfId="0" applyFont="1" applyFill="1" applyAlignment="1">
      <alignment vertical="top"/>
    </xf>
    <xf numFmtId="0" fontId="1" fillId="0" borderId="0" xfId="0" applyFont="1" applyFill="1"/>
    <xf numFmtId="1" fontId="0" fillId="0" borderId="0" xfId="0" applyNumberFormat="1" applyFill="1"/>
    <xf numFmtId="1" fontId="1" fillId="0" borderId="2" xfId="0" applyNumberFormat="1" applyFont="1" applyFill="1" applyBorder="1"/>
    <xf numFmtId="0" fontId="1" fillId="0" borderId="6" xfId="0" applyFont="1" applyFill="1" applyBorder="1" applyAlignment="1">
      <alignment horizontal="center"/>
    </xf>
    <xf numFmtId="0" fontId="1" fillId="0" borderId="7" xfId="0" applyFont="1" applyFill="1" applyBorder="1"/>
    <xf numFmtId="0" fontId="1" fillId="0" borderId="8" xfId="0" applyFont="1" applyFill="1" applyBorder="1"/>
    <xf numFmtId="0" fontId="1" fillId="0" borderId="3" xfId="0" applyFont="1" applyFill="1" applyBorder="1" applyAlignment="1">
      <alignment horizontal="center"/>
    </xf>
    <xf numFmtId="0" fontId="1" fillId="0" borderId="0" xfId="0" applyFont="1" applyFill="1" applyBorder="1"/>
    <xf numFmtId="0" fontId="0" fillId="0" borderId="0" xfId="0" applyFill="1" applyBorder="1"/>
    <xf numFmtId="0" fontId="0" fillId="0" borderId="9" xfId="0" applyFill="1" applyBorder="1"/>
    <xf numFmtId="1" fontId="0" fillId="0" borderId="0" xfId="0" applyNumberFormat="1" applyFill="1" applyBorder="1"/>
    <xf numFmtId="1" fontId="0" fillId="0" borderId="9" xfId="0" applyNumberFormat="1" applyFill="1" applyBorder="1"/>
    <xf numFmtId="0" fontId="0" fillId="0" borderId="3" xfId="0" applyFill="1" applyBorder="1"/>
    <xf numFmtId="0" fontId="1" fillId="0" borderId="11" xfId="0" applyFont="1" applyFill="1" applyBorder="1"/>
    <xf numFmtId="0" fontId="0" fillId="0" borderId="4" xfId="0" applyFill="1" applyBorder="1"/>
    <xf numFmtId="0" fontId="0" fillId="0" borderId="5" xfId="0" applyFill="1" applyBorder="1"/>
    <xf numFmtId="0" fontId="0" fillId="0" borderId="10" xfId="0" applyFill="1" applyBorder="1"/>
    <xf numFmtId="0" fontId="4" fillId="0" borderId="0" xfId="0" applyFont="1" applyFill="1"/>
    <xf numFmtId="0" fontId="4" fillId="0" borderId="0" xfId="0" applyFont="1" applyFill="1" applyAlignment="1">
      <alignment vertical="center" wrapText="1"/>
    </xf>
    <xf numFmtId="1" fontId="4" fillId="0" borderId="0" xfId="0" applyNumberFormat="1" applyFont="1" applyFill="1" applyAlignment="1">
      <alignment horizontal="center" vertical="center" wrapText="1"/>
    </xf>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8" fillId="0" borderId="1" xfId="0" applyFont="1" applyBorder="1" applyAlignment="1">
      <alignment horizontal="center"/>
    </xf>
    <xf numFmtId="0" fontId="8" fillId="0" borderId="1" xfId="0" applyFont="1" applyBorder="1"/>
    <xf numFmtId="0" fontId="8" fillId="0" borderId="1" xfId="0" applyFont="1" applyBorder="1" applyAlignment="1">
      <alignment horizontal="center" vertical="top"/>
    </xf>
    <xf numFmtId="169" fontId="10" fillId="3" borderId="1" xfId="1" applyNumberFormat="1" applyFont="1" applyFill="1" applyBorder="1"/>
    <xf numFmtId="0" fontId="11" fillId="3" borderId="1" xfId="0" applyFont="1" applyFill="1" applyBorder="1"/>
    <xf numFmtId="168" fontId="8" fillId="0" borderId="1" xfId="1" applyNumberFormat="1" applyFont="1" applyBorder="1" applyAlignment="1">
      <alignment horizontal="center" vertical="center"/>
    </xf>
    <xf numFmtId="169" fontId="10" fillId="3" borderId="1" xfId="1" applyNumberFormat="1" applyFont="1" applyFill="1" applyBorder="1" applyAlignment="1">
      <alignment horizontal="center" vertical="center" wrapText="1"/>
    </xf>
    <xf numFmtId="0" fontId="8" fillId="3" borderId="1" xfId="0" applyFont="1" applyFill="1" applyBorder="1" applyAlignment="1">
      <alignment wrapText="1"/>
    </xf>
    <xf numFmtId="168" fontId="0" fillId="0" borderId="0" xfId="0" applyNumberFormat="1"/>
    <xf numFmtId="0" fontId="8" fillId="0" borderId="0" xfId="0" applyFont="1" applyFill="1"/>
    <xf numFmtId="4" fontId="8" fillId="0" borderId="1" xfId="1" applyNumberFormat="1" applyFont="1" applyBorder="1" applyAlignment="1">
      <alignment vertical="center"/>
    </xf>
    <xf numFmtId="4" fontId="10" fillId="3" borderId="1" xfId="1" applyNumberFormat="1" applyFont="1" applyFill="1" applyBorder="1"/>
    <xf numFmtId="0" fontId="16" fillId="0" borderId="0" xfId="0" applyFont="1" applyFill="1" applyBorder="1" applyAlignment="1">
      <alignment vertical="center" wrapText="1"/>
    </xf>
    <xf numFmtId="0" fontId="16" fillId="3" borderId="25" xfId="0" applyFont="1" applyFill="1" applyBorder="1" applyAlignment="1">
      <alignment vertical="center" wrapText="1"/>
    </xf>
    <xf numFmtId="0" fontId="8" fillId="0" borderId="0" xfId="0" applyFont="1" applyFill="1"/>
    <xf numFmtId="0" fontId="8" fillId="0" borderId="0" xfId="0" applyFont="1"/>
    <xf numFmtId="167" fontId="8" fillId="0" borderId="0" xfId="0" applyNumberFormat="1" applyFont="1"/>
    <xf numFmtId="0" fontId="8" fillId="0" borderId="0" xfId="0" applyFont="1" applyAlignment="1"/>
    <xf numFmtId="0" fontId="8" fillId="0" borderId="0" xfId="0" applyFont="1" applyBorder="1"/>
    <xf numFmtId="0" fontId="8" fillId="0" borderId="23" xfId="0" applyFont="1" applyBorder="1" applyAlignment="1">
      <alignment horizontal="center" vertical="center" wrapText="1"/>
    </xf>
    <xf numFmtId="10" fontId="8" fillId="0" borderId="0" xfId="0" applyNumberFormat="1" applyFont="1"/>
    <xf numFmtId="4" fontId="46" fillId="0" borderId="29" xfId="0" applyNumberFormat="1" applyFont="1" applyFill="1" applyBorder="1" applyAlignment="1" applyProtection="1">
      <alignment horizontal="right" vertical="center"/>
    </xf>
    <xf numFmtId="4" fontId="8" fillId="0" borderId="1" xfId="1" applyNumberFormat="1" applyFont="1" applyBorder="1" applyAlignment="1">
      <alignment horizontal="right" vertical="center"/>
    </xf>
    <xf numFmtId="0" fontId="10" fillId="3" borderId="29"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14" fillId="3" borderId="30" xfId="0" applyFont="1" applyFill="1" applyBorder="1" applyAlignment="1">
      <alignment horizontal="center" vertical="center" wrapText="1"/>
    </xf>
    <xf numFmtId="0" fontId="16" fillId="3" borderId="15" xfId="0" applyFont="1" applyFill="1" applyBorder="1" applyAlignment="1">
      <alignment horizontal="right" vertical="center" wrapText="1"/>
    </xf>
    <xf numFmtId="0" fontId="14" fillId="3" borderId="12" xfId="0" applyFont="1" applyFill="1" applyBorder="1" applyAlignment="1">
      <alignment horizontal="center" vertical="center" wrapText="1"/>
    </xf>
    <xf numFmtId="0" fontId="6" fillId="0" borderId="0" xfId="0" applyFont="1" applyBorder="1" applyAlignment="1">
      <alignment vertical="top" wrapText="1"/>
    </xf>
    <xf numFmtId="0" fontId="6" fillId="0" borderId="0" xfId="0" applyFont="1" applyFill="1" applyBorder="1" applyAlignment="1">
      <alignment vertical="top" wrapText="1"/>
    </xf>
    <xf numFmtId="0" fontId="6" fillId="0" borderId="32" xfId="0" applyFont="1" applyFill="1" applyBorder="1" applyAlignment="1">
      <alignment vertical="top" wrapText="1"/>
    </xf>
    <xf numFmtId="0" fontId="8" fillId="0" borderId="0" xfId="0" applyFont="1" applyFill="1" applyBorder="1"/>
    <xf numFmtId="0" fontId="15" fillId="0" borderId="0" xfId="0" applyFont="1" applyBorder="1" applyAlignment="1">
      <alignment vertical="top" wrapText="1"/>
    </xf>
    <xf numFmtId="0" fontId="15" fillId="0" borderId="0" xfId="0" applyFont="1" applyBorder="1" applyAlignment="1">
      <alignment vertical="top"/>
    </xf>
    <xf numFmtId="0" fontId="8" fillId="0" borderId="0" xfId="0" applyFont="1" applyBorder="1" applyAlignment="1">
      <alignment vertical="top" wrapText="1"/>
    </xf>
    <xf numFmtId="0" fontId="6" fillId="0" borderId="0" xfId="0" applyFont="1" applyBorder="1" applyAlignment="1"/>
    <xf numFmtId="4" fontId="8" fillId="0" borderId="35" xfId="1" applyNumberFormat="1" applyFont="1" applyBorder="1" applyAlignment="1">
      <alignment horizontal="right" vertical="center"/>
    </xf>
    <xf numFmtId="0" fontId="8" fillId="0" borderId="23" xfId="0" applyFont="1" applyBorder="1" applyAlignment="1">
      <alignment horizontal="left" vertical="center" wrapText="1"/>
    </xf>
    <xf numFmtId="0" fontId="8" fillId="0" borderId="36" xfId="0" applyFont="1" applyFill="1" applyBorder="1" applyAlignment="1">
      <alignment horizontal="center" vertical="center" wrapText="1"/>
    </xf>
    <xf numFmtId="0" fontId="8" fillId="0" borderId="36" xfId="0" applyFont="1" applyBorder="1" applyAlignment="1">
      <alignment horizontal="left" vertical="center"/>
    </xf>
    <xf numFmtId="0" fontId="8" fillId="0" borderId="36" xfId="0" applyFont="1" applyBorder="1" applyAlignment="1">
      <alignment horizontal="center" vertical="center" wrapText="1"/>
    </xf>
    <xf numFmtId="168" fontId="0" fillId="0" borderId="36" xfId="1" applyNumberFormat="1" applyFont="1" applyBorder="1" applyAlignment="1">
      <alignment horizontal="left" vertical="center" wrapText="1"/>
    </xf>
    <xf numFmtId="0" fontId="10" fillId="19" borderId="1" xfId="0" applyFont="1" applyFill="1" applyBorder="1" applyAlignment="1">
      <alignment horizontal="center" vertical="center" wrapText="1"/>
    </xf>
    <xf numFmtId="0" fontId="8" fillId="0" borderId="36" xfId="0" applyFont="1" applyBorder="1" applyAlignment="1">
      <alignment horizontal="left" vertical="center" wrapText="1"/>
    </xf>
    <xf numFmtId="0" fontId="10" fillId="3" borderId="36" xfId="0" applyFont="1" applyFill="1" applyBorder="1" applyAlignment="1">
      <alignment horizontal="center" vertical="center" wrapText="1"/>
    </xf>
    <xf numFmtId="0" fontId="14" fillId="3" borderId="37" xfId="0" applyFont="1" applyFill="1" applyBorder="1" applyAlignment="1">
      <alignment horizontal="center" vertical="center" wrapText="1"/>
    </xf>
    <xf numFmtId="4" fontId="46" fillId="0" borderId="36" xfId="0" applyNumberFormat="1" applyFont="1" applyFill="1" applyBorder="1" applyAlignment="1" applyProtection="1">
      <alignment horizontal="right" vertical="center"/>
    </xf>
    <xf numFmtId="0" fontId="6" fillId="0" borderId="0" xfId="0" applyFont="1" applyBorder="1" applyAlignment="1">
      <alignment horizontal="right"/>
    </xf>
    <xf numFmtId="0" fontId="6" fillId="0" borderId="0" xfId="0" applyFont="1" applyFill="1" applyBorder="1" applyAlignment="1">
      <alignment horizontal="left" vertical="top" wrapText="1"/>
    </xf>
    <xf numFmtId="168" fontId="8" fillId="0" borderId="36" xfId="0" applyNumberFormat="1" applyFont="1" applyFill="1" applyBorder="1" applyAlignment="1">
      <alignment horizontal="center" vertical="center" wrapText="1"/>
    </xf>
    <xf numFmtId="2" fontId="8" fillId="0" borderId="36" xfId="0" applyNumberFormat="1" applyFont="1" applyBorder="1" applyAlignment="1">
      <alignment horizontal="right" vertical="center"/>
    </xf>
    <xf numFmtId="43" fontId="8" fillId="0" borderId="0" xfId="1" applyFont="1"/>
    <xf numFmtId="0" fontId="10" fillId="3" borderId="1" xfId="0" applyFont="1" applyFill="1" applyBorder="1" applyAlignment="1">
      <alignment horizontal="left" vertical="center" wrapText="1"/>
    </xf>
    <xf numFmtId="0" fontId="14" fillId="3" borderId="30" xfId="0" applyFont="1" applyFill="1" applyBorder="1" applyAlignment="1">
      <alignment horizontal="left" vertical="center" wrapText="1"/>
    </xf>
    <xf numFmtId="0" fontId="10" fillId="19" borderId="1" xfId="0" applyFont="1" applyFill="1" applyBorder="1" applyAlignment="1">
      <alignment horizontal="left" vertical="center" wrapText="1"/>
    </xf>
    <xf numFmtId="189" fontId="47" fillId="0" borderId="0" xfId="0" applyNumberFormat="1" applyFont="1" applyAlignment="1">
      <alignment horizontal="right" vertical="center"/>
    </xf>
    <xf numFmtId="0" fontId="8" fillId="0" borderId="40" xfId="0" applyFont="1" applyBorder="1" applyAlignment="1">
      <alignment horizontal="center" vertical="center" wrapText="1"/>
    </xf>
    <xf numFmtId="0" fontId="8" fillId="0" borderId="40" xfId="0" applyFont="1" applyBorder="1" applyAlignment="1">
      <alignment horizontal="left" vertical="center" wrapText="1"/>
    </xf>
    <xf numFmtId="4" fontId="46" fillId="0" borderId="39" xfId="0" applyNumberFormat="1" applyFont="1" applyFill="1" applyBorder="1" applyAlignment="1" applyProtection="1">
      <alignment horizontal="right" vertical="center"/>
    </xf>
    <xf numFmtId="0" fontId="10" fillId="3" borderId="35" xfId="0" applyFont="1" applyFill="1" applyBorder="1" applyAlignment="1">
      <alignment horizontal="left" vertical="center" wrapText="1"/>
    </xf>
    <xf numFmtId="0" fontId="14" fillId="3" borderId="38" xfId="0" applyFont="1" applyFill="1" applyBorder="1" applyAlignment="1">
      <alignment horizontal="center" vertical="center" wrapText="1"/>
    </xf>
    <xf numFmtId="4" fontId="10" fillId="3" borderId="39" xfId="1" applyNumberFormat="1" applyFont="1" applyFill="1" applyBorder="1"/>
    <xf numFmtId="0" fontId="6" fillId="0" borderId="41" xfId="0" applyFont="1" applyFill="1" applyBorder="1" applyAlignment="1">
      <alignment vertical="top" wrapText="1"/>
    </xf>
    <xf numFmtId="167" fontId="10" fillId="3" borderId="1" xfId="0" applyNumberFormat="1" applyFont="1" applyFill="1" applyBorder="1" applyAlignment="1">
      <alignment horizontal="left" vertical="center" wrapText="1"/>
    </xf>
    <xf numFmtId="0" fontId="15" fillId="19" borderId="38" xfId="0" applyFont="1" applyFill="1" applyBorder="1" applyAlignment="1">
      <alignment vertical="top" wrapText="1"/>
    </xf>
    <xf numFmtId="0" fontId="16" fillId="5" borderId="0" xfId="0" applyFont="1" applyFill="1" applyBorder="1" applyAlignment="1">
      <alignment vertical="center" wrapText="1"/>
    </xf>
    <xf numFmtId="0" fontId="12" fillId="5" borderId="0" xfId="0" applyFont="1" applyFill="1" applyBorder="1" applyAlignment="1">
      <alignment horizontal="left" vertical="center" wrapText="1"/>
    </xf>
    <xf numFmtId="43" fontId="8" fillId="0" borderId="0" xfId="1" applyNumberFormat="1" applyFont="1"/>
    <xf numFmtId="189" fontId="49" fillId="0" borderId="39" xfId="0" applyNumberFormat="1" applyFont="1" applyBorder="1" applyAlignment="1">
      <alignment horizontal="center" vertical="center"/>
    </xf>
    <xf numFmtId="4" fontId="10" fillId="3" borderId="1" xfId="1" applyNumberFormat="1" applyFont="1" applyFill="1" applyBorder="1" applyAlignment="1">
      <alignment horizontal="center"/>
    </xf>
    <xf numFmtId="4" fontId="10" fillId="3" borderId="1" xfId="1" applyNumberFormat="1" applyFont="1" applyFill="1" applyBorder="1" applyAlignment="1">
      <alignment horizontal="right"/>
    </xf>
    <xf numFmtId="0" fontId="8" fillId="0" borderId="39" xfId="0" applyFont="1" applyBorder="1"/>
    <xf numFmtId="0" fontId="8" fillId="0" borderId="25" xfId="0" applyFont="1" applyBorder="1" applyAlignment="1">
      <alignment horizontal="left"/>
    </xf>
    <xf numFmtId="0" fontId="8" fillId="0" borderId="39" xfId="0" applyFont="1" applyBorder="1" applyAlignment="1">
      <alignment horizontal="left"/>
    </xf>
    <xf numFmtId="0" fontId="8" fillId="0" borderId="1" xfId="0" applyFont="1" applyFill="1" applyBorder="1" applyAlignment="1">
      <alignment horizontal="left" vertical="center" wrapText="1"/>
    </xf>
    <xf numFmtId="0" fontId="8" fillId="0" borderId="39" xfId="0" applyFont="1" applyFill="1" applyBorder="1" applyAlignment="1">
      <alignment horizontal="left" vertical="center" wrapText="1"/>
    </xf>
    <xf numFmtId="43" fontId="0" fillId="0" borderId="39" xfId="1" applyFont="1" applyBorder="1"/>
    <xf numFmtId="0" fontId="7" fillId="20" borderId="39" xfId="0" applyFont="1" applyFill="1" applyBorder="1"/>
    <xf numFmtId="0" fontId="7" fillId="20" borderId="39" xfId="0" applyFont="1" applyFill="1" applyBorder="1" applyAlignment="1">
      <alignment wrapText="1"/>
    </xf>
    <xf numFmtId="43" fontId="0" fillId="0" borderId="39" xfId="1" applyFont="1" applyBorder="1" applyAlignment="1">
      <alignment vertical="center"/>
    </xf>
    <xf numFmtId="43" fontId="0" fillId="0" borderId="39" xfId="1" applyFont="1" applyBorder="1" applyAlignment="1">
      <alignment horizontal="center" vertical="center"/>
    </xf>
    <xf numFmtId="9" fontId="50" fillId="0" borderId="0" xfId="0" applyNumberFormat="1" applyFont="1" applyAlignment="1">
      <alignment horizontal="center" vertical="center"/>
    </xf>
    <xf numFmtId="0" fontId="0" fillId="21" borderId="39" xfId="0" applyFill="1" applyBorder="1" applyAlignment="1">
      <alignment horizontal="left" vertical="center" wrapText="1"/>
    </xf>
    <xf numFmtId="170" fontId="8" fillId="0" borderId="36" xfId="0" applyNumberFormat="1" applyFont="1" applyFill="1" applyBorder="1" applyAlignment="1">
      <alignment horizontal="right" vertical="center" wrapText="1"/>
    </xf>
    <xf numFmtId="0" fontId="0" fillId="21" borderId="39" xfId="0" applyFill="1" applyBorder="1" applyAlignment="1">
      <alignment wrapText="1"/>
    </xf>
    <xf numFmtId="0" fontId="0" fillId="21" borderId="39" xfId="0" applyFill="1" applyBorder="1" applyAlignment="1">
      <alignment vertical="center" wrapText="1"/>
    </xf>
    <xf numFmtId="0" fontId="51" fillId="20" borderId="39" xfId="0" applyFont="1" applyFill="1" applyBorder="1" applyAlignment="1">
      <alignment horizontal="right"/>
    </xf>
    <xf numFmtId="0" fontId="7" fillId="20" borderId="39" xfId="0" applyFont="1" applyFill="1" applyBorder="1" applyAlignment="1">
      <alignment horizontal="left" vertical="center"/>
    </xf>
    <xf numFmtId="0" fontId="51" fillId="20" borderId="38" xfId="0" applyFont="1" applyFill="1" applyBorder="1" applyAlignment="1">
      <alignment horizontal="right"/>
    </xf>
    <xf numFmtId="0" fontId="7" fillId="20" borderId="39" xfId="0" applyFont="1" applyFill="1" applyBorder="1" applyAlignment="1">
      <alignment horizontal="left" vertical="center" wrapText="1"/>
    </xf>
    <xf numFmtId="0" fontId="7" fillId="20" borderId="39" xfId="0" applyFont="1" applyFill="1" applyBorder="1" applyAlignment="1">
      <alignment horizontal="left"/>
    </xf>
    <xf numFmtId="43" fontId="48" fillId="20" borderId="17" xfId="1" applyFont="1" applyFill="1" applyBorder="1"/>
    <xf numFmtId="170" fontId="7" fillId="20" borderId="36" xfId="0" applyNumberFormat="1" applyFont="1" applyFill="1" applyBorder="1" applyAlignment="1">
      <alignment horizontal="right" vertical="center" wrapText="1"/>
    </xf>
    <xf numFmtId="0" fontId="48" fillId="20" borderId="39" xfId="0" applyFont="1" applyFill="1" applyBorder="1"/>
    <xf numFmtId="9" fontId="50" fillId="5" borderId="0" xfId="0" applyNumberFormat="1" applyFont="1" applyFill="1" applyBorder="1" applyAlignment="1">
      <alignment horizontal="right" wrapText="1"/>
    </xf>
    <xf numFmtId="0" fontId="7" fillId="20" borderId="39" xfId="0" applyFont="1" applyFill="1" applyBorder="1" applyAlignment="1">
      <alignment vertical="center"/>
    </xf>
    <xf numFmtId="0" fontId="7" fillId="20" borderId="39" xfId="0" applyFont="1" applyFill="1" applyBorder="1" applyAlignment="1">
      <alignment vertical="center" wrapText="1"/>
    </xf>
    <xf numFmtId="43" fontId="0" fillId="0" borderId="36" xfId="1" applyFont="1" applyBorder="1" applyAlignment="1">
      <alignment vertical="center" wrapText="1"/>
    </xf>
    <xf numFmtId="0" fontId="15" fillId="22" borderId="35" xfId="0" applyNumberFormat="1" applyFont="1" applyFill="1" applyBorder="1" applyAlignment="1">
      <alignment vertical="top" wrapText="1"/>
    </xf>
    <xf numFmtId="0" fontId="15" fillId="22" borderId="39" xfId="0" applyNumberFormat="1" applyFont="1" applyFill="1" applyBorder="1" applyAlignment="1">
      <alignment vertical="top" wrapText="1"/>
    </xf>
    <xf numFmtId="0" fontId="15" fillId="22" borderId="38" xfId="0" applyFont="1" applyFill="1" applyBorder="1" applyAlignment="1">
      <alignment vertical="top" wrapText="1"/>
    </xf>
    <xf numFmtId="0" fontId="15" fillId="22" borderId="38" xfId="0" applyFont="1" applyFill="1" applyBorder="1" applyAlignment="1">
      <alignment vertical="center" wrapText="1"/>
    </xf>
    <xf numFmtId="43" fontId="8" fillId="0" borderId="36" xfId="1" applyFont="1" applyFill="1" applyBorder="1" applyAlignment="1">
      <alignment horizontal="center" vertical="center" wrapText="1"/>
    </xf>
    <xf numFmtId="43" fontId="8" fillId="0" borderId="36" xfId="1" applyFont="1" applyFill="1" applyBorder="1" applyAlignment="1">
      <alignment vertical="center" wrapText="1"/>
    </xf>
    <xf numFmtId="43" fontId="8" fillId="0" borderId="36" xfId="0" applyNumberFormat="1" applyFont="1" applyFill="1" applyBorder="1" applyAlignment="1">
      <alignment horizontal="center" vertical="center" wrapText="1"/>
    </xf>
    <xf numFmtId="9" fontId="8" fillId="0" borderId="0" xfId="0" applyNumberFormat="1" applyFont="1" applyBorder="1"/>
    <xf numFmtId="166" fontId="8" fillId="0" borderId="36" xfId="0" applyNumberFormat="1" applyFont="1" applyFill="1" applyBorder="1" applyAlignment="1">
      <alignment horizontal="center" vertical="center" wrapText="1"/>
    </xf>
    <xf numFmtId="166" fontId="8" fillId="0" borderId="39" xfId="0" applyNumberFormat="1" applyFont="1" applyFill="1" applyBorder="1" applyAlignment="1">
      <alignment horizontal="center" vertical="center" wrapText="1"/>
    </xf>
    <xf numFmtId="4" fontId="8" fillId="0" borderId="39" xfId="1" applyNumberFormat="1" applyFont="1" applyBorder="1" applyAlignment="1">
      <alignment vertical="center"/>
    </xf>
    <xf numFmtId="0" fontId="8" fillId="0" borderId="39" xfId="0" applyFont="1" applyBorder="1" applyAlignment="1">
      <alignment horizontal="center" vertical="top"/>
    </xf>
    <xf numFmtId="0" fontId="52" fillId="0" borderId="0" xfId="0" applyFont="1" applyFill="1"/>
    <xf numFmtId="2" fontId="8" fillId="0" borderId="0" xfId="0" applyNumberFormat="1" applyFont="1"/>
    <xf numFmtId="9" fontId="8" fillId="0" borderId="0" xfId="0" applyNumberFormat="1" applyFont="1"/>
    <xf numFmtId="0" fontId="2" fillId="0" borderId="0" xfId="0" applyFont="1" applyFill="1" applyAlignment="1">
      <alignment horizontal="center"/>
    </xf>
    <xf numFmtId="0" fontId="7" fillId="2" borderId="1" xfId="0" applyFont="1" applyFill="1" applyBorder="1" applyAlignment="1">
      <alignment horizontal="center" vertical="center"/>
    </xf>
    <xf numFmtId="0" fontId="7" fillId="2" borderId="36" xfId="0" applyFont="1" applyFill="1" applyBorder="1" applyAlignment="1">
      <alignment horizontal="center" vertical="center"/>
    </xf>
    <xf numFmtId="0" fontId="7" fillId="2" borderId="35" xfId="0" applyFont="1" applyFill="1" applyBorder="1" applyAlignment="1">
      <alignment horizontal="center" vertical="center"/>
    </xf>
    <xf numFmtId="0" fontId="15" fillId="0" borderId="35" xfId="0" applyFont="1" applyBorder="1" applyAlignment="1">
      <alignment horizontal="left" vertical="top" wrapText="1"/>
    </xf>
    <xf numFmtId="0" fontId="15" fillId="0" borderId="36" xfId="0" applyFont="1" applyBorder="1" applyAlignment="1">
      <alignment horizontal="left" vertical="top" wrapText="1"/>
    </xf>
    <xf numFmtId="0" fontId="12" fillId="4" borderId="1" xfId="0" applyFont="1" applyFill="1" applyBorder="1" applyAlignment="1">
      <alignment horizontal="left"/>
    </xf>
    <xf numFmtId="0" fontId="12" fillId="4" borderId="36" xfId="0" applyFont="1" applyFill="1" applyBorder="1" applyAlignment="1">
      <alignment horizontal="left"/>
    </xf>
    <xf numFmtId="0" fontId="12" fillId="4" borderId="35" xfId="0" applyFont="1" applyFill="1" applyBorder="1" applyAlignment="1">
      <alignment horizontal="left"/>
    </xf>
    <xf numFmtId="0" fontId="11" fillId="3" borderId="1" xfId="0" applyFont="1" applyFill="1" applyBorder="1" applyAlignment="1">
      <alignment horizontal="center" vertical="center"/>
    </xf>
    <xf numFmtId="0" fontId="9" fillId="5" borderId="1" xfId="0" applyFont="1" applyFill="1" applyBorder="1" applyAlignment="1">
      <alignment horizontal="right"/>
    </xf>
    <xf numFmtId="0" fontId="9" fillId="5" borderId="36" xfId="0" applyFont="1" applyFill="1" applyBorder="1" applyAlignment="1">
      <alignment horizontal="right"/>
    </xf>
    <xf numFmtId="0" fontId="9" fillId="5" borderId="35" xfId="0" applyFont="1" applyFill="1" applyBorder="1" applyAlignment="1">
      <alignment horizontal="right"/>
    </xf>
    <xf numFmtId="0" fontId="6" fillId="0" borderId="25" xfId="0" applyFont="1" applyBorder="1" applyAlignment="1">
      <alignment horizontal="right"/>
    </xf>
    <xf numFmtId="0" fontId="6" fillId="0" borderId="36" xfId="0" applyFont="1" applyBorder="1" applyAlignment="1">
      <alignment horizontal="right"/>
    </xf>
    <xf numFmtId="0" fontId="6" fillId="0" borderId="35" xfId="0" applyFont="1" applyBorder="1" applyAlignment="1">
      <alignment horizontal="right"/>
    </xf>
    <xf numFmtId="0" fontId="7" fillId="2" borderId="1"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13" fillId="3" borderId="23" xfId="0" applyFont="1" applyFill="1" applyBorder="1" applyAlignment="1">
      <alignment horizontal="center" vertical="center"/>
    </xf>
    <xf numFmtId="0" fontId="13" fillId="3" borderId="28" xfId="0" applyFont="1" applyFill="1" applyBorder="1" applyAlignment="1">
      <alignment horizontal="center" vertical="center"/>
    </xf>
    <xf numFmtId="0" fontId="12" fillId="4" borderId="23" xfId="0" applyFont="1" applyFill="1" applyBorder="1" applyAlignment="1">
      <alignment horizontal="left" vertical="center" wrapText="1"/>
    </xf>
    <xf numFmtId="0" fontId="12" fillId="4" borderId="27" xfId="0" applyFont="1" applyFill="1" applyBorder="1" applyAlignment="1">
      <alignment horizontal="left" vertical="center" wrapText="1"/>
    </xf>
    <xf numFmtId="0" fontId="12" fillId="4" borderId="34" xfId="0" applyFont="1" applyFill="1" applyBorder="1" applyAlignment="1">
      <alignment horizontal="left" vertical="center" wrapText="1"/>
    </xf>
    <xf numFmtId="0" fontId="12" fillId="4" borderId="28" xfId="0" applyFont="1" applyFill="1" applyBorder="1" applyAlignment="1">
      <alignment horizontal="left" vertical="center" wrapText="1"/>
    </xf>
    <xf numFmtId="0" fontId="6" fillId="0" borderId="15" xfId="0" applyFont="1" applyFill="1" applyBorder="1" applyAlignment="1">
      <alignment horizontal="left" vertical="top" wrapText="1"/>
    </xf>
    <xf numFmtId="0" fontId="6" fillId="0" borderId="36" xfId="0" applyFont="1" applyFill="1" applyBorder="1" applyAlignment="1">
      <alignment horizontal="left" vertical="top" wrapText="1"/>
    </xf>
    <xf numFmtId="0" fontId="6" fillId="0" borderId="35" xfId="0" applyFont="1" applyFill="1" applyBorder="1" applyAlignment="1">
      <alignment horizontal="left" vertical="top" wrapText="1"/>
    </xf>
    <xf numFmtId="0" fontId="9" fillId="0" borderId="1" xfId="0" applyFont="1" applyFill="1" applyBorder="1" applyAlignment="1">
      <alignment horizontal="right" vertical="center" wrapText="1"/>
    </xf>
    <xf numFmtId="0" fontId="9" fillId="0" borderId="36" xfId="0" applyFont="1" applyFill="1" applyBorder="1" applyAlignment="1">
      <alignment horizontal="right" vertical="center" wrapText="1"/>
    </xf>
    <xf numFmtId="0" fontId="9" fillId="0" borderId="29" xfId="0" applyFont="1" applyFill="1" applyBorder="1" applyAlignment="1">
      <alignment horizontal="right" vertical="center" wrapText="1"/>
    </xf>
    <xf numFmtId="0" fontId="9" fillId="0" borderId="35" xfId="0" applyFont="1" applyFill="1" applyBorder="1" applyAlignment="1">
      <alignment horizontal="right" vertical="center" wrapText="1"/>
    </xf>
    <xf numFmtId="0" fontId="6" fillId="0" borderId="29" xfId="0" applyFont="1" applyBorder="1" applyAlignment="1">
      <alignment horizontal="right"/>
    </xf>
    <xf numFmtId="0" fontId="0" fillId="21" borderId="38" xfId="0" applyFill="1" applyBorder="1" applyAlignment="1">
      <alignment horizontal="left" vertical="center" wrapText="1"/>
    </xf>
    <xf numFmtId="0" fontId="0" fillId="21" borderId="42" xfId="0" applyFill="1" applyBorder="1" applyAlignment="1">
      <alignment horizontal="left" vertical="center" wrapText="1"/>
    </xf>
    <xf numFmtId="0" fontId="6" fillId="0" borderId="1" xfId="0" applyFont="1" applyFill="1" applyBorder="1" applyAlignment="1">
      <alignment horizontal="left" vertical="top" wrapText="1"/>
    </xf>
    <xf numFmtId="0" fontId="6" fillId="0" borderId="25" xfId="0" applyFont="1" applyFill="1" applyBorder="1" applyAlignment="1">
      <alignment horizontal="left" vertical="top" wrapText="1"/>
    </xf>
    <xf numFmtId="0" fontId="6" fillId="0" borderId="39" xfId="0" applyFont="1" applyFill="1" applyBorder="1" applyAlignment="1">
      <alignment horizontal="left" vertical="top" wrapText="1"/>
    </xf>
    <xf numFmtId="0" fontId="8" fillId="19" borderId="38" xfId="0" applyFont="1" applyFill="1" applyBorder="1" applyAlignment="1">
      <alignment horizontal="left" vertical="center" wrapText="1"/>
    </xf>
    <xf numFmtId="0" fontId="8" fillId="19" borderId="17" xfId="0" applyFont="1" applyFill="1" applyBorder="1" applyAlignment="1">
      <alignment horizontal="left" vertical="center" wrapText="1"/>
    </xf>
    <xf numFmtId="0" fontId="8" fillId="19" borderId="42" xfId="0" applyFont="1" applyFill="1" applyBorder="1" applyAlignment="1">
      <alignment horizontal="left" vertical="center" wrapText="1"/>
    </xf>
    <xf numFmtId="0" fontId="7" fillId="2" borderId="12"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6" fillId="0" borderId="12" xfId="0" applyFont="1" applyFill="1" applyBorder="1" applyAlignment="1">
      <alignment horizontal="right" vertical="center" wrapText="1"/>
    </xf>
    <xf numFmtId="0" fontId="6" fillId="0" borderId="14" xfId="0" applyFont="1" applyFill="1" applyBorder="1" applyAlignment="1">
      <alignment horizontal="right" vertical="center" wrapText="1"/>
    </xf>
    <xf numFmtId="0" fontId="6" fillId="0" borderId="27" xfId="0" applyFont="1" applyFill="1" applyBorder="1" applyAlignment="1">
      <alignment horizontal="right" vertical="center" wrapText="1"/>
    </xf>
    <xf numFmtId="0" fontId="6" fillId="0" borderId="34" xfId="0" applyFont="1" applyFill="1" applyBorder="1" applyAlignment="1">
      <alignment horizontal="right" vertical="center" wrapText="1"/>
    </xf>
    <xf numFmtId="0" fontId="6" fillId="0" borderId="13" xfId="0" applyFont="1" applyFill="1" applyBorder="1" applyAlignment="1">
      <alignment horizontal="right" vertical="center" wrapText="1"/>
    </xf>
    <xf numFmtId="0" fontId="6" fillId="0" borderId="15" xfId="0" applyFont="1" applyBorder="1" applyAlignment="1">
      <alignment horizontal="right"/>
    </xf>
    <xf numFmtId="0" fontId="6" fillId="0" borderId="39" xfId="0" applyFont="1" applyBorder="1" applyAlignment="1">
      <alignment horizontal="right"/>
    </xf>
    <xf numFmtId="0" fontId="16" fillId="3" borderId="1"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2" fillId="4" borderId="14" xfId="0" applyFont="1" applyFill="1" applyBorder="1" applyAlignment="1">
      <alignment horizontal="left" vertical="center" wrapText="1"/>
    </xf>
    <xf numFmtId="0" fontId="12" fillId="4" borderId="13" xfId="0" applyFont="1" applyFill="1" applyBorder="1" applyAlignment="1">
      <alignment horizontal="left" vertical="center" wrapText="1"/>
    </xf>
    <xf numFmtId="0" fontId="8" fillId="22" borderId="37" xfId="0" applyFont="1" applyFill="1" applyBorder="1" applyAlignment="1">
      <alignment vertical="top" wrapText="1"/>
    </xf>
    <xf numFmtId="0" fontId="8" fillId="22" borderId="17" xfId="0" applyFont="1" applyFill="1" applyBorder="1" applyAlignment="1">
      <alignment vertical="top" wrapText="1"/>
    </xf>
    <xf numFmtId="0" fontId="16" fillId="3" borderId="1" xfId="0" applyFont="1" applyFill="1" applyBorder="1" applyAlignment="1">
      <alignment horizontal="right" vertical="center" wrapText="1"/>
    </xf>
    <xf numFmtId="0" fontId="15" fillId="22" borderId="38" xfId="0" applyFont="1" applyFill="1" applyBorder="1" applyAlignment="1">
      <alignment horizontal="left" vertical="center" wrapText="1"/>
    </xf>
    <xf numFmtId="0" fontId="15" fillId="22" borderId="42" xfId="0" applyFont="1" applyFill="1" applyBorder="1" applyAlignment="1">
      <alignment horizontal="left" vertical="center" wrapText="1"/>
    </xf>
    <xf numFmtId="0" fontId="15" fillId="22" borderId="17" xfId="0" applyFont="1" applyFill="1" applyBorder="1" applyAlignment="1">
      <alignment horizontal="left" vertical="center" wrapText="1"/>
    </xf>
    <xf numFmtId="0" fontId="15" fillId="22" borderId="38" xfId="0" applyFont="1" applyFill="1" applyBorder="1" applyAlignment="1">
      <alignment horizontal="left" wrapText="1"/>
    </xf>
    <xf numFmtId="0" fontId="15" fillId="22" borderId="42" xfId="0" applyFont="1" applyFill="1" applyBorder="1" applyAlignment="1">
      <alignment horizontal="left" wrapText="1"/>
    </xf>
    <xf numFmtId="0" fontId="7" fillId="2" borderId="28" xfId="0" applyFont="1" applyFill="1" applyBorder="1" applyAlignment="1">
      <alignment horizontal="center" vertical="center" wrapText="1"/>
    </xf>
    <xf numFmtId="0" fontId="6" fillId="0" borderId="1" xfId="0" applyFont="1" applyBorder="1" applyAlignment="1">
      <alignment horizontal="right" wrapText="1"/>
    </xf>
    <xf numFmtId="0" fontId="6" fillId="0" borderId="35" xfId="0" applyFont="1" applyBorder="1" applyAlignment="1">
      <alignment horizontal="right" wrapText="1"/>
    </xf>
    <xf numFmtId="0" fontId="6" fillId="0" borderId="29" xfId="0" applyFont="1" applyBorder="1" applyAlignment="1">
      <alignment horizontal="right" wrapText="1"/>
    </xf>
    <xf numFmtId="0" fontId="6" fillId="0" borderId="36" xfId="0" applyFont="1" applyBorder="1" applyAlignment="1">
      <alignment horizontal="right" wrapText="1"/>
    </xf>
    <xf numFmtId="0" fontId="13" fillId="3" borderId="1" xfId="0" applyFont="1" applyFill="1" applyBorder="1" applyAlignment="1">
      <alignment horizontal="right" wrapText="1"/>
    </xf>
    <xf numFmtId="0" fontId="13" fillId="3" borderId="35" xfId="0" applyFont="1" applyFill="1" applyBorder="1" applyAlignment="1">
      <alignment horizontal="right" wrapText="1"/>
    </xf>
    <xf numFmtId="0" fontId="13" fillId="3" borderId="29" xfId="0" applyFont="1" applyFill="1" applyBorder="1" applyAlignment="1">
      <alignment horizontal="right" wrapText="1"/>
    </xf>
    <xf numFmtId="0" fontId="12" fillId="4" borderId="1" xfId="0" applyFont="1" applyFill="1" applyBorder="1" applyAlignment="1">
      <alignment horizontal="left" vertical="center" wrapText="1"/>
    </xf>
    <xf numFmtId="0" fontId="12" fillId="4" borderId="35" xfId="0" applyFont="1" applyFill="1" applyBorder="1" applyAlignment="1">
      <alignment horizontal="left" vertical="center" wrapText="1"/>
    </xf>
    <xf numFmtId="0" fontId="12" fillId="4" borderId="29" xfId="0" applyFont="1" applyFill="1" applyBorder="1" applyAlignment="1">
      <alignment horizontal="left" vertical="center" wrapText="1"/>
    </xf>
    <xf numFmtId="0" fontId="12" fillId="4" borderId="36" xfId="0" applyFont="1" applyFill="1" applyBorder="1" applyAlignment="1">
      <alignment horizontal="left" vertical="center" wrapText="1"/>
    </xf>
    <xf numFmtId="0" fontId="6" fillId="0" borderId="29" xfId="0" applyFont="1" applyFill="1" applyBorder="1" applyAlignment="1">
      <alignment horizontal="left" vertical="top" wrapText="1"/>
    </xf>
    <xf numFmtId="0" fontId="6" fillId="0" borderId="23" xfId="0" applyFont="1" applyBorder="1" applyAlignment="1">
      <alignment horizontal="right"/>
    </xf>
    <xf numFmtId="0" fontId="6" fillId="0" borderId="34" xfId="0" applyFont="1" applyBorder="1" applyAlignment="1">
      <alignment horizontal="right"/>
    </xf>
    <xf numFmtId="0" fontId="6" fillId="0" borderId="28" xfId="0" applyFont="1" applyBorder="1" applyAlignment="1">
      <alignment horizontal="right"/>
    </xf>
    <xf numFmtId="0" fontId="15" fillId="22" borderId="38" xfId="0" applyNumberFormat="1" applyFont="1" applyFill="1" applyBorder="1" applyAlignment="1">
      <alignment horizontal="left" vertical="center" wrapText="1"/>
    </xf>
    <xf numFmtId="0" fontId="15" fillId="22" borderId="42" xfId="0" applyNumberFormat="1" applyFont="1" applyFill="1" applyBorder="1" applyAlignment="1">
      <alignment horizontal="left" vertical="center" wrapText="1"/>
    </xf>
    <xf numFmtId="0" fontId="13" fillId="3" borderId="1" xfId="0" applyFont="1" applyFill="1" applyBorder="1" applyAlignment="1">
      <alignment horizontal="center" wrapText="1"/>
    </xf>
    <xf numFmtId="0" fontId="13" fillId="3" borderId="35" xfId="0" applyFont="1" applyFill="1" applyBorder="1" applyAlignment="1">
      <alignment horizontal="center" wrapText="1"/>
    </xf>
    <xf numFmtId="0" fontId="13" fillId="3" borderId="29" xfId="0" applyFont="1" applyFill="1" applyBorder="1" applyAlignment="1">
      <alignment horizontal="center" wrapText="1"/>
    </xf>
  </cellXfs>
  <cellStyles count="2105">
    <cellStyle name=" _x0007_LÓ_x0018_ÄþÍN^NuNVþˆHÁ_x0001__x0018_(n" xfId="35"/>
    <cellStyle name="%" xfId="36"/>
    <cellStyle name="%_eFunds ETR Q3 -2007" xfId="37"/>
    <cellStyle name="??" xfId="38"/>
    <cellStyle name="?? [0.00]_PERSONAL" xfId="39"/>
    <cellStyle name="???? [0.00]_PERSONAL" xfId="40"/>
    <cellStyle name="????_PERSONAL" xfId="41"/>
    <cellStyle name="??_PERSONAL" xfId="42"/>
    <cellStyle name="_Worksheet in 2262" xfId="43"/>
    <cellStyle name="=C:\WINNT\SYSTEM32\COMMAND.COM" xfId="22"/>
    <cellStyle name="=C:\WINNT\SYSTEM32\COMMAND.COM 2" xfId="27"/>
    <cellStyle name="Body" xfId="44"/>
    <cellStyle name="Calc Currency (0)" xfId="45"/>
    <cellStyle name="Calc Currency (2)" xfId="46"/>
    <cellStyle name="Calc Percent (0)" xfId="47"/>
    <cellStyle name="Calc Percent (1)" xfId="48"/>
    <cellStyle name="Calc Percent (2)" xfId="49"/>
    <cellStyle name="Calc Units (0)" xfId="50"/>
    <cellStyle name="Calc Units (1)" xfId="51"/>
    <cellStyle name="Calc Units (2)" xfId="52"/>
    <cellStyle name="category" xfId="53"/>
    <cellStyle name="category 2" xfId="54"/>
    <cellStyle name="Comma" xfId="1" builtinId="3"/>
    <cellStyle name="Comma [00]" xfId="56"/>
    <cellStyle name="Comma 10" xfId="57"/>
    <cellStyle name="Comma 10 2" xfId="873"/>
    <cellStyle name="Comma 10 2 2" xfId="1660"/>
    <cellStyle name="Comma 10 3" xfId="1067"/>
    <cellStyle name="Comma 10 3 2" xfId="1853"/>
    <cellStyle name="Comma 10 4" xfId="1080"/>
    <cellStyle name="Comma 10 4 2" xfId="1866"/>
    <cellStyle name="Comma 10 5" xfId="1126"/>
    <cellStyle name="Comma 10 5 2" xfId="1912"/>
    <cellStyle name="Comma 10 6" xfId="1340"/>
    <cellStyle name="Comma 11" xfId="58"/>
    <cellStyle name="Comma 12" xfId="12"/>
    <cellStyle name="Comma 12 2" xfId="59"/>
    <cellStyle name="Comma 12 2 2" xfId="874"/>
    <cellStyle name="Comma 12 2 2 2" xfId="1661"/>
    <cellStyle name="Comma 12 2 3" xfId="1127"/>
    <cellStyle name="Comma 12 2 3 2" xfId="1913"/>
    <cellStyle name="Comma 12 2 4" xfId="1341"/>
    <cellStyle name="Comma 12 3" xfId="859"/>
    <cellStyle name="Comma 12 3 2" xfId="1646"/>
    <cellStyle name="Comma 13" xfId="60"/>
    <cellStyle name="Comma 14" xfId="61"/>
    <cellStyle name="Comma 14 2" xfId="875"/>
    <cellStyle name="Comma 14 2 2" xfId="1662"/>
    <cellStyle name="Comma 14 3" xfId="1128"/>
    <cellStyle name="Comma 14 3 2" xfId="1914"/>
    <cellStyle name="Comma 14 4" xfId="1342"/>
    <cellStyle name="Comma 15" xfId="62"/>
    <cellStyle name="Comma 15 2" xfId="876"/>
    <cellStyle name="Comma 15 2 2" xfId="1663"/>
    <cellStyle name="Comma 15 3" xfId="1129"/>
    <cellStyle name="Comma 15 3 2" xfId="1915"/>
    <cellStyle name="Comma 15 4" xfId="1343"/>
    <cellStyle name="Comma 16" xfId="63"/>
    <cellStyle name="Comma 16 2" xfId="877"/>
    <cellStyle name="Comma 16 2 2" xfId="1664"/>
    <cellStyle name="Comma 16 3" xfId="1130"/>
    <cellStyle name="Comma 16 3 2" xfId="1916"/>
    <cellStyle name="Comma 16 4" xfId="1344"/>
    <cellStyle name="Comma 17" xfId="64"/>
    <cellStyle name="Comma 17 2" xfId="878"/>
    <cellStyle name="Comma 17 2 2" xfId="1665"/>
    <cellStyle name="Comma 17 3" xfId="1131"/>
    <cellStyle name="Comma 17 3 2" xfId="1917"/>
    <cellStyle name="Comma 17 4" xfId="1345"/>
    <cellStyle name="Comma 18" xfId="65"/>
    <cellStyle name="Comma 18 2" xfId="879"/>
    <cellStyle name="Comma 18 2 2" xfId="1666"/>
    <cellStyle name="Comma 18 3" xfId="1132"/>
    <cellStyle name="Comma 18 3 2" xfId="1918"/>
    <cellStyle name="Comma 18 4" xfId="1346"/>
    <cellStyle name="Comma 19" xfId="66"/>
    <cellStyle name="Comma 19 2" xfId="880"/>
    <cellStyle name="Comma 19 2 2" xfId="1667"/>
    <cellStyle name="Comma 19 3" xfId="1133"/>
    <cellStyle name="Comma 19 3 2" xfId="1919"/>
    <cellStyle name="Comma 19 4" xfId="1347"/>
    <cellStyle name="Comma 2" xfId="6"/>
    <cellStyle name="Comma 2 10" xfId="67"/>
    <cellStyle name="Comma 2 10 2" xfId="881"/>
    <cellStyle name="Comma 2 10 2 2" xfId="1668"/>
    <cellStyle name="Comma 2 10 3" xfId="1134"/>
    <cellStyle name="Comma 2 10 3 2" xfId="1920"/>
    <cellStyle name="Comma 2 10 4" xfId="1348"/>
    <cellStyle name="Comma 2 11" xfId="68"/>
    <cellStyle name="Comma 2 11 2" xfId="882"/>
    <cellStyle name="Comma 2 11 2 2" xfId="1669"/>
    <cellStyle name="Comma 2 11 3" xfId="1135"/>
    <cellStyle name="Comma 2 11 3 2" xfId="1921"/>
    <cellStyle name="Comma 2 11 4" xfId="1349"/>
    <cellStyle name="Comma 2 12" xfId="69"/>
    <cellStyle name="Comma 2 12 2" xfId="883"/>
    <cellStyle name="Comma 2 12 2 2" xfId="1670"/>
    <cellStyle name="Comma 2 12 3" xfId="1136"/>
    <cellStyle name="Comma 2 12 3 2" xfId="1922"/>
    <cellStyle name="Comma 2 12 4" xfId="1350"/>
    <cellStyle name="Comma 2 13" xfId="70"/>
    <cellStyle name="Comma 2 13 2" xfId="884"/>
    <cellStyle name="Comma 2 13 2 2" xfId="1671"/>
    <cellStyle name="Comma 2 13 3" xfId="1137"/>
    <cellStyle name="Comma 2 13 3 2" xfId="1923"/>
    <cellStyle name="Comma 2 13 4" xfId="1351"/>
    <cellStyle name="Comma 2 14" xfId="71"/>
    <cellStyle name="Comma 2 14 2" xfId="885"/>
    <cellStyle name="Comma 2 14 2 2" xfId="1672"/>
    <cellStyle name="Comma 2 14 3" xfId="1138"/>
    <cellStyle name="Comma 2 14 3 2" xfId="1924"/>
    <cellStyle name="Comma 2 14 4" xfId="1352"/>
    <cellStyle name="Comma 2 15" xfId="72"/>
    <cellStyle name="Comma 2 15 2" xfId="886"/>
    <cellStyle name="Comma 2 15 2 2" xfId="1673"/>
    <cellStyle name="Comma 2 15 3" xfId="1139"/>
    <cellStyle name="Comma 2 15 3 2" xfId="1925"/>
    <cellStyle name="Comma 2 15 4" xfId="1353"/>
    <cellStyle name="Comma 2 16" xfId="73"/>
    <cellStyle name="Comma 2 16 2" xfId="887"/>
    <cellStyle name="Comma 2 16 2 2" xfId="1674"/>
    <cellStyle name="Comma 2 16 3" xfId="1140"/>
    <cellStyle name="Comma 2 16 3 2" xfId="1926"/>
    <cellStyle name="Comma 2 16 4" xfId="1354"/>
    <cellStyle name="Comma 2 17" xfId="74"/>
    <cellStyle name="Comma 2 17 2" xfId="888"/>
    <cellStyle name="Comma 2 17 2 2" xfId="1675"/>
    <cellStyle name="Comma 2 17 3" xfId="1141"/>
    <cellStyle name="Comma 2 17 3 2" xfId="1927"/>
    <cellStyle name="Comma 2 17 4" xfId="1355"/>
    <cellStyle name="Comma 2 18" xfId="75"/>
    <cellStyle name="Comma 2 18 2" xfId="889"/>
    <cellStyle name="Comma 2 18 2 2" xfId="1676"/>
    <cellStyle name="Comma 2 18 3" xfId="1142"/>
    <cellStyle name="Comma 2 18 3 2" xfId="1928"/>
    <cellStyle name="Comma 2 18 4" xfId="1356"/>
    <cellStyle name="Comma 2 19" xfId="76"/>
    <cellStyle name="Comma 2 19 2" xfId="890"/>
    <cellStyle name="Comma 2 19 2 2" xfId="1677"/>
    <cellStyle name="Comma 2 19 3" xfId="1143"/>
    <cellStyle name="Comma 2 19 3 2" xfId="1929"/>
    <cellStyle name="Comma 2 19 4" xfId="1357"/>
    <cellStyle name="Comma 2 2" xfId="11"/>
    <cellStyle name="Comma 2 2 2" xfId="20"/>
    <cellStyle name="Comma 2 2 2 2" xfId="77"/>
    <cellStyle name="Comma 2 2 2 3" xfId="867"/>
    <cellStyle name="Comma 2 2 2 3 2" xfId="1654"/>
    <cellStyle name="Comma 2 2 2 4" xfId="1097"/>
    <cellStyle name="Comma 2 2 2 4 2" xfId="1883"/>
    <cellStyle name="Comma 2 2 2 5" xfId="1119"/>
    <cellStyle name="Comma 2 2 2 5 2" xfId="1905"/>
    <cellStyle name="Comma 2 2 2 6" xfId="1334"/>
    <cellStyle name="Comma 2 2 3" xfId="78"/>
    <cellStyle name="Comma 2 2 4" xfId="858"/>
    <cellStyle name="Comma 2 2 4 2" xfId="1645"/>
    <cellStyle name="Comma 2 2 5" xfId="1075"/>
    <cellStyle name="Comma 2 2 5 2" xfId="1861"/>
    <cellStyle name="Comma 2 2 6" xfId="1089"/>
    <cellStyle name="Comma 2 2 6 2" xfId="1875"/>
    <cellStyle name="Comma 2 2 7" xfId="1111"/>
    <cellStyle name="Comma 2 2 7 2" xfId="1897"/>
    <cellStyle name="Comma 2 2 8" xfId="1326"/>
    <cellStyle name="Comma 2 20" xfId="79"/>
    <cellStyle name="Comma 2 20 2" xfId="891"/>
    <cellStyle name="Comma 2 20 2 2" xfId="1678"/>
    <cellStyle name="Comma 2 20 3" xfId="1144"/>
    <cellStyle name="Comma 2 20 3 2" xfId="1930"/>
    <cellStyle name="Comma 2 20 4" xfId="1358"/>
    <cellStyle name="Comma 2 21" xfId="80"/>
    <cellStyle name="Comma 2 21 2" xfId="892"/>
    <cellStyle name="Comma 2 21 2 2" xfId="1679"/>
    <cellStyle name="Comma 2 21 3" xfId="1145"/>
    <cellStyle name="Comma 2 21 3 2" xfId="1931"/>
    <cellStyle name="Comma 2 21 4" xfId="1359"/>
    <cellStyle name="Comma 2 22" xfId="81"/>
    <cellStyle name="Comma 2 22 2" xfId="893"/>
    <cellStyle name="Comma 2 22 2 2" xfId="1680"/>
    <cellStyle name="Comma 2 22 3" xfId="1146"/>
    <cellStyle name="Comma 2 22 3 2" xfId="1932"/>
    <cellStyle name="Comma 2 22 4" xfId="1360"/>
    <cellStyle name="Comma 2 23" xfId="82"/>
    <cellStyle name="Comma 2 23 2" xfId="894"/>
    <cellStyle name="Comma 2 23 2 2" xfId="1681"/>
    <cellStyle name="Comma 2 23 3" xfId="1147"/>
    <cellStyle name="Comma 2 23 3 2" xfId="1933"/>
    <cellStyle name="Comma 2 23 4" xfId="1361"/>
    <cellStyle name="Comma 2 24" xfId="83"/>
    <cellStyle name="Comma 2 24 2" xfId="895"/>
    <cellStyle name="Comma 2 24 2 2" xfId="1682"/>
    <cellStyle name="Comma 2 24 3" xfId="1148"/>
    <cellStyle name="Comma 2 24 3 2" xfId="1934"/>
    <cellStyle name="Comma 2 24 4" xfId="1362"/>
    <cellStyle name="Comma 2 25" xfId="84"/>
    <cellStyle name="Comma 2 25 2" xfId="896"/>
    <cellStyle name="Comma 2 25 2 2" xfId="1683"/>
    <cellStyle name="Comma 2 25 3" xfId="1149"/>
    <cellStyle name="Comma 2 25 3 2" xfId="1935"/>
    <cellStyle name="Comma 2 25 4" xfId="1363"/>
    <cellStyle name="Comma 2 26" xfId="85"/>
    <cellStyle name="Comma 2 26 2" xfId="897"/>
    <cellStyle name="Comma 2 26 2 2" xfId="1684"/>
    <cellStyle name="Comma 2 26 3" xfId="1150"/>
    <cellStyle name="Comma 2 26 3 2" xfId="1936"/>
    <cellStyle name="Comma 2 26 4" xfId="1364"/>
    <cellStyle name="Comma 2 27" xfId="86"/>
    <cellStyle name="Comma 2 27 2" xfId="898"/>
    <cellStyle name="Comma 2 27 2 2" xfId="1685"/>
    <cellStyle name="Comma 2 27 3" xfId="1151"/>
    <cellStyle name="Comma 2 27 3 2" xfId="1937"/>
    <cellStyle name="Comma 2 27 4" xfId="1365"/>
    <cellStyle name="Comma 2 28" xfId="854"/>
    <cellStyle name="Comma 2 28 2" xfId="1641"/>
    <cellStyle name="Comma 2 29" xfId="1071"/>
    <cellStyle name="Comma 2 29 2" xfId="1857"/>
    <cellStyle name="Comma 2 3" xfId="25"/>
    <cellStyle name="Comma 2 3 2" xfId="88"/>
    <cellStyle name="Comma 2 3 2 2" xfId="900"/>
    <cellStyle name="Comma 2 3 2 2 2" xfId="1687"/>
    <cellStyle name="Comma 2 3 2 3" xfId="1153"/>
    <cellStyle name="Comma 2 3 2 3 2" xfId="1939"/>
    <cellStyle name="Comma 2 3 2 4" xfId="1367"/>
    <cellStyle name="Comma 2 3 3" xfId="89"/>
    <cellStyle name="Comma 2 3 3 2" xfId="901"/>
    <cellStyle name="Comma 2 3 3 2 2" xfId="1688"/>
    <cellStyle name="Comma 2 3 3 3" xfId="1154"/>
    <cellStyle name="Comma 2 3 3 3 2" xfId="1940"/>
    <cellStyle name="Comma 2 3 3 4" xfId="1368"/>
    <cellStyle name="Comma 2 3 4" xfId="87"/>
    <cellStyle name="Comma 2 3 4 2" xfId="899"/>
    <cellStyle name="Comma 2 3 4 2 2" xfId="1686"/>
    <cellStyle name="Comma 2 3 4 3" xfId="1152"/>
    <cellStyle name="Comma 2 3 4 3 2" xfId="1938"/>
    <cellStyle name="Comma 2 3 4 4" xfId="1366"/>
    <cellStyle name="Comma 2 3 5" xfId="870"/>
    <cellStyle name="Comma 2 3 5 2" xfId="1657"/>
    <cellStyle name="Comma 2 3 6" xfId="1078"/>
    <cellStyle name="Comma 2 3 6 2" xfId="1864"/>
    <cellStyle name="Comma 2 3 7" xfId="1100"/>
    <cellStyle name="Comma 2 3 7 2" xfId="1886"/>
    <cellStyle name="Comma 2 3 8" xfId="1122"/>
    <cellStyle name="Comma 2 3 8 2" xfId="1908"/>
    <cellStyle name="Comma 2 3 9" xfId="1337"/>
    <cellStyle name="Comma 2 30" xfId="1085"/>
    <cellStyle name="Comma 2 30 2" xfId="1871"/>
    <cellStyle name="Comma 2 31" xfId="1106"/>
    <cellStyle name="Comma 2 31 2" xfId="1892"/>
    <cellStyle name="Comma 2 32" xfId="1322"/>
    <cellStyle name="Comma 2 4" xfId="16"/>
    <cellStyle name="Comma 2 4 2" xfId="90"/>
    <cellStyle name="Comma 2 4 2 2" xfId="902"/>
    <cellStyle name="Comma 2 4 2 2 2" xfId="1689"/>
    <cellStyle name="Comma 2 4 2 3" xfId="1155"/>
    <cellStyle name="Comma 2 4 2 3 2" xfId="1941"/>
    <cellStyle name="Comma 2 4 2 4" xfId="1369"/>
    <cellStyle name="Comma 2 4 3" xfId="863"/>
    <cellStyle name="Comma 2 4 3 2" xfId="1650"/>
    <cellStyle name="Comma 2 4 4" xfId="1093"/>
    <cellStyle name="Comma 2 4 4 2" xfId="1879"/>
    <cellStyle name="Comma 2 4 5" xfId="1115"/>
    <cellStyle name="Comma 2 4 5 2" xfId="1901"/>
    <cellStyle name="Comma 2 4 6" xfId="1330"/>
    <cellStyle name="Comma 2 5" xfId="91"/>
    <cellStyle name="Comma 2 5 2" xfId="903"/>
    <cellStyle name="Comma 2 5 2 2" xfId="1690"/>
    <cellStyle name="Comma 2 5 3" xfId="1156"/>
    <cellStyle name="Comma 2 5 3 2" xfId="1942"/>
    <cellStyle name="Comma 2 5 4" xfId="1370"/>
    <cellStyle name="Comma 2 6" xfId="92"/>
    <cellStyle name="Comma 2 6 2" xfId="904"/>
    <cellStyle name="Comma 2 6 2 2" xfId="1691"/>
    <cellStyle name="Comma 2 6 3" xfId="1157"/>
    <cellStyle name="Comma 2 6 3 2" xfId="1943"/>
    <cellStyle name="Comma 2 6 4" xfId="1371"/>
    <cellStyle name="Comma 2 7" xfId="93"/>
    <cellStyle name="Comma 2 7 2" xfId="905"/>
    <cellStyle name="Comma 2 7 2 2" xfId="1692"/>
    <cellStyle name="Comma 2 7 3" xfId="1158"/>
    <cellStyle name="Comma 2 7 3 2" xfId="1944"/>
    <cellStyle name="Comma 2 7 4" xfId="1372"/>
    <cellStyle name="Comma 2 8" xfId="94"/>
    <cellStyle name="Comma 2 8 2" xfId="906"/>
    <cellStyle name="Comma 2 8 2 2" xfId="1693"/>
    <cellStyle name="Comma 2 8 3" xfId="1159"/>
    <cellStyle name="Comma 2 8 3 2" xfId="1945"/>
    <cellStyle name="Comma 2 8 4" xfId="1373"/>
    <cellStyle name="Comma 2 9" xfId="95"/>
    <cellStyle name="Comma 2 9 2" xfId="907"/>
    <cellStyle name="Comma 2 9 2 2" xfId="1694"/>
    <cellStyle name="Comma 2 9 3" xfId="1160"/>
    <cellStyle name="Comma 2 9 3 2" xfId="1946"/>
    <cellStyle name="Comma 2 9 4" xfId="1374"/>
    <cellStyle name="Comma 20" xfId="96"/>
    <cellStyle name="Comma 20 2" xfId="908"/>
    <cellStyle name="Comma 20 2 2" xfId="1695"/>
    <cellStyle name="Comma 20 3" xfId="1161"/>
    <cellStyle name="Comma 20 3 2" xfId="1947"/>
    <cellStyle name="Comma 20 4" xfId="1375"/>
    <cellStyle name="Comma 21" xfId="97"/>
    <cellStyle name="Comma 21 2" xfId="909"/>
    <cellStyle name="Comma 21 2 2" xfId="1696"/>
    <cellStyle name="Comma 21 3" xfId="1162"/>
    <cellStyle name="Comma 21 3 2" xfId="1948"/>
    <cellStyle name="Comma 21 4" xfId="1376"/>
    <cellStyle name="Comma 22" xfId="722"/>
    <cellStyle name="Comma 22 2" xfId="1037"/>
    <cellStyle name="Comma 22 2 2" xfId="1824"/>
    <cellStyle name="Comma 22 3" xfId="1290"/>
    <cellStyle name="Comma 22 3 2" xfId="2076"/>
    <cellStyle name="Comma 22 4" xfId="1556"/>
    <cellStyle name="Comma 23" xfId="814"/>
    <cellStyle name="Comma 23 2" xfId="1048"/>
    <cellStyle name="Comma 23 2 2" xfId="1835"/>
    <cellStyle name="Comma 23 3" xfId="1302"/>
    <cellStyle name="Comma 23 3 2" xfId="2088"/>
    <cellStyle name="Comma 23 4" xfId="1621"/>
    <cellStyle name="Comma 24" xfId="98"/>
    <cellStyle name="Comma 24 2" xfId="910"/>
    <cellStyle name="Comma 24 2 2" xfId="1697"/>
    <cellStyle name="Comma 24 3" xfId="1163"/>
    <cellStyle name="Comma 24 3 2" xfId="1949"/>
    <cellStyle name="Comma 24 4" xfId="1377"/>
    <cellStyle name="Comma 25" xfId="99"/>
    <cellStyle name="Comma 25 2" xfId="911"/>
    <cellStyle name="Comma 25 2 2" xfId="1698"/>
    <cellStyle name="Comma 25 3" xfId="1164"/>
    <cellStyle name="Comma 25 3 2" xfId="1950"/>
    <cellStyle name="Comma 25 4" xfId="1378"/>
    <cellStyle name="Comma 26" xfId="2"/>
    <cellStyle name="Comma 26 2" xfId="4"/>
    <cellStyle name="Comma 26 2 2" xfId="9"/>
    <cellStyle name="Comma 26 2 2 2" xfId="19"/>
    <cellStyle name="Comma 26 2 2 2 2" xfId="866"/>
    <cellStyle name="Comma 26 2 2 2 2 2" xfId="1653"/>
    <cellStyle name="Comma 26 2 2 2 3" xfId="1096"/>
    <cellStyle name="Comma 26 2 2 2 3 2" xfId="1882"/>
    <cellStyle name="Comma 26 2 2 2 4" xfId="1118"/>
    <cellStyle name="Comma 26 2 2 2 4 2" xfId="1904"/>
    <cellStyle name="Comma 26 2 2 2 5" xfId="1333"/>
    <cellStyle name="Comma 26 2 2 3" xfId="857"/>
    <cellStyle name="Comma 26 2 2 3 2" xfId="1644"/>
    <cellStyle name="Comma 26 2 2 4" xfId="1074"/>
    <cellStyle name="Comma 26 2 2 4 2" xfId="1860"/>
    <cellStyle name="Comma 26 2 2 5" xfId="1088"/>
    <cellStyle name="Comma 26 2 2 5 2" xfId="1874"/>
    <cellStyle name="Comma 26 2 2 6" xfId="1109"/>
    <cellStyle name="Comma 26 2 2 6 2" xfId="1895"/>
    <cellStyle name="Comma 26 2 2 7" xfId="1325"/>
    <cellStyle name="Comma 26 2 3" xfId="15"/>
    <cellStyle name="Comma 26 2 3 2" xfId="862"/>
    <cellStyle name="Comma 26 2 3 2 2" xfId="1649"/>
    <cellStyle name="Comma 26 2 3 3" xfId="1092"/>
    <cellStyle name="Comma 26 2 3 3 2" xfId="1878"/>
    <cellStyle name="Comma 26 2 3 4" xfId="1114"/>
    <cellStyle name="Comma 26 2 3 4 2" xfId="1900"/>
    <cellStyle name="Comma 26 2 3 5" xfId="1329"/>
    <cellStyle name="Comma 26 2 4" xfId="853"/>
    <cellStyle name="Comma 26 2 4 2" xfId="1640"/>
    <cellStyle name="Comma 26 2 5" xfId="1070"/>
    <cellStyle name="Comma 26 2 5 2" xfId="1856"/>
    <cellStyle name="Comma 26 2 6" xfId="1084"/>
    <cellStyle name="Comma 26 2 6 2" xfId="1870"/>
    <cellStyle name="Comma 26 2 7" xfId="1105"/>
    <cellStyle name="Comma 26 2 7 2" xfId="1891"/>
    <cellStyle name="Comma 26 2 8" xfId="1321"/>
    <cellStyle name="Comma 26 3" xfId="7"/>
    <cellStyle name="Comma 26 3 2" xfId="17"/>
    <cellStyle name="Comma 26 3 2 2" xfId="864"/>
    <cellStyle name="Comma 26 3 2 2 2" xfId="1651"/>
    <cellStyle name="Comma 26 3 2 3" xfId="1094"/>
    <cellStyle name="Comma 26 3 2 3 2" xfId="1880"/>
    <cellStyle name="Comma 26 3 2 4" xfId="1116"/>
    <cellStyle name="Comma 26 3 2 4 2" xfId="1902"/>
    <cellStyle name="Comma 26 3 2 5" xfId="1331"/>
    <cellStyle name="Comma 26 3 3" xfId="855"/>
    <cellStyle name="Comma 26 3 3 2" xfId="1642"/>
    <cellStyle name="Comma 26 3 4" xfId="1072"/>
    <cellStyle name="Comma 26 3 4 2" xfId="1858"/>
    <cellStyle name="Comma 26 3 5" xfId="1086"/>
    <cellStyle name="Comma 26 3 5 2" xfId="1872"/>
    <cellStyle name="Comma 26 3 6" xfId="1107"/>
    <cellStyle name="Comma 26 3 6 2" xfId="1893"/>
    <cellStyle name="Comma 26 3 7" xfId="1323"/>
    <cellStyle name="Comma 26 4" xfId="14"/>
    <cellStyle name="Comma 26 4 2" xfId="861"/>
    <cellStyle name="Comma 26 4 2 2" xfId="1648"/>
    <cellStyle name="Comma 26 4 3" xfId="1091"/>
    <cellStyle name="Comma 26 4 3 2" xfId="1877"/>
    <cellStyle name="Comma 26 4 4" xfId="1113"/>
    <cellStyle name="Comma 26 4 4 2" xfId="1899"/>
    <cellStyle name="Comma 26 4 5" xfId="1328"/>
    <cellStyle name="Comma 26 5" xfId="852"/>
    <cellStyle name="Comma 26 5 2" xfId="1639"/>
    <cellStyle name="Comma 26 6" xfId="1069"/>
    <cellStyle name="Comma 26 6 2" xfId="1855"/>
    <cellStyle name="Comma 26 7" xfId="1082"/>
    <cellStyle name="Comma 26 7 2" xfId="1868"/>
    <cellStyle name="Comma 26 8" xfId="1103"/>
    <cellStyle name="Comma 26 8 2" xfId="1889"/>
    <cellStyle name="Comma 26 9" xfId="1320"/>
    <cellStyle name="Comma 27" xfId="723"/>
    <cellStyle name="Comma 27 2" xfId="1038"/>
    <cellStyle name="Comma 27 2 2" xfId="1825"/>
    <cellStyle name="Comma 27 3" xfId="1291"/>
    <cellStyle name="Comma 27 3 2" xfId="2077"/>
    <cellStyle name="Comma 27 4" xfId="1557"/>
    <cellStyle name="Comma 28" xfId="815"/>
    <cellStyle name="Comma 28 2" xfId="1049"/>
    <cellStyle name="Comma 28 2 2" xfId="1836"/>
    <cellStyle name="Comma 28 3" xfId="1303"/>
    <cellStyle name="Comma 28 3 2" xfId="2089"/>
    <cellStyle name="Comma 28 4" xfId="1622"/>
    <cellStyle name="Comma 29" xfId="820"/>
    <cellStyle name="Comma 29 2" xfId="1051"/>
    <cellStyle name="Comma 29 2 2" xfId="1838"/>
    <cellStyle name="Comma 29 3" xfId="1305"/>
    <cellStyle name="Comma 29 3 2" xfId="2091"/>
    <cellStyle name="Comma 29 4" xfId="1624"/>
    <cellStyle name="Comma 3" xfId="21"/>
    <cellStyle name="Comma 3 10" xfId="101"/>
    <cellStyle name="Comma 3 10 2" xfId="913"/>
    <cellStyle name="Comma 3 10 2 2" xfId="1700"/>
    <cellStyle name="Comma 3 10 3" xfId="1166"/>
    <cellStyle name="Comma 3 10 3 2" xfId="1952"/>
    <cellStyle name="Comma 3 10 4" xfId="1380"/>
    <cellStyle name="Comma 3 11" xfId="102"/>
    <cellStyle name="Comma 3 11 2" xfId="914"/>
    <cellStyle name="Comma 3 11 2 2" xfId="1701"/>
    <cellStyle name="Comma 3 11 3" xfId="1167"/>
    <cellStyle name="Comma 3 11 3 2" xfId="1953"/>
    <cellStyle name="Comma 3 11 4" xfId="1381"/>
    <cellStyle name="Comma 3 12" xfId="103"/>
    <cellStyle name="Comma 3 12 2" xfId="915"/>
    <cellStyle name="Comma 3 12 2 2" xfId="1702"/>
    <cellStyle name="Comma 3 12 3" xfId="1168"/>
    <cellStyle name="Comma 3 12 3 2" xfId="1954"/>
    <cellStyle name="Comma 3 12 4" xfId="1382"/>
    <cellStyle name="Comma 3 13" xfId="104"/>
    <cellStyle name="Comma 3 13 2" xfId="916"/>
    <cellStyle name="Comma 3 13 2 2" xfId="1703"/>
    <cellStyle name="Comma 3 13 3" xfId="1169"/>
    <cellStyle name="Comma 3 13 3 2" xfId="1955"/>
    <cellStyle name="Comma 3 13 4" xfId="1383"/>
    <cellStyle name="Comma 3 14" xfId="105"/>
    <cellStyle name="Comma 3 14 2" xfId="917"/>
    <cellStyle name="Comma 3 14 2 2" xfId="1704"/>
    <cellStyle name="Comma 3 14 3" xfId="1170"/>
    <cellStyle name="Comma 3 14 3 2" xfId="1956"/>
    <cellStyle name="Comma 3 14 4" xfId="1384"/>
    <cellStyle name="Comma 3 15" xfId="106"/>
    <cellStyle name="Comma 3 15 2" xfId="918"/>
    <cellStyle name="Comma 3 15 2 2" xfId="1705"/>
    <cellStyle name="Comma 3 15 3" xfId="1171"/>
    <cellStyle name="Comma 3 15 3 2" xfId="1957"/>
    <cellStyle name="Comma 3 15 4" xfId="1385"/>
    <cellStyle name="Comma 3 16" xfId="107"/>
    <cellStyle name="Comma 3 16 2" xfId="919"/>
    <cellStyle name="Comma 3 16 2 2" xfId="1706"/>
    <cellStyle name="Comma 3 16 3" xfId="1172"/>
    <cellStyle name="Comma 3 16 3 2" xfId="1958"/>
    <cellStyle name="Comma 3 16 4" xfId="1386"/>
    <cellStyle name="Comma 3 17" xfId="108"/>
    <cellStyle name="Comma 3 17 2" xfId="920"/>
    <cellStyle name="Comma 3 17 2 2" xfId="1707"/>
    <cellStyle name="Comma 3 17 3" xfId="1173"/>
    <cellStyle name="Comma 3 17 3 2" xfId="1959"/>
    <cellStyle name="Comma 3 17 4" xfId="1387"/>
    <cellStyle name="Comma 3 18" xfId="109"/>
    <cellStyle name="Comma 3 18 2" xfId="921"/>
    <cellStyle name="Comma 3 18 2 2" xfId="1708"/>
    <cellStyle name="Comma 3 18 3" xfId="1174"/>
    <cellStyle name="Comma 3 18 3 2" xfId="1960"/>
    <cellStyle name="Comma 3 18 4" xfId="1388"/>
    <cellStyle name="Comma 3 19" xfId="110"/>
    <cellStyle name="Comma 3 19 2" xfId="922"/>
    <cellStyle name="Comma 3 19 2 2" xfId="1709"/>
    <cellStyle name="Comma 3 19 3" xfId="1175"/>
    <cellStyle name="Comma 3 19 3 2" xfId="1961"/>
    <cellStyle name="Comma 3 19 4" xfId="1389"/>
    <cellStyle name="Comma 3 2" xfId="111"/>
    <cellStyle name="Comma 3 2 2" xfId="923"/>
    <cellStyle name="Comma 3 2 2 2" xfId="1710"/>
    <cellStyle name="Comma 3 2 3" xfId="1176"/>
    <cellStyle name="Comma 3 2 3 2" xfId="1962"/>
    <cellStyle name="Comma 3 2 4" xfId="1390"/>
    <cellStyle name="Comma 3 20" xfId="112"/>
    <cellStyle name="Comma 3 20 2" xfId="924"/>
    <cellStyle name="Comma 3 20 2 2" xfId="1711"/>
    <cellStyle name="Comma 3 20 3" xfId="1177"/>
    <cellStyle name="Comma 3 20 3 2" xfId="1963"/>
    <cellStyle name="Comma 3 20 4" xfId="1391"/>
    <cellStyle name="Comma 3 21" xfId="113"/>
    <cellStyle name="Comma 3 21 2" xfId="925"/>
    <cellStyle name="Comma 3 21 2 2" xfId="1712"/>
    <cellStyle name="Comma 3 21 3" xfId="1178"/>
    <cellStyle name="Comma 3 21 3 2" xfId="1964"/>
    <cellStyle name="Comma 3 21 4" xfId="1392"/>
    <cellStyle name="Comma 3 22" xfId="114"/>
    <cellStyle name="Comma 3 22 2" xfId="926"/>
    <cellStyle name="Comma 3 22 2 2" xfId="1713"/>
    <cellStyle name="Comma 3 22 3" xfId="1179"/>
    <cellStyle name="Comma 3 22 3 2" xfId="1965"/>
    <cellStyle name="Comma 3 22 4" xfId="1393"/>
    <cellStyle name="Comma 3 23" xfId="115"/>
    <cellStyle name="Comma 3 23 2" xfId="927"/>
    <cellStyle name="Comma 3 23 2 2" xfId="1714"/>
    <cellStyle name="Comma 3 23 3" xfId="1180"/>
    <cellStyle name="Comma 3 23 3 2" xfId="1966"/>
    <cellStyle name="Comma 3 23 4" xfId="1394"/>
    <cellStyle name="Comma 3 24" xfId="116"/>
    <cellStyle name="Comma 3 24 2" xfId="928"/>
    <cellStyle name="Comma 3 24 2 2" xfId="1715"/>
    <cellStyle name="Comma 3 24 3" xfId="1181"/>
    <cellStyle name="Comma 3 24 3 2" xfId="1967"/>
    <cellStyle name="Comma 3 24 4" xfId="1395"/>
    <cellStyle name="Comma 3 25" xfId="117"/>
    <cellStyle name="Comma 3 25 2" xfId="929"/>
    <cellStyle name="Comma 3 25 2 2" xfId="1716"/>
    <cellStyle name="Comma 3 25 3" xfId="1182"/>
    <cellStyle name="Comma 3 25 3 2" xfId="1968"/>
    <cellStyle name="Comma 3 25 4" xfId="1396"/>
    <cellStyle name="Comma 3 26" xfId="118"/>
    <cellStyle name="Comma 3 26 2" xfId="930"/>
    <cellStyle name="Comma 3 26 2 2" xfId="1717"/>
    <cellStyle name="Comma 3 26 3" xfId="1183"/>
    <cellStyle name="Comma 3 26 3 2" xfId="1969"/>
    <cellStyle name="Comma 3 26 4" xfId="1397"/>
    <cellStyle name="Comma 3 27" xfId="119"/>
    <cellStyle name="Comma 3 27 2" xfId="931"/>
    <cellStyle name="Comma 3 27 2 2" xfId="1718"/>
    <cellStyle name="Comma 3 27 3" xfId="1184"/>
    <cellStyle name="Comma 3 27 3 2" xfId="1970"/>
    <cellStyle name="Comma 3 27 4" xfId="1398"/>
    <cellStyle name="Comma 3 28" xfId="120"/>
    <cellStyle name="Comma 3 28 2" xfId="932"/>
    <cellStyle name="Comma 3 28 2 2" xfId="1719"/>
    <cellStyle name="Comma 3 28 3" xfId="1185"/>
    <cellStyle name="Comma 3 28 3 2" xfId="1971"/>
    <cellStyle name="Comma 3 28 4" xfId="1399"/>
    <cellStyle name="Comma 3 29" xfId="121"/>
    <cellStyle name="Comma 3 29 2" xfId="933"/>
    <cellStyle name="Comma 3 29 2 2" xfId="1720"/>
    <cellStyle name="Comma 3 29 3" xfId="1186"/>
    <cellStyle name="Comma 3 29 3 2" xfId="1972"/>
    <cellStyle name="Comma 3 29 4" xfId="1400"/>
    <cellStyle name="Comma 3 3" xfId="122"/>
    <cellStyle name="Comma 3 3 2" xfId="934"/>
    <cellStyle name="Comma 3 3 2 2" xfId="1721"/>
    <cellStyle name="Comma 3 3 3" xfId="1187"/>
    <cellStyle name="Comma 3 3 3 2" xfId="1973"/>
    <cellStyle name="Comma 3 3 4" xfId="1401"/>
    <cellStyle name="Comma 3 30" xfId="123"/>
    <cellStyle name="Comma 3 30 2" xfId="935"/>
    <cellStyle name="Comma 3 30 2 2" xfId="1722"/>
    <cellStyle name="Comma 3 30 3" xfId="1188"/>
    <cellStyle name="Comma 3 30 3 2" xfId="1974"/>
    <cellStyle name="Comma 3 30 4" xfId="1402"/>
    <cellStyle name="Comma 3 31" xfId="124"/>
    <cellStyle name="Comma 3 31 2" xfId="936"/>
    <cellStyle name="Comma 3 31 2 2" xfId="1723"/>
    <cellStyle name="Comma 3 31 3" xfId="1189"/>
    <cellStyle name="Comma 3 31 3 2" xfId="1975"/>
    <cellStyle name="Comma 3 31 4" xfId="1403"/>
    <cellStyle name="Comma 3 32" xfId="125"/>
    <cellStyle name="Comma 3 32 2" xfId="937"/>
    <cellStyle name="Comma 3 32 2 2" xfId="1724"/>
    <cellStyle name="Comma 3 32 3" xfId="1190"/>
    <cellStyle name="Comma 3 32 3 2" xfId="1976"/>
    <cellStyle name="Comma 3 32 4" xfId="1404"/>
    <cellStyle name="Comma 3 33" xfId="126"/>
    <cellStyle name="Comma 3 33 2" xfId="938"/>
    <cellStyle name="Comma 3 33 2 2" xfId="1725"/>
    <cellStyle name="Comma 3 33 3" xfId="1191"/>
    <cellStyle name="Comma 3 33 3 2" xfId="1977"/>
    <cellStyle name="Comma 3 33 4" xfId="1405"/>
    <cellStyle name="Comma 3 34" xfId="127"/>
    <cellStyle name="Comma 3 34 2" xfId="939"/>
    <cellStyle name="Comma 3 34 2 2" xfId="1726"/>
    <cellStyle name="Comma 3 34 3" xfId="1192"/>
    <cellStyle name="Comma 3 34 3 2" xfId="1978"/>
    <cellStyle name="Comma 3 34 4" xfId="1406"/>
    <cellStyle name="Comma 3 35" xfId="128"/>
    <cellStyle name="Comma 3 35 2" xfId="940"/>
    <cellStyle name="Comma 3 35 2 2" xfId="1727"/>
    <cellStyle name="Comma 3 35 3" xfId="1193"/>
    <cellStyle name="Comma 3 35 3 2" xfId="1979"/>
    <cellStyle name="Comma 3 35 4" xfId="1407"/>
    <cellStyle name="Comma 3 36" xfId="129"/>
    <cellStyle name="Comma 3 36 2" xfId="941"/>
    <cellStyle name="Comma 3 36 2 2" xfId="1728"/>
    <cellStyle name="Comma 3 36 3" xfId="1194"/>
    <cellStyle name="Comma 3 36 3 2" xfId="1980"/>
    <cellStyle name="Comma 3 36 4" xfId="1408"/>
    <cellStyle name="Comma 3 37" xfId="130"/>
    <cellStyle name="Comma 3 37 2" xfId="942"/>
    <cellStyle name="Comma 3 37 2 2" xfId="1729"/>
    <cellStyle name="Comma 3 37 3" xfId="1195"/>
    <cellStyle name="Comma 3 37 3 2" xfId="1981"/>
    <cellStyle name="Comma 3 37 4" xfId="1409"/>
    <cellStyle name="Comma 3 38" xfId="131"/>
    <cellStyle name="Comma 3 38 2" xfId="943"/>
    <cellStyle name="Comma 3 38 2 2" xfId="1730"/>
    <cellStyle name="Comma 3 38 3" xfId="1196"/>
    <cellStyle name="Comma 3 38 3 2" xfId="1982"/>
    <cellStyle name="Comma 3 38 4" xfId="1410"/>
    <cellStyle name="Comma 3 39" xfId="132"/>
    <cellStyle name="Comma 3 39 2" xfId="944"/>
    <cellStyle name="Comma 3 39 2 2" xfId="1731"/>
    <cellStyle name="Comma 3 39 3" xfId="1197"/>
    <cellStyle name="Comma 3 39 3 2" xfId="1983"/>
    <cellStyle name="Comma 3 39 4" xfId="1411"/>
    <cellStyle name="Comma 3 4" xfId="133"/>
    <cellStyle name="Comma 3 4 2" xfId="945"/>
    <cellStyle name="Comma 3 4 2 2" xfId="1732"/>
    <cellStyle name="Comma 3 4 3" xfId="1198"/>
    <cellStyle name="Comma 3 4 3 2" xfId="1984"/>
    <cellStyle name="Comma 3 4 4" xfId="1412"/>
    <cellStyle name="Comma 3 40" xfId="134"/>
    <cellStyle name="Comma 3 40 2" xfId="946"/>
    <cellStyle name="Comma 3 40 2 2" xfId="1733"/>
    <cellStyle name="Comma 3 40 3" xfId="1199"/>
    <cellStyle name="Comma 3 40 3 2" xfId="1985"/>
    <cellStyle name="Comma 3 40 4" xfId="1413"/>
    <cellStyle name="Comma 3 41" xfId="135"/>
    <cellStyle name="Comma 3 41 2" xfId="947"/>
    <cellStyle name="Comma 3 41 2 2" xfId="1734"/>
    <cellStyle name="Comma 3 41 3" xfId="1200"/>
    <cellStyle name="Comma 3 41 3 2" xfId="1986"/>
    <cellStyle name="Comma 3 41 4" xfId="1414"/>
    <cellStyle name="Comma 3 42" xfId="136"/>
    <cellStyle name="Comma 3 42 2" xfId="948"/>
    <cellStyle name="Comma 3 42 2 2" xfId="1735"/>
    <cellStyle name="Comma 3 42 3" xfId="1201"/>
    <cellStyle name="Comma 3 42 3 2" xfId="1987"/>
    <cellStyle name="Comma 3 42 4" xfId="1415"/>
    <cellStyle name="Comma 3 43" xfId="137"/>
    <cellStyle name="Comma 3 43 2" xfId="949"/>
    <cellStyle name="Comma 3 43 2 2" xfId="1736"/>
    <cellStyle name="Comma 3 43 3" xfId="1202"/>
    <cellStyle name="Comma 3 43 3 2" xfId="1988"/>
    <cellStyle name="Comma 3 43 4" xfId="1416"/>
    <cellStyle name="Comma 3 44" xfId="138"/>
    <cellStyle name="Comma 3 44 2" xfId="950"/>
    <cellStyle name="Comma 3 44 2 2" xfId="1737"/>
    <cellStyle name="Comma 3 44 3" xfId="1203"/>
    <cellStyle name="Comma 3 44 3 2" xfId="1989"/>
    <cellStyle name="Comma 3 44 4" xfId="1417"/>
    <cellStyle name="Comma 3 45" xfId="139"/>
    <cellStyle name="Comma 3 45 2" xfId="951"/>
    <cellStyle name="Comma 3 45 2 2" xfId="1738"/>
    <cellStyle name="Comma 3 45 3" xfId="1204"/>
    <cellStyle name="Comma 3 45 3 2" xfId="1990"/>
    <cellStyle name="Comma 3 45 4" xfId="1418"/>
    <cellStyle name="Comma 3 46" xfId="140"/>
    <cellStyle name="Comma 3 46 2" xfId="952"/>
    <cellStyle name="Comma 3 46 2 2" xfId="1739"/>
    <cellStyle name="Comma 3 46 3" xfId="1205"/>
    <cellStyle name="Comma 3 46 3 2" xfId="1991"/>
    <cellStyle name="Comma 3 46 4" xfId="1419"/>
    <cellStyle name="Comma 3 47" xfId="141"/>
    <cellStyle name="Comma 3 47 2" xfId="953"/>
    <cellStyle name="Comma 3 47 2 2" xfId="1740"/>
    <cellStyle name="Comma 3 47 3" xfId="1206"/>
    <cellStyle name="Comma 3 47 3 2" xfId="1992"/>
    <cellStyle name="Comma 3 47 4" xfId="1420"/>
    <cellStyle name="Comma 3 48" xfId="142"/>
    <cellStyle name="Comma 3 48 2" xfId="954"/>
    <cellStyle name="Comma 3 48 2 2" xfId="1741"/>
    <cellStyle name="Comma 3 48 3" xfId="1207"/>
    <cellStyle name="Comma 3 48 3 2" xfId="1993"/>
    <cellStyle name="Comma 3 48 4" xfId="1421"/>
    <cellStyle name="Comma 3 49" xfId="143"/>
    <cellStyle name="Comma 3 49 2" xfId="955"/>
    <cellStyle name="Comma 3 49 2 2" xfId="1742"/>
    <cellStyle name="Comma 3 49 3" xfId="1208"/>
    <cellStyle name="Comma 3 49 3 2" xfId="1994"/>
    <cellStyle name="Comma 3 49 4" xfId="1422"/>
    <cellStyle name="Comma 3 5" xfId="144"/>
    <cellStyle name="Comma 3 5 2" xfId="956"/>
    <cellStyle name="Comma 3 5 2 2" xfId="1743"/>
    <cellStyle name="Comma 3 5 3" xfId="1209"/>
    <cellStyle name="Comma 3 5 3 2" xfId="1995"/>
    <cellStyle name="Comma 3 5 4" xfId="1423"/>
    <cellStyle name="Comma 3 50" xfId="145"/>
    <cellStyle name="Comma 3 50 2" xfId="957"/>
    <cellStyle name="Comma 3 50 2 2" xfId="1744"/>
    <cellStyle name="Comma 3 50 3" xfId="1210"/>
    <cellStyle name="Comma 3 50 3 2" xfId="1996"/>
    <cellStyle name="Comma 3 50 4" xfId="1424"/>
    <cellStyle name="Comma 3 51" xfId="146"/>
    <cellStyle name="Comma 3 51 2" xfId="958"/>
    <cellStyle name="Comma 3 51 2 2" xfId="1745"/>
    <cellStyle name="Comma 3 51 3" xfId="1211"/>
    <cellStyle name="Comma 3 51 3 2" xfId="1997"/>
    <cellStyle name="Comma 3 51 4" xfId="1425"/>
    <cellStyle name="Comma 3 52" xfId="147"/>
    <cellStyle name="Comma 3 52 2" xfId="959"/>
    <cellStyle name="Comma 3 52 2 2" xfId="1746"/>
    <cellStyle name="Comma 3 52 3" xfId="1212"/>
    <cellStyle name="Comma 3 52 3 2" xfId="1998"/>
    <cellStyle name="Comma 3 52 4" xfId="1426"/>
    <cellStyle name="Comma 3 53" xfId="148"/>
    <cellStyle name="Comma 3 53 2" xfId="960"/>
    <cellStyle name="Comma 3 53 2 2" xfId="1747"/>
    <cellStyle name="Comma 3 53 3" xfId="1213"/>
    <cellStyle name="Comma 3 53 3 2" xfId="1999"/>
    <cellStyle name="Comma 3 53 4" xfId="1427"/>
    <cellStyle name="Comma 3 54" xfId="100"/>
    <cellStyle name="Comma 3 54 2" xfId="912"/>
    <cellStyle name="Comma 3 54 2 2" xfId="1699"/>
    <cellStyle name="Comma 3 54 3" xfId="1165"/>
    <cellStyle name="Comma 3 54 3 2" xfId="1951"/>
    <cellStyle name="Comma 3 54 4" xfId="1379"/>
    <cellStyle name="Comma 3 55" xfId="868"/>
    <cellStyle name="Comma 3 55 2" xfId="1655"/>
    <cellStyle name="Comma 3 56" xfId="1076"/>
    <cellStyle name="Comma 3 56 2" xfId="1862"/>
    <cellStyle name="Comma 3 57" xfId="1098"/>
    <cellStyle name="Comma 3 57 2" xfId="1884"/>
    <cellStyle name="Comma 3 58" xfId="1120"/>
    <cellStyle name="Comma 3 58 2" xfId="1906"/>
    <cellStyle name="Comma 3 59" xfId="1335"/>
    <cellStyle name="Comma 3 6" xfId="149"/>
    <cellStyle name="Comma 3 6 2" xfId="961"/>
    <cellStyle name="Comma 3 6 2 2" xfId="1748"/>
    <cellStyle name="Comma 3 6 3" xfId="1214"/>
    <cellStyle name="Comma 3 6 3 2" xfId="2000"/>
    <cellStyle name="Comma 3 6 4" xfId="1428"/>
    <cellStyle name="Comma 3 7" xfId="150"/>
    <cellStyle name="Comma 3 7 2" xfId="962"/>
    <cellStyle name="Comma 3 7 2 2" xfId="1749"/>
    <cellStyle name="Comma 3 7 3" xfId="1215"/>
    <cellStyle name="Comma 3 7 3 2" xfId="2001"/>
    <cellStyle name="Comma 3 7 4" xfId="1429"/>
    <cellStyle name="Comma 3 8" xfId="151"/>
    <cellStyle name="Comma 3 8 2" xfId="963"/>
    <cellStyle name="Comma 3 8 2 2" xfId="1750"/>
    <cellStyle name="Comma 3 8 3" xfId="1216"/>
    <cellStyle name="Comma 3 8 3 2" xfId="2002"/>
    <cellStyle name="Comma 3 8 4" xfId="1430"/>
    <cellStyle name="Comma 3 9" xfId="152"/>
    <cellStyle name="Comma 3 9 2" xfId="964"/>
    <cellStyle name="Comma 3 9 2 2" xfId="1751"/>
    <cellStyle name="Comma 3 9 3" xfId="1217"/>
    <cellStyle name="Comma 3 9 3 2" xfId="2003"/>
    <cellStyle name="Comma 3 9 4" xfId="1431"/>
    <cellStyle name="Comma 30" xfId="816"/>
    <cellStyle name="Comma 30 2" xfId="1050"/>
    <cellStyle name="Comma 30 2 2" xfId="1837"/>
    <cellStyle name="Comma 30 3" xfId="1304"/>
    <cellStyle name="Comma 30 3 2" xfId="2090"/>
    <cellStyle name="Comma 30 4" xfId="1623"/>
    <cellStyle name="Comma 31" xfId="727"/>
    <cellStyle name="Comma 31 2" xfId="1040"/>
    <cellStyle name="Comma 31 2 2" xfId="1827"/>
    <cellStyle name="Comma 31 3" xfId="1293"/>
    <cellStyle name="Comma 31 3 2" xfId="2079"/>
    <cellStyle name="Comma 31 4" xfId="1559"/>
    <cellStyle name="Comma 32" xfId="824"/>
    <cellStyle name="Comma 32 2" xfId="1053"/>
    <cellStyle name="Comma 32 2 2" xfId="1840"/>
    <cellStyle name="Comma 32 3" xfId="1307"/>
    <cellStyle name="Comma 32 3 2" xfId="2093"/>
    <cellStyle name="Comma 32 4" xfId="1626"/>
    <cellStyle name="Comma 33" xfId="153"/>
    <cellStyle name="Comma 33 2" xfId="965"/>
    <cellStyle name="Comma 33 2 2" xfId="1752"/>
    <cellStyle name="Comma 33 3" xfId="1218"/>
    <cellStyle name="Comma 33 3 2" xfId="2004"/>
    <cellStyle name="Comma 33 4" xfId="1432"/>
    <cellStyle name="Comma 34" xfId="730"/>
    <cellStyle name="Comma 34 2" xfId="1043"/>
    <cellStyle name="Comma 34 2 2" xfId="1830"/>
    <cellStyle name="Comma 34 3" xfId="1296"/>
    <cellStyle name="Comma 34 3 2" xfId="2082"/>
    <cellStyle name="Comma 34 4" xfId="1562"/>
    <cellStyle name="Comma 35" xfId="823"/>
    <cellStyle name="Comma 35 2" xfId="1052"/>
    <cellStyle name="Comma 35 2 2" xfId="1839"/>
    <cellStyle name="Comma 35 3" xfId="1306"/>
    <cellStyle name="Comma 35 3 2" xfId="2092"/>
    <cellStyle name="Comma 35 4" xfId="1625"/>
    <cellStyle name="Comma 36" xfId="23"/>
    <cellStyle name="Comma 36 2" xfId="26"/>
    <cellStyle name="Comma 36 2 2" xfId="871"/>
    <cellStyle name="Comma 36 2 2 2" xfId="1658"/>
    <cellStyle name="Comma 36 2 3" xfId="1079"/>
    <cellStyle name="Comma 36 2 3 2" xfId="1865"/>
    <cellStyle name="Comma 36 2 4" xfId="1101"/>
    <cellStyle name="Comma 36 2 4 2" xfId="1887"/>
    <cellStyle name="Comma 36 2 5" xfId="1123"/>
    <cellStyle name="Comma 36 2 5 2" xfId="1909"/>
    <cellStyle name="Comma 36 2 6" xfId="1338"/>
    <cellStyle name="Comma 36 3" xfId="869"/>
    <cellStyle name="Comma 36 3 2" xfId="1656"/>
    <cellStyle name="Comma 36 4" xfId="1077"/>
    <cellStyle name="Comma 36 4 2" xfId="1863"/>
    <cellStyle name="Comma 36 5" xfId="1099"/>
    <cellStyle name="Comma 36 5 2" xfId="1885"/>
    <cellStyle name="Comma 36 6" xfId="1121"/>
    <cellStyle name="Comma 36 6 2" xfId="1907"/>
    <cellStyle name="Comma 36 7" xfId="1336"/>
    <cellStyle name="Comma 37" xfId="726"/>
    <cellStyle name="Comma 37 2" xfId="1039"/>
    <cellStyle name="Comma 37 2 2" xfId="1826"/>
    <cellStyle name="Comma 37 3" xfId="1292"/>
    <cellStyle name="Comma 37 3 2" xfId="2078"/>
    <cellStyle name="Comma 37 4" xfId="1558"/>
    <cellStyle name="Comma 38" xfId="825"/>
    <cellStyle name="Comma 38 2" xfId="1054"/>
    <cellStyle name="Comma 38 2 2" xfId="1841"/>
    <cellStyle name="Comma 38 3" xfId="1308"/>
    <cellStyle name="Comma 38 3 2" xfId="2094"/>
    <cellStyle name="Comma 38 4" xfId="1627"/>
    <cellStyle name="Comma 39" xfId="729"/>
    <cellStyle name="Comma 39 2" xfId="1042"/>
    <cellStyle name="Comma 39 2 2" xfId="1829"/>
    <cellStyle name="Comma 39 3" xfId="1295"/>
    <cellStyle name="Comma 39 3 2" xfId="2081"/>
    <cellStyle name="Comma 39 4" xfId="1561"/>
    <cellStyle name="Comma 4" xfId="13"/>
    <cellStyle name="Comma 4 2" xfId="155"/>
    <cellStyle name="Comma 4 2 2" xfId="967"/>
    <cellStyle name="Comma 4 2 2 2" xfId="1754"/>
    <cellStyle name="Comma 4 2 3" xfId="1220"/>
    <cellStyle name="Comma 4 2 3 2" xfId="2006"/>
    <cellStyle name="Comma 4 2 4" xfId="1434"/>
    <cellStyle name="Comma 4 3" xfId="154"/>
    <cellStyle name="Comma 4 3 2" xfId="966"/>
    <cellStyle name="Comma 4 3 2 2" xfId="1753"/>
    <cellStyle name="Comma 4 3 3" xfId="1219"/>
    <cellStyle name="Comma 4 3 3 2" xfId="2005"/>
    <cellStyle name="Comma 4 3 4" xfId="1433"/>
    <cellStyle name="Comma 4 4" xfId="860"/>
    <cellStyle name="Comma 4 4 2" xfId="1647"/>
    <cellStyle name="Comma 4 5" xfId="1090"/>
    <cellStyle name="Comma 4 5 2" xfId="1876"/>
    <cellStyle name="Comma 4 6" xfId="1112"/>
    <cellStyle name="Comma 4 6 2" xfId="1898"/>
    <cellStyle name="Comma 4 7" xfId="1327"/>
    <cellStyle name="Comma 40" xfId="826"/>
    <cellStyle name="Comma 40 2" xfId="1055"/>
    <cellStyle name="Comma 40 2 2" xfId="1842"/>
    <cellStyle name="Comma 40 3" xfId="1309"/>
    <cellStyle name="Comma 40 3 2" xfId="2095"/>
    <cellStyle name="Comma 40 4" xfId="1628"/>
    <cellStyle name="Comma 41" xfId="728"/>
    <cellStyle name="Comma 41 2" xfId="1041"/>
    <cellStyle name="Comma 41 2 2" xfId="1828"/>
    <cellStyle name="Comma 41 3" xfId="1294"/>
    <cellStyle name="Comma 41 3 2" xfId="2080"/>
    <cellStyle name="Comma 41 4" xfId="1560"/>
    <cellStyle name="Comma 42" xfId="827"/>
    <cellStyle name="Comma 42 2" xfId="1056"/>
    <cellStyle name="Comma 42 2 2" xfId="1843"/>
    <cellStyle name="Comma 42 3" xfId="1310"/>
    <cellStyle name="Comma 42 3 2" xfId="2096"/>
    <cellStyle name="Comma 42 4" xfId="1629"/>
    <cellStyle name="Comma 43" xfId="731"/>
    <cellStyle name="Comma 43 2" xfId="1044"/>
    <cellStyle name="Comma 43 2 2" xfId="1831"/>
    <cellStyle name="Comma 43 3" xfId="1297"/>
    <cellStyle name="Comma 43 3 2" xfId="2083"/>
    <cellStyle name="Comma 43 4" xfId="1563"/>
    <cellStyle name="Comma 44" xfId="156"/>
    <cellStyle name="Comma 44 2" xfId="968"/>
    <cellStyle name="Comma 44 2 2" xfId="1755"/>
    <cellStyle name="Comma 44 3" xfId="1221"/>
    <cellStyle name="Comma 44 3 2" xfId="2007"/>
    <cellStyle name="Comma 44 4" xfId="1435"/>
    <cellStyle name="Comma 45" xfId="828"/>
    <cellStyle name="Comma 45 2" xfId="1057"/>
    <cellStyle name="Comma 45 2 2" xfId="1844"/>
    <cellStyle name="Comma 45 3" xfId="1311"/>
    <cellStyle name="Comma 45 3 2" xfId="2097"/>
    <cellStyle name="Comma 45 4" xfId="1630"/>
    <cellStyle name="Comma 46" xfId="840"/>
    <cellStyle name="Comma 46 2" xfId="1059"/>
    <cellStyle name="Comma 46 2 2" xfId="1846"/>
    <cellStyle name="Comma 46 3" xfId="1313"/>
    <cellStyle name="Comma 46 3 2" xfId="2099"/>
    <cellStyle name="Comma 46 4" xfId="1632"/>
    <cellStyle name="Comma 47" xfId="841"/>
    <cellStyle name="Comma 47 2" xfId="1060"/>
    <cellStyle name="Comma 47 2 2" xfId="1847"/>
    <cellStyle name="Comma 47 3" xfId="1314"/>
    <cellStyle name="Comma 47 3 2" xfId="2100"/>
    <cellStyle name="Comma 47 4" xfId="1633"/>
    <cellStyle name="Comma 48" xfId="157"/>
    <cellStyle name="Comma 48 2" xfId="969"/>
    <cellStyle name="Comma 48 2 2" xfId="1756"/>
    <cellStyle name="Comma 48 3" xfId="1222"/>
    <cellStyle name="Comma 48 3 2" xfId="2008"/>
    <cellStyle name="Comma 48 4" xfId="1436"/>
    <cellStyle name="Comma 49" xfId="735"/>
    <cellStyle name="Comma 49 2" xfId="1047"/>
    <cellStyle name="Comma 49 2 2" xfId="1834"/>
    <cellStyle name="Comma 49 3" xfId="1300"/>
    <cellStyle name="Comma 49 3 2" xfId="2086"/>
    <cellStyle name="Comma 49 4" xfId="1566"/>
    <cellStyle name="Comma 5" xfId="158"/>
    <cellStyle name="Comma 5 10" xfId="159"/>
    <cellStyle name="Comma 5 2" xfId="160"/>
    <cellStyle name="Comma 5 3" xfId="161"/>
    <cellStyle name="Comma 5 3 2" xfId="971"/>
    <cellStyle name="Comma 5 3 2 2" xfId="1758"/>
    <cellStyle name="Comma 5 3 3" xfId="1224"/>
    <cellStyle name="Comma 5 3 3 2" xfId="2010"/>
    <cellStyle name="Comma 5 3 4" xfId="1438"/>
    <cellStyle name="Comma 5 4" xfId="970"/>
    <cellStyle name="Comma 5 4 2" xfId="1757"/>
    <cellStyle name="Comma 5 5" xfId="1223"/>
    <cellStyle name="Comma 5 5 2" xfId="2009"/>
    <cellStyle name="Comma 5 6" xfId="1437"/>
    <cellStyle name="Comma 50" xfId="843"/>
    <cellStyle name="Comma 50 2" xfId="1061"/>
    <cellStyle name="Comma 50 2 2" xfId="1848"/>
    <cellStyle name="Comma 50 3" xfId="1315"/>
    <cellStyle name="Comma 50 3 2" xfId="2101"/>
    <cellStyle name="Comma 50 4" xfId="1634"/>
    <cellStyle name="Comma 51" xfId="835"/>
    <cellStyle name="Comma 51 2" xfId="1058"/>
    <cellStyle name="Comma 51 2 2" xfId="1845"/>
    <cellStyle name="Comma 51 3" xfId="1312"/>
    <cellStyle name="Comma 51 3 2" xfId="2098"/>
    <cellStyle name="Comma 51 4" xfId="1631"/>
    <cellStyle name="Comma 52" xfId="845"/>
    <cellStyle name="Comma 52 2" xfId="1062"/>
    <cellStyle name="Comma 52 2 2" xfId="1849"/>
    <cellStyle name="Comma 52 3" xfId="1316"/>
    <cellStyle name="Comma 52 3 2" xfId="2102"/>
    <cellStyle name="Comma 52 4" xfId="1635"/>
    <cellStyle name="Comma 53" xfId="162"/>
    <cellStyle name="Comma 53 2" xfId="972"/>
    <cellStyle name="Comma 53 2 2" xfId="1759"/>
    <cellStyle name="Comma 53 3" xfId="1225"/>
    <cellStyle name="Comma 53 3 2" xfId="2011"/>
    <cellStyle name="Comma 53 4" xfId="1439"/>
    <cellStyle name="Comma 54" xfId="734"/>
    <cellStyle name="Comma 54 2" xfId="1046"/>
    <cellStyle name="Comma 54 2 2" xfId="1833"/>
    <cellStyle name="Comma 54 3" xfId="1299"/>
    <cellStyle name="Comma 54 3 2" xfId="2085"/>
    <cellStyle name="Comma 54 4" xfId="1565"/>
    <cellStyle name="Comma 55" xfId="847"/>
    <cellStyle name="Comma 55 2" xfId="1064"/>
    <cellStyle name="Comma 55 2 2" xfId="1851"/>
    <cellStyle name="Comma 55 3" xfId="1318"/>
    <cellStyle name="Comma 55 3 2" xfId="2104"/>
    <cellStyle name="Comma 55 4" xfId="1637"/>
    <cellStyle name="Comma 56" xfId="733"/>
    <cellStyle name="Comma 56 2" xfId="1045"/>
    <cellStyle name="Comma 56 2 2" xfId="1832"/>
    <cellStyle name="Comma 56 3" xfId="1298"/>
    <cellStyle name="Comma 56 3 2" xfId="2084"/>
    <cellStyle name="Comma 56 4" xfId="1564"/>
    <cellStyle name="Comma 57" xfId="846"/>
    <cellStyle name="Comma 57 2" xfId="1063"/>
    <cellStyle name="Comma 57 2 2" xfId="1850"/>
    <cellStyle name="Comma 57 3" xfId="1317"/>
    <cellStyle name="Comma 57 3 2" xfId="2103"/>
    <cellStyle name="Comma 57 4" xfId="1636"/>
    <cellStyle name="Comma 58" xfId="163"/>
    <cellStyle name="Comma 58 2" xfId="973"/>
    <cellStyle name="Comma 58 2 2" xfId="1760"/>
    <cellStyle name="Comma 58 3" xfId="1226"/>
    <cellStyle name="Comma 58 3 2" xfId="2012"/>
    <cellStyle name="Comma 58 4" xfId="1440"/>
    <cellStyle name="Comma 59" xfId="851"/>
    <cellStyle name="Comma 59 2" xfId="1638"/>
    <cellStyle name="Comma 6" xfId="164"/>
    <cellStyle name="Comma 6 10" xfId="165"/>
    <cellStyle name="Comma 6 10 2" xfId="975"/>
    <cellStyle name="Comma 6 10 2 2" xfId="1762"/>
    <cellStyle name="Comma 6 10 3" xfId="1228"/>
    <cellStyle name="Comma 6 10 3 2" xfId="2014"/>
    <cellStyle name="Comma 6 10 4" xfId="1442"/>
    <cellStyle name="Comma 6 11" xfId="166"/>
    <cellStyle name="Comma 6 11 2" xfId="976"/>
    <cellStyle name="Comma 6 11 2 2" xfId="1763"/>
    <cellStyle name="Comma 6 11 3" xfId="1229"/>
    <cellStyle name="Comma 6 11 3 2" xfId="2015"/>
    <cellStyle name="Comma 6 11 4" xfId="1443"/>
    <cellStyle name="Comma 6 12" xfId="167"/>
    <cellStyle name="Comma 6 12 2" xfId="977"/>
    <cellStyle name="Comma 6 12 2 2" xfId="1764"/>
    <cellStyle name="Comma 6 12 3" xfId="1230"/>
    <cellStyle name="Comma 6 12 3 2" xfId="2016"/>
    <cellStyle name="Comma 6 12 4" xfId="1444"/>
    <cellStyle name="Comma 6 13" xfId="168"/>
    <cellStyle name="Comma 6 13 2" xfId="978"/>
    <cellStyle name="Comma 6 13 2 2" xfId="1765"/>
    <cellStyle name="Comma 6 13 3" xfId="1231"/>
    <cellStyle name="Comma 6 13 3 2" xfId="2017"/>
    <cellStyle name="Comma 6 13 4" xfId="1445"/>
    <cellStyle name="Comma 6 14" xfId="169"/>
    <cellStyle name="Comma 6 14 2" xfId="979"/>
    <cellStyle name="Comma 6 14 2 2" xfId="1766"/>
    <cellStyle name="Comma 6 14 3" xfId="1232"/>
    <cellStyle name="Comma 6 14 3 2" xfId="2018"/>
    <cellStyle name="Comma 6 14 4" xfId="1446"/>
    <cellStyle name="Comma 6 15" xfId="170"/>
    <cellStyle name="Comma 6 15 2" xfId="980"/>
    <cellStyle name="Comma 6 15 2 2" xfId="1767"/>
    <cellStyle name="Comma 6 15 3" xfId="1233"/>
    <cellStyle name="Comma 6 15 3 2" xfId="2019"/>
    <cellStyle name="Comma 6 15 4" xfId="1447"/>
    <cellStyle name="Comma 6 16" xfId="171"/>
    <cellStyle name="Comma 6 16 2" xfId="981"/>
    <cellStyle name="Comma 6 16 2 2" xfId="1768"/>
    <cellStyle name="Comma 6 16 3" xfId="1234"/>
    <cellStyle name="Comma 6 16 3 2" xfId="2020"/>
    <cellStyle name="Comma 6 16 4" xfId="1448"/>
    <cellStyle name="Comma 6 17" xfId="172"/>
    <cellStyle name="Comma 6 17 2" xfId="982"/>
    <cellStyle name="Comma 6 17 2 2" xfId="1769"/>
    <cellStyle name="Comma 6 17 3" xfId="1235"/>
    <cellStyle name="Comma 6 17 3 2" xfId="2021"/>
    <cellStyle name="Comma 6 17 4" xfId="1449"/>
    <cellStyle name="Comma 6 18" xfId="173"/>
    <cellStyle name="Comma 6 18 2" xfId="983"/>
    <cellStyle name="Comma 6 18 2 2" xfId="1770"/>
    <cellStyle name="Comma 6 18 3" xfId="1236"/>
    <cellStyle name="Comma 6 18 3 2" xfId="2022"/>
    <cellStyle name="Comma 6 18 4" xfId="1450"/>
    <cellStyle name="Comma 6 19" xfId="174"/>
    <cellStyle name="Comma 6 19 2" xfId="984"/>
    <cellStyle name="Comma 6 19 2 2" xfId="1771"/>
    <cellStyle name="Comma 6 19 3" xfId="1237"/>
    <cellStyle name="Comma 6 19 3 2" xfId="2023"/>
    <cellStyle name="Comma 6 19 4" xfId="1451"/>
    <cellStyle name="Comma 6 2" xfId="175"/>
    <cellStyle name="Comma 6 2 2" xfId="985"/>
    <cellStyle name="Comma 6 2 2 2" xfId="1772"/>
    <cellStyle name="Comma 6 2 3" xfId="1238"/>
    <cellStyle name="Comma 6 2 3 2" xfId="2024"/>
    <cellStyle name="Comma 6 2 4" xfId="1452"/>
    <cellStyle name="Comma 6 20" xfId="176"/>
    <cellStyle name="Comma 6 20 2" xfId="986"/>
    <cellStyle name="Comma 6 20 2 2" xfId="1773"/>
    <cellStyle name="Comma 6 20 3" xfId="1239"/>
    <cellStyle name="Comma 6 20 3 2" xfId="2025"/>
    <cellStyle name="Comma 6 20 4" xfId="1453"/>
    <cellStyle name="Comma 6 21" xfId="177"/>
    <cellStyle name="Comma 6 21 2" xfId="987"/>
    <cellStyle name="Comma 6 21 2 2" xfId="1774"/>
    <cellStyle name="Comma 6 21 3" xfId="1240"/>
    <cellStyle name="Comma 6 21 3 2" xfId="2026"/>
    <cellStyle name="Comma 6 21 4" xfId="1454"/>
    <cellStyle name="Comma 6 22" xfId="178"/>
    <cellStyle name="Comma 6 22 2" xfId="988"/>
    <cellStyle name="Comma 6 22 2 2" xfId="1775"/>
    <cellStyle name="Comma 6 22 3" xfId="1241"/>
    <cellStyle name="Comma 6 22 3 2" xfId="2027"/>
    <cellStyle name="Comma 6 22 4" xfId="1455"/>
    <cellStyle name="Comma 6 23" xfId="179"/>
    <cellStyle name="Comma 6 23 2" xfId="989"/>
    <cellStyle name="Comma 6 23 2 2" xfId="1776"/>
    <cellStyle name="Comma 6 23 3" xfId="1242"/>
    <cellStyle name="Comma 6 23 3 2" xfId="2028"/>
    <cellStyle name="Comma 6 23 4" xfId="1456"/>
    <cellStyle name="Comma 6 24" xfId="180"/>
    <cellStyle name="Comma 6 24 2" xfId="990"/>
    <cellStyle name="Comma 6 24 2 2" xfId="1777"/>
    <cellStyle name="Comma 6 24 3" xfId="1243"/>
    <cellStyle name="Comma 6 24 3 2" xfId="2029"/>
    <cellStyle name="Comma 6 24 4" xfId="1457"/>
    <cellStyle name="Comma 6 25" xfId="181"/>
    <cellStyle name="Comma 6 25 2" xfId="991"/>
    <cellStyle name="Comma 6 25 2 2" xfId="1778"/>
    <cellStyle name="Comma 6 25 3" xfId="1244"/>
    <cellStyle name="Comma 6 25 3 2" xfId="2030"/>
    <cellStyle name="Comma 6 25 4" xfId="1458"/>
    <cellStyle name="Comma 6 26" xfId="182"/>
    <cellStyle name="Comma 6 26 2" xfId="992"/>
    <cellStyle name="Comma 6 26 2 2" xfId="1779"/>
    <cellStyle name="Comma 6 26 3" xfId="1245"/>
    <cellStyle name="Comma 6 26 3 2" xfId="2031"/>
    <cellStyle name="Comma 6 26 4" xfId="1459"/>
    <cellStyle name="Comma 6 27" xfId="183"/>
    <cellStyle name="Comma 6 27 2" xfId="993"/>
    <cellStyle name="Comma 6 27 2 2" xfId="1780"/>
    <cellStyle name="Comma 6 27 3" xfId="1246"/>
    <cellStyle name="Comma 6 27 3 2" xfId="2032"/>
    <cellStyle name="Comma 6 27 4" xfId="1460"/>
    <cellStyle name="Comma 6 28" xfId="184"/>
    <cellStyle name="Comma 6 28 2" xfId="994"/>
    <cellStyle name="Comma 6 28 2 2" xfId="1781"/>
    <cellStyle name="Comma 6 28 3" xfId="1247"/>
    <cellStyle name="Comma 6 28 3 2" xfId="2033"/>
    <cellStyle name="Comma 6 28 4" xfId="1461"/>
    <cellStyle name="Comma 6 29" xfId="185"/>
    <cellStyle name="Comma 6 29 2" xfId="995"/>
    <cellStyle name="Comma 6 29 2 2" xfId="1782"/>
    <cellStyle name="Comma 6 29 3" xfId="1248"/>
    <cellStyle name="Comma 6 29 3 2" xfId="2034"/>
    <cellStyle name="Comma 6 29 4" xfId="1462"/>
    <cellStyle name="Comma 6 3" xfId="186"/>
    <cellStyle name="Comma 6 3 2" xfId="996"/>
    <cellStyle name="Comma 6 3 2 2" xfId="1783"/>
    <cellStyle name="Comma 6 3 3" xfId="1249"/>
    <cellStyle name="Comma 6 3 3 2" xfId="2035"/>
    <cellStyle name="Comma 6 3 4" xfId="1463"/>
    <cellStyle name="Comma 6 30" xfId="187"/>
    <cellStyle name="Comma 6 30 2" xfId="997"/>
    <cellStyle name="Comma 6 30 2 2" xfId="1784"/>
    <cellStyle name="Comma 6 30 3" xfId="1250"/>
    <cellStyle name="Comma 6 30 3 2" xfId="2036"/>
    <cellStyle name="Comma 6 30 4" xfId="1464"/>
    <cellStyle name="Comma 6 31" xfId="188"/>
    <cellStyle name="Comma 6 31 2" xfId="998"/>
    <cellStyle name="Comma 6 31 2 2" xfId="1785"/>
    <cellStyle name="Comma 6 31 3" xfId="1251"/>
    <cellStyle name="Comma 6 31 3 2" xfId="2037"/>
    <cellStyle name="Comma 6 31 4" xfId="1465"/>
    <cellStyle name="Comma 6 32" xfId="189"/>
    <cellStyle name="Comma 6 32 2" xfId="999"/>
    <cellStyle name="Comma 6 32 2 2" xfId="1786"/>
    <cellStyle name="Comma 6 32 3" xfId="1252"/>
    <cellStyle name="Comma 6 32 3 2" xfId="2038"/>
    <cellStyle name="Comma 6 32 4" xfId="1466"/>
    <cellStyle name="Comma 6 33" xfId="190"/>
    <cellStyle name="Comma 6 33 2" xfId="1000"/>
    <cellStyle name="Comma 6 33 2 2" xfId="1787"/>
    <cellStyle name="Comma 6 33 3" xfId="1253"/>
    <cellStyle name="Comma 6 33 3 2" xfId="2039"/>
    <cellStyle name="Comma 6 33 4" xfId="1467"/>
    <cellStyle name="Comma 6 34" xfId="191"/>
    <cellStyle name="Comma 6 34 2" xfId="1001"/>
    <cellStyle name="Comma 6 34 2 2" xfId="1788"/>
    <cellStyle name="Comma 6 34 3" xfId="1254"/>
    <cellStyle name="Comma 6 34 3 2" xfId="2040"/>
    <cellStyle name="Comma 6 34 4" xfId="1468"/>
    <cellStyle name="Comma 6 35" xfId="192"/>
    <cellStyle name="Comma 6 35 2" xfId="1002"/>
    <cellStyle name="Comma 6 35 2 2" xfId="1789"/>
    <cellStyle name="Comma 6 35 3" xfId="1255"/>
    <cellStyle name="Comma 6 35 3 2" xfId="2041"/>
    <cellStyle name="Comma 6 35 4" xfId="1469"/>
    <cellStyle name="Comma 6 36" xfId="193"/>
    <cellStyle name="Comma 6 36 2" xfId="1003"/>
    <cellStyle name="Comma 6 36 2 2" xfId="1790"/>
    <cellStyle name="Comma 6 36 3" xfId="1256"/>
    <cellStyle name="Comma 6 36 3 2" xfId="2042"/>
    <cellStyle name="Comma 6 36 4" xfId="1470"/>
    <cellStyle name="Comma 6 37" xfId="194"/>
    <cellStyle name="Comma 6 37 2" xfId="1004"/>
    <cellStyle name="Comma 6 37 2 2" xfId="1791"/>
    <cellStyle name="Comma 6 37 3" xfId="1257"/>
    <cellStyle name="Comma 6 37 3 2" xfId="2043"/>
    <cellStyle name="Comma 6 37 4" xfId="1471"/>
    <cellStyle name="Comma 6 38" xfId="974"/>
    <cellStyle name="Comma 6 38 2" xfId="1761"/>
    <cellStyle name="Comma 6 39" xfId="1227"/>
    <cellStyle name="Comma 6 39 2" xfId="2013"/>
    <cellStyle name="Comma 6 4" xfId="195"/>
    <cellStyle name="Comma 6 4 2" xfId="1005"/>
    <cellStyle name="Comma 6 4 2 2" xfId="1792"/>
    <cellStyle name="Comma 6 4 3" xfId="1258"/>
    <cellStyle name="Comma 6 4 3 2" xfId="2044"/>
    <cellStyle name="Comma 6 4 4" xfId="1472"/>
    <cellStyle name="Comma 6 40" xfId="1441"/>
    <cellStyle name="Comma 6 5" xfId="196"/>
    <cellStyle name="Comma 6 5 2" xfId="1006"/>
    <cellStyle name="Comma 6 5 2 2" xfId="1793"/>
    <cellStyle name="Comma 6 5 3" xfId="1259"/>
    <cellStyle name="Comma 6 5 3 2" xfId="2045"/>
    <cellStyle name="Comma 6 5 4" xfId="1473"/>
    <cellStyle name="Comma 6 6" xfId="197"/>
    <cellStyle name="Comma 6 6 2" xfId="1007"/>
    <cellStyle name="Comma 6 6 2 2" xfId="1794"/>
    <cellStyle name="Comma 6 6 3" xfId="1260"/>
    <cellStyle name="Comma 6 6 3 2" xfId="2046"/>
    <cellStyle name="Comma 6 6 4" xfId="1474"/>
    <cellStyle name="Comma 6 7" xfId="198"/>
    <cellStyle name="Comma 6 7 2" xfId="1008"/>
    <cellStyle name="Comma 6 7 2 2" xfId="1795"/>
    <cellStyle name="Comma 6 7 3" xfId="1261"/>
    <cellStyle name="Comma 6 7 3 2" xfId="2047"/>
    <cellStyle name="Comma 6 7 4" xfId="1475"/>
    <cellStyle name="Comma 6 8" xfId="199"/>
    <cellStyle name="Comma 6 8 2" xfId="1009"/>
    <cellStyle name="Comma 6 8 2 2" xfId="1796"/>
    <cellStyle name="Comma 6 8 3" xfId="1262"/>
    <cellStyle name="Comma 6 8 3 2" xfId="2048"/>
    <cellStyle name="Comma 6 8 4" xfId="1476"/>
    <cellStyle name="Comma 6 9" xfId="200"/>
    <cellStyle name="Comma 6 9 2" xfId="1010"/>
    <cellStyle name="Comma 6 9 2 2" xfId="1797"/>
    <cellStyle name="Comma 6 9 3" xfId="1263"/>
    <cellStyle name="Comma 6 9 3 2" xfId="2049"/>
    <cellStyle name="Comma 6 9 4" xfId="1477"/>
    <cellStyle name="Comma 60" xfId="1032"/>
    <cellStyle name="Comma 60 2" xfId="1819"/>
    <cellStyle name="Comma 61" xfId="1066"/>
    <cellStyle name="Comma 61 2" xfId="1852"/>
    <cellStyle name="Comma 62" xfId="1068"/>
    <cellStyle name="Comma 62 2" xfId="1854"/>
    <cellStyle name="Comma 63" xfId="1081"/>
    <cellStyle name="Comma 63 2" xfId="1867"/>
    <cellStyle name="Comma 64" xfId="1083"/>
    <cellStyle name="Comma 64 2" xfId="1869"/>
    <cellStyle name="Comma 65" xfId="1102"/>
    <cellStyle name="Comma 65 2" xfId="1888"/>
    <cellStyle name="Comma 66" xfId="1104"/>
    <cellStyle name="Comma 66 2" xfId="1890"/>
    <cellStyle name="Comma 67" xfId="1110"/>
    <cellStyle name="Comma 67 2" xfId="1896"/>
    <cellStyle name="Comma 68" xfId="1124"/>
    <cellStyle name="Comma 68 2" xfId="1910"/>
    <cellStyle name="Comma 69" xfId="1319"/>
    <cellStyle name="Comma 7" xfId="201"/>
    <cellStyle name="Comma 7 10" xfId="202"/>
    <cellStyle name="Comma 7 10 2" xfId="1012"/>
    <cellStyle name="Comma 7 10 2 2" xfId="1799"/>
    <cellStyle name="Comma 7 10 3" xfId="1265"/>
    <cellStyle name="Comma 7 10 3 2" xfId="2051"/>
    <cellStyle name="Comma 7 10 4" xfId="1479"/>
    <cellStyle name="Comma 7 11" xfId="203"/>
    <cellStyle name="Comma 7 11 2" xfId="1013"/>
    <cellStyle name="Comma 7 11 2 2" xfId="1800"/>
    <cellStyle name="Comma 7 11 3" xfId="1266"/>
    <cellStyle name="Comma 7 11 3 2" xfId="2052"/>
    <cellStyle name="Comma 7 11 4" xfId="1480"/>
    <cellStyle name="Comma 7 12" xfId="204"/>
    <cellStyle name="Comma 7 12 2" xfId="1014"/>
    <cellStyle name="Comma 7 12 2 2" xfId="1801"/>
    <cellStyle name="Comma 7 12 3" xfId="1267"/>
    <cellStyle name="Comma 7 12 3 2" xfId="2053"/>
    <cellStyle name="Comma 7 12 4" xfId="1481"/>
    <cellStyle name="Comma 7 13" xfId="205"/>
    <cellStyle name="Comma 7 13 2" xfId="1015"/>
    <cellStyle name="Comma 7 13 2 2" xfId="1802"/>
    <cellStyle name="Comma 7 13 3" xfId="1268"/>
    <cellStyle name="Comma 7 13 3 2" xfId="2054"/>
    <cellStyle name="Comma 7 13 4" xfId="1482"/>
    <cellStyle name="Comma 7 14" xfId="206"/>
    <cellStyle name="Comma 7 14 2" xfId="1016"/>
    <cellStyle name="Comma 7 14 2 2" xfId="1803"/>
    <cellStyle name="Comma 7 14 3" xfId="1269"/>
    <cellStyle name="Comma 7 14 3 2" xfId="2055"/>
    <cellStyle name="Comma 7 14 4" xfId="1483"/>
    <cellStyle name="Comma 7 15" xfId="207"/>
    <cellStyle name="Comma 7 15 2" xfId="1017"/>
    <cellStyle name="Comma 7 15 2 2" xfId="1804"/>
    <cellStyle name="Comma 7 15 3" xfId="1270"/>
    <cellStyle name="Comma 7 15 3 2" xfId="2056"/>
    <cellStyle name="Comma 7 15 4" xfId="1484"/>
    <cellStyle name="Comma 7 16" xfId="1011"/>
    <cellStyle name="Comma 7 16 2" xfId="1798"/>
    <cellStyle name="Comma 7 17" xfId="1264"/>
    <cellStyle name="Comma 7 17 2" xfId="2050"/>
    <cellStyle name="Comma 7 18" xfId="1478"/>
    <cellStyle name="Comma 7 2" xfId="208"/>
    <cellStyle name="Comma 7 2 2" xfId="1018"/>
    <cellStyle name="Comma 7 2 2 2" xfId="1805"/>
    <cellStyle name="Comma 7 2 3" xfId="1271"/>
    <cellStyle name="Comma 7 2 3 2" xfId="2057"/>
    <cellStyle name="Comma 7 2 4" xfId="1485"/>
    <cellStyle name="Comma 7 3" xfId="209"/>
    <cellStyle name="Comma 7 3 2" xfId="1019"/>
    <cellStyle name="Comma 7 3 2 2" xfId="1806"/>
    <cellStyle name="Comma 7 3 3" xfId="1272"/>
    <cellStyle name="Comma 7 3 3 2" xfId="2058"/>
    <cellStyle name="Comma 7 3 4" xfId="1486"/>
    <cellStyle name="Comma 7 4" xfId="210"/>
    <cellStyle name="Comma 7 4 2" xfId="1020"/>
    <cellStyle name="Comma 7 4 2 2" xfId="1807"/>
    <cellStyle name="Comma 7 4 3" xfId="1273"/>
    <cellStyle name="Comma 7 4 3 2" xfId="2059"/>
    <cellStyle name="Comma 7 4 4" xfId="1487"/>
    <cellStyle name="Comma 7 5" xfId="211"/>
    <cellStyle name="Comma 7 5 2" xfId="1021"/>
    <cellStyle name="Comma 7 5 2 2" xfId="1808"/>
    <cellStyle name="Comma 7 5 3" xfId="1274"/>
    <cellStyle name="Comma 7 5 3 2" xfId="2060"/>
    <cellStyle name="Comma 7 5 4" xfId="1488"/>
    <cellStyle name="Comma 7 6" xfId="212"/>
    <cellStyle name="Comma 7 6 2" xfId="1022"/>
    <cellStyle name="Comma 7 6 2 2" xfId="1809"/>
    <cellStyle name="Comma 7 6 3" xfId="1275"/>
    <cellStyle name="Comma 7 6 3 2" xfId="2061"/>
    <cellStyle name="Comma 7 6 4" xfId="1489"/>
    <cellStyle name="Comma 7 7" xfId="213"/>
    <cellStyle name="Comma 7 7 2" xfId="1023"/>
    <cellStyle name="Comma 7 7 2 2" xfId="1810"/>
    <cellStyle name="Comma 7 7 3" xfId="1276"/>
    <cellStyle name="Comma 7 7 3 2" xfId="2062"/>
    <cellStyle name="Comma 7 7 4" xfId="1490"/>
    <cellStyle name="Comma 7 8" xfId="214"/>
    <cellStyle name="Comma 7 8 2" xfId="1024"/>
    <cellStyle name="Comma 7 8 2 2" xfId="1811"/>
    <cellStyle name="Comma 7 8 3" xfId="1277"/>
    <cellStyle name="Comma 7 8 3 2" xfId="2063"/>
    <cellStyle name="Comma 7 8 4" xfId="1491"/>
    <cellStyle name="Comma 7 9" xfId="215"/>
    <cellStyle name="Comma 7 9 2" xfId="1025"/>
    <cellStyle name="Comma 7 9 2 2" xfId="1812"/>
    <cellStyle name="Comma 7 9 3" xfId="1278"/>
    <cellStyle name="Comma 7 9 3 2" xfId="2064"/>
    <cellStyle name="Comma 7 9 4" xfId="1492"/>
    <cellStyle name="Comma 8" xfId="216"/>
    <cellStyle name="Comma 8 2" xfId="217"/>
    <cellStyle name="Comma 8 2 2" xfId="1027"/>
    <cellStyle name="Comma 8 2 2 2" xfId="1814"/>
    <cellStyle name="Comma 8 2 3" xfId="1280"/>
    <cellStyle name="Comma 8 2 3 2" xfId="2066"/>
    <cellStyle name="Comma 8 2 4" xfId="1494"/>
    <cellStyle name="Comma 8 3" xfId="1026"/>
    <cellStyle name="Comma 8 3 2" xfId="1813"/>
    <cellStyle name="Comma 8 4" xfId="1279"/>
    <cellStyle name="Comma 8 4 2" xfId="2065"/>
    <cellStyle name="Comma 8 5" xfId="1493"/>
    <cellStyle name="Comma 9" xfId="55"/>
    <cellStyle name="Comma 9 2" xfId="872"/>
    <cellStyle name="Comma 9 2 2" xfId="1659"/>
    <cellStyle name="Comma 9 3" xfId="1125"/>
    <cellStyle name="Comma 9 3 2" xfId="1911"/>
    <cellStyle name="Comma 9 4" xfId="1339"/>
    <cellStyle name="Copied" xfId="218"/>
    <cellStyle name="Currency [00]" xfId="220"/>
    <cellStyle name="Currency 10" xfId="804"/>
    <cellStyle name="Currency 11" xfId="740"/>
    <cellStyle name="Currency 12" xfId="806"/>
    <cellStyle name="Currency 13" xfId="742"/>
    <cellStyle name="Currency 14" xfId="805"/>
    <cellStyle name="Currency 15" xfId="739"/>
    <cellStyle name="Currency 16" xfId="807"/>
    <cellStyle name="Currency 17" xfId="743"/>
    <cellStyle name="Currency 18" xfId="808"/>
    <cellStyle name="Currency 19" xfId="741"/>
    <cellStyle name="Currency 2" xfId="5"/>
    <cellStyle name="Currency 2 2" xfId="221"/>
    <cellStyle name="Currency 20" xfId="809"/>
    <cellStyle name="Currency 21" xfId="744"/>
    <cellStyle name="Currency 22" xfId="810"/>
    <cellStyle name="Currency 23" xfId="801"/>
    <cellStyle name="Currency 24" xfId="811"/>
    <cellStyle name="Currency 25" xfId="800"/>
    <cellStyle name="Currency 26" xfId="813"/>
    <cellStyle name="Currency 27" xfId="799"/>
    <cellStyle name="Currency 28" xfId="812"/>
    <cellStyle name="Currency 3" xfId="8"/>
    <cellStyle name="Currency 3 2" xfId="18"/>
    <cellStyle name="Currency 3 2 2" xfId="865"/>
    <cellStyle name="Currency 3 2 2 2" xfId="1652"/>
    <cellStyle name="Currency 3 2 3" xfId="1095"/>
    <cellStyle name="Currency 3 2 3 2" xfId="1881"/>
    <cellStyle name="Currency 3 2 4" xfId="1117"/>
    <cellStyle name="Currency 3 2 4 2" xfId="1903"/>
    <cellStyle name="Currency 3 2 5" xfId="1332"/>
    <cellStyle name="Currency 3 3" xfId="222"/>
    <cellStyle name="Currency 3 4" xfId="856"/>
    <cellStyle name="Currency 3 4 2" xfId="1643"/>
    <cellStyle name="Currency 3 5" xfId="1073"/>
    <cellStyle name="Currency 3 5 2" xfId="1859"/>
    <cellStyle name="Currency 3 6" xfId="1087"/>
    <cellStyle name="Currency 3 6 2" xfId="1873"/>
    <cellStyle name="Currency 3 7" xfId="1108"/>
    <cellStyle name="Currency 3 7 2" xfId="1894"/>
    <cellStyle name="Currency 3 8" xfId="1324"/>
    <cellStyle name="Currency 4" xfId="219"/>
    <cellStyle name="Currency 5" xfId="737"/>
    <cellStyle name="Currency 6" xfId="802"/>
    <cellStyle name="Currency 7" xfId="738"/>
    <cellStyle name="Currency 8" xfId="803"/>
    <cellStyle name="Currency 9" xfId="736"/>
    <cellStyle name="Date Short" xfId="223"/>
    <cellStyle name="DELTA" xfId="224"/>
    <cellStyle name="Dezimal [0]_NEGS" xfId="225"/>
    <cellStyle name="Dezimal_NEGS" xfId="226"/>
    <cellStyle name="Enter Currency (0)" xfId="227"/>
    <cellStyle name="Enter Currency (2)" xfId="228"/>
    <cellStyle name="Enter Units (0)" xfId="229"/>
    <cellStyle name="Enter Units (1)" xfId="230"/>
    <cellStyle name="Enter Units (2)" xfId="231"/>
    <cellStyle name="Entered" xfId="232"/>
    <cellStyle name="Euro" xfId="233"/>
    <cellStyle name="Excel Built-in Normal 1 3" xfId="1065"/>
    <cellStyle name="Grey" xfId="234"/>
    <cellStyle name="Grey 10" xfId="235"/>
    <cellStyle name="Grey 11" xfId="236"/>
    <cellStyle name="Grey 12" xfId="237"/>
    <cellStyle name="Grey 13" xfId="238"/>
    <cellStyle name="Grey 14" xfId="239"/>
    <cellStyle name="Grey 15" xfId="240"/>
    <cellStyle name="Grey 16" xfId="241"/>
    <cellStyle name="Grey 17" xfId="242"/>
    <cellStyle name="Grey 18" xfId="243"/>
    <cellStyle name="Grey 19" xfId="244"/>
    <cellStyle name="Grey 2" xfId="245"/>
    <cellStyle name="Grey 2 2" xfId="246"/>
    <cellStyle name="Grey 20" xfId="247"/>
    <cellStyle name="Grey 21" xfId="248"/>
    <cellStyle name="Grey 22" xfId="249"/>
    <cellStyle name="Grey 23" xfId="250"/>
    <cellStyle name="Grey 24" xfId="251"/>
    <cellStyle name="Grey 25" xfId="252"/>
    <cellStyle name="Grey 26" xfId="253"/>
    <cellStyle name="Grey 27" xfId="254"/>
    <cellStyle name="Grey 28" xfId="255"/>
    <cellStyle name="Grey 29" xfId="256"/>
    <cellStyle name="Grey 3" xfId="257"/>
    <cellStyle name="Grey 30" xfId="258"/>
    <cellStyle name="Grey 31" xfId="259"/>
    <cellStyle name="Grey 32" xfId="260"/>
    <cellStyle name="Grey 33" xfId="261"/>
    <cellStyle name="Grey 34" xfId="262"/>
    <cellStyle name="Grey 35" xfId="263"/>
    <cellStyle name="Grey 36" xfId="264"/>
    <cellStyle name="Grey 37" xfId="265"/>
    <cellStyle name="Grey 38" xfId="266"/>
    <cellStyle name="Grey 39" xfId="267"/>
    <cellStyle name="Grey 4" xfId="268"/>
    <cellStyle name="Grey 40" xfId="269"/>
    <cellStyle name="Grey 41" xfId="270"/>
    <cellStyle name="Grey 42" xfId="271"/>
    <cellStyle name="Grey 43" xfId="272"/>
    <cellStyle name="Grey 44" xfId="273"/>
    <cellStyle name="Grey 45" xfId="274"/>
    <cellStyle name="Grey 46" xfId="275"/>
    <cellStyle name="Grey 47" xfId="276"/>
    <cellStyle name="Grey 48" xfId="277"/>
    <cellStyle name="Grey 49" xfId="278"/>
    <cellStyle name="Grey 5" xfId="279"/>
    <cellStyle name="Grey 50" xfId="280"/>
    <cellStyle name="Grey 51" xfId="281"/>
    <cellStyle name="Grey 52" xfId="282"/>
    <cellStyle name="Grey 53" xfId="283"/>
    <cellStyle name="Grey 6" xfId="284"/>
    <cellStyle name="Grey 7" xfId="285"/>
    <cellStyle name="Grey 8" xfId="286"/>
    <cellStyle name="Grey 9" xfId="287"/>
    <cellStyle name="HEADER" xfId="288"/>
    <cellStyle name="HEADER 2" xfId="289"/>
    <cellStyle name="Header1" xfId="290"/>
    <cellStyle name="Header2" xfId="291"/>
    <cellStyle name="Header2 2" xfId="745"/>
    <cellStyle name="Header2 2 2" xfId="1301"/>
    <cellStyle name="Header2 2 2 2" xfId="2087"/>
    <cellStyle name="Header2 2 3" xfId="1567"/>
    <cellStyle name="Header2 3" xfId="1281"/>
    <cellStyle name="Header2 3 2" xfId="2067"/>
    <cellStyle name="Hyperlink 2" xfId="292"/>
    <cellStyle name="Input [yellow]" xfId="293"/>
    <cellStyle name="Input [yellow] 10" xfId="294"/>
    <cellStyle name="Input [yellow] 10 2" xfId="747"/>
    <cellStyle name="Input [yellow] 10 2 2" xfId="1569"/>
    <cellStyle name="Input [yellow] 10 3" xfId="1496"/>
    <cellStyle name="Input [yellow] 11" xfId="295"/>
    <cellStyle name="Input [yellow] 11 2" xfId="748"/>
    <cellStyle name="Input [yellow] 11 2 2" xfId="1570"/>
    <cellStyle name="Input [yellow] 11 3" xfId="1497"/>
    <cellStyle name="Input [yellow] 12" xfId="296"/>
    <cellStyle name="Input [yellow] 12 2" xfId="749"/>
    <cellStyle name="Input [yellow] 12 2 2" xfId="1571"/>
    <cellStyle name="Input [yellow] 12 3" xfId="1498"/>
    <cellStyle name="Input [yellow] 13" xfId="297"/>
    <cellStyle name="Input [yellow] 13 2" xfId="750"/>
    <cellStyle name="Input [yellow] 13 2 2" xfId="1572"/>
    <cellStyle name="Input [yellow] 13 3" xfId="1499"/>
    <cellStyle name="Input [yellow] 14" xfId="298"/>
    <cellStyle name="Input [yellow] 14 2" xfId="751"/>
    <cellStyle name="Input [yellow] 14 2 2" xfId="1573"/>
    <cellStyle name="Input [yellow] 14 3" xfId="1500"/>
    <cellStyle name="Input [yellow] 15" xfId="299"/>
    <cellStyle name="Input [yellow] 15 2" xfId="752"/>
    <cellStyle name="Input [yellow] 15 2 2" xfId="1574"/>
    <cellStyle name="Input [yellow] 15 3" xfId="1501"/>
    <cellStyle name="Input [yellow] 16" xfId="300"/>
    <cellStyle name="Input [yellow] 16 2" xfId="753"/>
    <cellStyle name="Input [yellow] 16 2 2" xfId="1575"/>
    <cellStyle name="Input [yellow] 16 3" xfId="1502"/>
    <cellStyle name="Input [yellow] 17" xfId="301"/>
    <cellStyle name="Input [yellow] 17 2" xfId="754"/>
    <cellStyle name="Input [yellow] 17 2 2" xfId="1576"/>
    <cellStyle name="Input [yellow] 17 3" xfId="1503"/>
    <cellStyle name="Input [yellow] 18" xfId="302"/>
    <cellStyle name="Input [yellow] 18 2" xfId="755"/>
    <cellStyle name="Input [yellow] 18 2 2" xfId="1577"/>
    <cellStyle name="Input [yellow] 18 3" xfId="1504"/>
    <cellStyle name="Input [yellow] 19" xfId="303"/>
    <cellStyle name="Input [yellow] 19 2" xfId="756"/>
    <cellStyle name="Input [yellow] 19 2 2" xfId="1578"/>
    <cellStyle name="Input [yellow] 19 3" xfId="1505"/>
    <cellStyle name="Input [yellow] 2" xfId="304"/>
    <cellStyle name="Input [yellow] 2 2" xfId="305"/>
    <cellStyle name="Input [yellow] 2 2 2" xfId="758"/>
    <cellStyle name="Input [yellow] 2 2 2 2" xfId="1580"/>
    <cellStyle name="Input [yellow] 2 2 3" xfId="1507"/>
    <cellStyle name="Input [yellow] 2 3" xfId="757"/>
    <cellStyle name="Input [yellow] 2 3 2" xfId="1579"/>
    <cellStyle name="Input [yellow] 2 4" xfId="1506"/>
    <cellStyle name="Input [yellow] 20" xfId="306"/>
    <cellStyle name="Input [yellow] 20 2" xfId="759"/>
    <cellStyle name="Input [yellow] 20 2 2" xfId="1581"/>
    <cellStyle name="Input [yellow] 20 3" xfId="1508"/>
    <cellStyle name="Input [yellow] 21" xfId="307"/>
    <cellStyle name="Input [yellow] 21 2" xfId="760"/>
    <cellStyle name="Input [yellow] 21 2 2" xfId="1582"/>
    <cellStyle name="Input [yellow] 21 3" xfId="1509"/>
    <cellStyle name="Input [yellow] 22" xfId="308"/>
    <cellStyle name="Input [yellow] 22 2" xfId="761"/>
    <cellStyle name="Input [yellow] 22 2 2" xfId="1583"/>
    <cellStyle name="Input [yellow] 22 3" xfId="1510"/>
    <cellStyle name="Input [yellow] 23" xfId="309"/>
    <cellStyle name="Input [yellow] 23 2" xfId="762"/>
    <cellStyle name="Input [yellow] 23 2 2" xfId="1584"/>
    <cellStyle name="Input [yellow] 23 3" xfId="1511"/>
    <cellStyle name="Input [yellow] 24" xfId="310"/>
    <cellStyle name="Input [yellow] 24 2" xfId="763"/>
    <cellStyle name="Input [yellow] 24 2 2" xfId="1585"/>
    <cellStyle name="Input [yellow] 24 3" xfId="1512"/>
    <cellStyle name="Input [yellow] 25" xfId="311"/>
    <cellStyle name="Input [yellow] 25 2" xfId="764"/>
    <cellStyle name="Input [yellow] 25 2 2" xfId="1586"/>
    <cellStyle name="Input [yellow] 25 3" xfId="1513"/>
    <cellStyle name="Input [yellow] 26" xfId="312"/>
    <cellStyle name="Input [yellow] 26 2" xfId="765"/>
    <cellStyle name="Input [yellow] 26 2 2" xfId="1587"/>
    <cellStyle name="Input [yellow] 26 3" xfId="1514"/>
    <cellStyle name="Input [yellow] 27" xfId="313"/>
    <cellStyle name="Input [yellow] 27 2" xfId="766"/>
    <cellStyle name="Input [yellow] 27 2 2" xfId="1588"/>
    <cellStyle name="Input [yellow] 27 3" xfId="1515"/>
    <cellStyle name="Input [yellow] 28" xfId="314"/>
    <cellStyle name="Input [yellow] 28 2" xfId="767"/>
    <cellStyle name="Input [yellow] 28 2 2" xfId="1589"/>
    <cellStyle name="Input [yellow] 28 3" xfId="1516"/>
    <cellStyle name="Input [yellow] 29" xfId="315"/>
    <cellStyle name="Input [yellow] 29 2" xfId="768"/>
    <cellStyle name="Input [yellow] 29 2 2" xfId="1590"/>
    <cellStyle name="Input [yellow] 29 3" xfId="1517"/>
    <cellStyle name="Input [yellow] 3" xfId="316"/>
    <cellStyle name="Input [yellow] 3 2" xfId="769"/>
    <cellStyle name="Input [yellow] 3 2 2" xfId="1591"/>
    <cellStyle name="Input [yellow] 3 3" xfId="1518"/>
    <cellStyle name="Input [yellow] 30" xfId="317"/>
    <cellStyle name="Input [yellow] 30 2" xfId="770"/>
    <cellStyle name="Input [yellow] 30 2 2" xfId="1592"/>
    <cellStyle name="Input [yellow] 30 3" xfId="1519"/>
    <cellStyle name="Input [yellow] 31" xfId="318"/>
    <cellStyle name="Input [yellow] 31 2" xfId="771"/>
    <cellStyle name="Input [yellow] 31 2 2" xfId="1593"/>
    <cellStyle name="Input [yellow] 31 3" xfId="1520"/>
    <cellStyle name="Input [yellow] 32" xfId="319"/>
    <cellStyle name="Input [yellow] 32 2" xfId="772"/>
    <cellStyle name="Input [yellow] 32 2 2" xfId="1594"/>
    <cellStyle name="Input [yellow] 32 3" xfId="1521"/>
    <cellStyle name="Input [yellow] 33" xfId="320"/>
    <cellStyle name="Input [yellow] 33 2" xfId="773"/>
    <cellStyle name="Input [yellow] 33 2 2" xfId="1595"/>
    <cellStyle name="Input [yellow] 33 3" xfId="1522"/>
    <cellStyle name="Input [yellow] 34" xfId="321"/>
    <cellStyle name="Input [yellow] 34 2" xfId="774"/>
    <cellStyle name="Input [yellow] 34 2 2" xfId="1596"/>
    <cellStyle name="Input [yellow] 34 3" xfId="1523"/>
    <cellStyle name="Input [yellow] 35" xfId="322"/>
    <cellStyle name="Input [yellow] 35 2" xfId="775"/>
    <cellStyle name="Input [yellow] 35 2 2" xfId="1597"/>
    <cellStyle name="Input [yellow] 35 3" xfId="1524"/>
    <cellStyle name="Input [yellow] 36" xfId="323"/>
    <cellStyle name="Input [yellow] 36 2" xfId="776"/>
    <cellStyle name="Input [yellow] 36 2 2" xfId="1598"/>
    <cellStyle name="Input [yellow] 36 3" xfId="1525"/>
    <cellStyle name="Input [yellow] 37" xfId="324"/>
    <cellStyle name="Input [yellow] 37 2" xfId="777"/>
    <cellStyle name="Input [yellow] 37 2 2" xfId="1599"/>
    <cellStyle name="Input [yellow] 37 3" xfId="1526"/>
    <cellStyle name="Input [yellow] 38" xfId="325"/>
    <cellStyle name="Input [yellow] 38 2" xfId="778"/>
    <cellStyle name="Input [yellow] 38 2 2" xfId="1600"/>
    <cellStyle name="Input [yellow] 38 3" xfId="1527"/>
    <cellStyle name="Input [yellow] 39" xfId="326"/>
    <cellStyle name="Input [yellow] 39 2" xfId="779"/>
    <cellStyle name="Input [yellow] 39 2 2" xfId="1601"/>
    <cellStyle name="Input [yellow] 39 3" xfId="1528"/>
    <cellStyle name="Input [yellow] 4" xfId="327"/>
    <cellStyle name="Input [yellow] 4 2" xfId="780"/>
    <cellStyle name="Input [yellow] 4 2 2" xfId="1602"/>
    <cellStyle name="Input [yellow] 4 3" xfId="1529"/>
    <cellStyle name="Input [yellow] 40" xfId="328"/>
    <cellStyle name="Input [yellow] 40 2" xfId="781"/>
    <cellStyle name="Input [yellow] 40 2 2" xfId="1603"/>
    <cellStyle name="Input [yellow] 40 3" xfId="1530"/>
    <cellStyle name="Input [yellow] 41" xfId="329"/>
    <cellStyle name="Input [yellow] 41 2" xfId="782"/>
    <cellStyle name="Input [yellow] 41 2 2" xfId="1604"/>
    <cellStyle name="Input [yellow] 41 3" xfId="1531"/>
    <cellStyle name="Input [yellow] 42" xfId="330"/>
    <cellStyle name="Input [yellow] 42 2" xfId="783"/>
    <cellStyle name="Input [yellow] 42 2 2" xfId="1605"/>
    <cellStyle name="Input [yellow] 42 3" xfId="1532"/>
    <cellStyle name="Input [yellow] 43" xfId="331"/>
    <cellStyle name="Input [yellow] 43 2" xfId="784"/>
    <cellStyle name="Input [yellow] 43 2 2" xfId="1606"/>
    <cellStyle name="Input [yellow] 43 3" xfId="1533"/>
    <cellStyle name="Input [yellow] 44" xfId="332"/>
    <cellStyle name="Input [yellow] 44 2" xfId="785"/>
    <cellStyle name="Input [yellow] 44 2 2" xfId="1607"/>
    <cellStyle name="Input [yellow] 44 3" xfId="1534"/>
    <cellStyle name="Input [yellow] 45" xfId="333"/>
    <cellStyle name="Input [yellow] 45 2" xfId="786"/>
    <cellStyle name="Input [yellow] 45 2 2" xfId="1608"/>
    <cellStyle name="Input [yellow] 45 3" xfId="1535"/>
    <cellStyle name="Input [yellow] 46" xfId="334"/>
    <cellStyle name="Input [yellow] 46 2" xfId="787"/>
    <cellStyle name="Input [yellow] 46 2 2" xfId="1609"/>
    <cellStyle name="Input [yellow] 46 3" xfId="1536"/>
    <cellStyle name="Input [yellow] 47" xfId="335"/>
    <cellStyle name="Input [yellow] 47 2" xfId="788"/>
    <cellStyle name="Input [yellow] 47 2 2" xfId="1610"/>
    <cellStyle name="Input [yellow] 47 3" xfId="1537"/>
    <cellStyle name="Input [yellow] 48" xfId="336"/>
    <cellStyle name="Input [yellow] 48 2" xfId="789"/>
    <cellStyle name="Input [yellow] 48 2 2" xfId="1611"/>
    <cellStyle name="Input [yellow] 48 3" xfId="1538"/>
    <cellStyle name="Input [yellow] 49" xfId="337"/>
    <cellStyle name="Input [yellow] 49 2" xfId="790"/>
    <cellStyle name="Input [yellow] 49 2 2" xfId="1612"/>
    <cellStyle name="Input [yellow] 49 3" xfId="1539"/>
    <cellStyle name="Input [yellow] 5" xfId="338"/>
    <cellStyle name="Input [yellow] 5 2" xfId="791"/>
    <cellStyle name="Input [yellow] 5 2 2" xfId="1613"/>
    <cellStyle name="Input [yellow] 5 3" xfId="1540"/>
    <cellStyle name="Input [yellow] 50" xfId="339"/>
    <cellStyle name="Input [yellow] 50 2" xfId="792"/>
    <cellStyle name="Input [yellow] 50 2 2" xfId="1614"/>
    <cellStyle name="Input [yellow] 50 3" xfId="1541"/>
    <cellStyle name="Input [yellow] 51" xfId="340"/>
    <cellStyle name="Input [yellow] 51 2" xfId="793"/>
    <cellStyle name="Input [yellow] 51 2 2" xfId="1615"/>
    <cellStyle name="Input [yellow] 51 3" xfId="1542"/>
    <cellStyle name="Input [yellow] 52" xfId="341"/>
    <cellStyle name="Input [yellow] 52 2" xfId="794"/>
    <cellStyle name="Input [yellow] 52 2 2" xfId="1616"/>
    <cellStyle name="Input [yellow] 52 3" xfId="1543"/>
    <cellStyle name="Input [yellow] 53" xfId="342"/>
    <cellStyle name="Input [yellow] 54" xfId="746"/>
    <cellStyle name="Input [yellow] 54 2" xfId="1568"/>
    <cellStyle name="Input [yellow] 55" xfId="1495"/>
    <cellStyle name="Input [yellow] 6" xfId="343"/>
    <cellStyle name="Input [yellow] 6 2" xfId="795"/>
    <cellStyle name="Input [yellow] 6 2 2" xfId="1617"/>
    <cellStyle name="Input [yellow] 6 3" xfId="1544"/>
    <cellStyle name="Input [yellow] 7" xfId="344"/>
    <cellStyle name="Input [yellow] 7 2" xfId="796"/>
    <cellStyle name="Input [yellow] 7 2 2" xfId="1618"/>
    <cellStyle name="Input [yellow] 7 3" xfId="1545"/>
    <cellStyle name="Input [yellow] 8" xfId="345"/>
    <cellStyle name="Input [yellow] 8 2" xfId="797"/>
    <cellStyle name="Input [yellow] 8 2 2" xfId="1619"/>
    <cellStyle name="Input [yellow] 8 3" xfId="1546"/>
    <cellStyle name="Input [yellow] 9" xfId="346"/>
    <cellStyle name="Input [yellow] 9 2" xfId="798"/>
    <cellStyle name="Input [yellow] 9 2 2" xfId="1620"/>
    <cellStyle name="Input [yellow] 9 3" xfId="1547"/>
    <cellStyle name="Link Currency (0)" xfId="347"/>
    <cellStyle name="Link Currency (2)" xfId="348"/>
    <cellStyle name="Link Units (0)" xfId="349"/>
    <cellStyle name="Link Units (1)" xfId="350"/>
    <cellStyle name="Link Units (2)" xfId="351"/>
    <cellStyle name="Model" xfId="352"/>
    <cellStyle name="Model 2" xfId="353"/>
    <cellStyle name="no dec" xfId="354"/>
    <cellStyle name="Normal" xfId="0" builtinId="0"/>
    <cellStyle name="Normal - Style1" xfId="355"/>
    <cellStyle name="Normal - Style1 2" xfId="356"/>
    <cellStyle name="Normal 10" xfId="357"/>
    <cellStyle name="Normal 10 10" xfId="358"/>
    <cellStyle name="Normal 10 11" xfId="359"/>
    <cellStyle name="Normal 10 12" xfId="360"/>
    <cellStyle name="Normal 10 13" xfId="361"/>
    <cellStyle name="Normal 10 14" xfId="362"/>
    <cellStyle name="Normal 10 15" xfId="363"/>
    <cellStyle name="Normal 10 16" xfId="364"/>
    <cellStyle name="Normal 10 17" xfId="365"/>
    <cellStyle name="Normal 10 18" xfId="366"/>
    <cellStyle name="Normal 10 19" xfId="367"/>
    <cellStyle name="Normal 10 2" xfId="368"/>
    <cellStyle name="Normal 10 20" xfId="369"/>
    <cellStyle name="Normal 10 21" xfId="370"/>
    <cellStyle name="Normal 10 3" xfId="371"/>
    <cellStyle name="Normal 10 4" xfId="372"/>
    <cellStyle name="Normal 10 5" xfId="373"/>
    <cellStyle name="Normal 10 6" xfId="374"/>
    <cellStyle name="Normal 10 7" xfId="375"/>
    <cellStyle name="Normal 10 8" xfId="376"/>
    <cellStyle name="Normal 10 9" xfId="377"/>
    <cellStyle name="Normal 10_BS S-Sch" xfId="378"/>
    <cellStyle name="Normal 11" xfId="379"/>
    <cellStyle name="Normal 11 10" xfId="380"/>
    <cellStyle name="Normal 11 11" xfId="381"/>
    <cellStyle name="Normal 11 12" xfId="382"/>
    <cellStyle name="Normal 11 13" xfId="383"/>
    <cellStyle name="Normal 11 14" xfId="384"/>
    <cellStyle name="Normal 11 15" xfId="385"/>
    <cellStyle name="Normal 11 16" xfId="386"/>
    <cellStyle name="Normal 11 17" xfId="387"/>
    <cellStyle name="Normal 11 18" xfId="388"/>
    <cellStyle name="Normal 11 19" xfId="389"/>
    <cellStyle name="Normal 11 2" xfId="390"/>
    <cellStyle name="Normal 11 20" xfId="391"/>
    <cellStyle name="Normal 11 21" xfId="392"/>
    <cellStyle name="Normal 11 3" xfId="393"/>
    <cellStyle name="Normal 11 4" xfId="394"/>
    <cellStyle name="Normal 11 5" xfId="395"/>
    <cellStyle name="Normal 11 6" xfId="396"/>
    <cellStyle name="Normal 11 7" xfId="397"/>
    <cellStyle name="Normal 11 8" xfId="398"/>
    <cellStyle name="Normal 11 9" xfId="399"/>
    <cellStyle name="Normal 11_BS S-Sch" xfId="400"/>
    <cellStyle name="Normal 12" xfId="401"/>
    <cellStyle name="Normal 13" xfId="402"/>
    <cellStyle name="Normal 14" xfId="403"/>
    <cellStyle name="Normal 15" xfId="31"/>
    <cellStyle name="Normal 15 2" xfId="404"/>
    <cellStyle name="Normal 16" xfId="405"/>
    <cellStyle name="Normal 17" xfId="406"/>
    <cellStyle name="Normal 18" xfId="407"/>
    <cellStyle name="Normal 18 10" xfId="408"/>
    <cellStyle name="Normal 18 11" xfId="409"/>
    <cellStyle name="Normal 18 12" xfId="410"/>
    <cellStyle name="Normal 18 13" xfId="411"/>
    <cellStyle name="Normal 18 14" xfId="412"/>
    <cellStyle name="Normal 18 15" xfId="413"/>
    <cellStyle name="Normal 18 16" xfId="414"/>
    <cellStyle name="Normal 18 17" xfId="415"/>
    <cellStyle name="Normal 18 18" xfId="416"/>
    <cellStyle name="Normal 18 19" xfId="417"/>
    <cellStyle name="Normal 18 2" xfId="418"/>
    <cellStyle name="Normal 18 20" xfId="419"/>
    <cellStyle name="Normal 18 21" xfId="420"/>
    <cellStyle name="Normal 18 3" xfId="421"/>
    <cellStyle name="Normal 18 4" xfId="422"/>
    <cellStyle name="Normal 18 5" xfId="423"/>
    <cellStyle name="Normal 18 6" xfId="424"/>
    <cellStyle name="Normal 18 7" xfId="425"/>
    <cellStyle name="Normal 18 8" xfId="426"/>
    <cellStyle name="Normal 18 9" xfId="427"/>
    <cellStyle name="Normal 18_BS S-Sch" xfId="428"/>
    <cellStyle name="Normal 19" xfId="598"/>
    <cellStyle name="Normal 2" xfId="10"/>
    <cellStyle name="Normal 2 10" xfId="429"/>
    <cellStyle name="Normal 2 11" xfId="430"/>
    <cellStyle name="Normal 2 12" xfId="431"/>
    <cellStyle name="Normal 2 13" xfId="432"/>
    <cellStyle name="Normal 2 14" xfId="433"/>
    <cellStyle name="Normal 2 15" xfId="434"/>
    <cellStyle name="Normal 2 16" xfId="435"/>
    <cellStyle name="Normal 2 17" xfId="436"/>
    <cellStyle name="Normal 2 18" xfId="437"/>
    <cellStyle name="Normal 2 19" xfId="438"/>
    <cellStyle name="Normal 2 2" xfId="32"/>
    <cellStyle name="Normal 2 2 2" xfId="439"/>
    <cellStyle name="Normal 2 20" xfId="440"/>
    <cellStyle name="Normal 2 21" xfId="441"/>
    <cellStyle name="Normal 2 22" xfId="442"/>
    <cellStyle name="Normal 2 23" xfId="443"/>
    <cellStyle name="Normal 2 24" xfId="444"/>
    <cellStyle name="Normal 2 25" xfId="445"/>
    <cellStyle name="Normal 2 26" xfId="446"/>
    <cellStyle name="Normal 2 27" xfId="447"/>
    <cellStyle name="Normal 2 28" xfId="448"/>
    <cellStyle name="Normal 2 29" xfId="449"/>
    <cellStyle name="Normal 2 3" xfId="450"/>
    <cellStyle name="Normal 2 30" xfId="451"/>
    <cellStyle name="Normal 2 31" xfId="452"/>
    <cellStyle name="Normal 2 32" xfId="453"/>
    <cellStyle name="Normal 2 33" xfId="454"/>
    <cellStyle name="Normal 2 34" xfId="455"/>
    <cellStyle name="Normal 2 35" xfId="456"/>
    <cellStyle name="Normal 2 36" xfId="457"/>
    <cellStyle name="Normal 2 37" xfId="458"/>
    <cellStyle name="Normal 2 38" xfId="459"/>
    <cellStyle name="Normal 2 39" xfId="460"/>
    <cellStyle name="Normal 2 4" xfId="461"/>
    <cellStyle name="Normal 2 40" xfId="462"/>
    <cellStyle name="Normal 2 41" xfId="463"/>
    <cellStyle name="Normal 2 42" xfId="464"/>
    <cellStyle name="Normal 2 43" xfId="465"/>
    <cellStyle name="Normal 2 44" xfId="466"/>
    <cellStyle name="Normal 2 45" xfId="467"/>
    <cellStyle name="Normal 2 46" xfId="468"/>
    <cellStyle name="Normal 2 47" xfId="469"/>
    <cellStyle name="Normal 2 48" xfId="470"/>
    <cellStyle name="Normal 2 49" xfId="471"/>
    <cellStyle name="Normal 2 5" xfId="472"/>
    <cellStyle name="Normal 2 50" xfId="473"/>
    <cellStyle name="Normal 2 51" xfId="474"/>
    <cellStyle name="Normal 2 52" xfId="475"/>
    <cellStyle name="Normal 2 53" xfId="476"/>
    <cellStyle name="Normal 2 54" xfId="477"/>
    <cellStyle name="Normal 2 55" xfId="478"/>
    <cellStyle name="Normal 2 56" xfId="479"/>
    <cellStyle name="Normal 2 57" xfId="480"/>
    <cellStyle name="Normal 2 58" xfId="481"/>
    <cellStyle name="Normal 2 59" xfId="482"/>
    <cellStyle name="Normal 2 6" xfId="483"/>
    <cellStyle name="Normal 2 60" xfId="484"/>
    <cellStyle name="Normal 2 61" xfId="485"/>
    <cellStyle name="Normal 2 62" xfId="486"/>
    <cellStyle name="Normal 2 63" xfId="487"/>
    <cellStyle name="Normal 2 64" xfId="488"/>
    <cellStyle name="Normal 2 65" xfId="489"/>
    <cellStyle name="Normal 2 66" xfId="490"/>
    <cellStyle name="Normal 2 67" xfId="491"/>
    <cellStyle name="Normal 2 68" xfId="492"/>
    <cellStyle name="Normal 2 69" xfId="493"/>
    <cellStyle name="Normal 2 7" xfId="494"/>
    <cellStyle name="Normal 2 70" xfId="495"/>
    <cellStyle name="Normal 2 71" xfId="496"/>
    <cellStyle name="Normal 2 72" xfId="497"/>
    <cellStyle name="Normal 2 73" xfId="498"/>
    <cellStyle name="Normal 2 74" xfId="499"/>
    <cellStyle name="Normal 2 75" xfId="500"/>
    <cellStyle name="Normal 2 76" xfId="501"/>
    <cellStyle name="Normal 2 77" xfId="502"/>
    <cellStyle name="Normal 2 78" xfId="503"/>
    <cellStyle name="Normal 2 79" xfId="504"/>
    <cellStyle name="Normal 2 8" xfId="505"/>
    <cellStyle name="Normal 2 80" xfId="506"/>
    <cellStyle name="Normal 2 81" xfId="507"/>
    <cellStyle name="Normal 2 82" xfId="508"/>
    <cellStyle name="Normal 2 83" xfId="509"/>
    <cellStyle name="Normal 2 84" xfId="510"/>
    <cellStyle name="Normal 2 85" xfId="511"/>
    <cellStyle name="Normal 2 86" xfId="512"/>
    <cellStyle name="Normal 2 87" xfId="513"/>
    <cellStyle name="Normal 2 88" xfId="514"/>
    <cellStyle name="Normal 2 89" xfId="515"/>
    <cellStyle name="Normal 2 9" xfId="516"/>
    <cellStyle name="Normal 2_BS S-Sch" xfId="517"/>
    <cellStyle name="Normal 20" xfId="518"/>
    <cellStyle name="Normal 21" xfId="817"/>
    <cellStyle name="Normal 22" xfId="818"/>
    <cellStyle name="Normal 23" xfId="819"/>
    <cellStyle name="Normal 24" xfId="821"/>
    <cellStyle name="Normal 25" xfId="519"/>
    <cellStyle name="Normal 26" xfId="520"/>
    <cellStyle name="Normal 27" xfId="822"/>
    <cellStyle name="Normal 28" xfId="724"/>
    <cellStyle name="Normal 29" xfId="829"/>
    <cellStyle name="Normal 3" xfId="3"/>
    <cellStyle name="Normal 3 10" xfId="521"/>
    <cellStyle name="Normal 3 11" xfId="522"/>
    <cellStyle name="Normal 3 12" xfId="523"/>
    <cellStyle name="Normal 3 13" xfId="524"/>
    <cellStyle name="Normal 3 14" xfId="525"/>
    <cellStyle name="Normal 3 15" xfId="526"/>
    <cellStyle name="Normal 3 16" xfId="527"/>
    <cellStyle name="Normal 3 17" xfId="528"/>
    <cellStyle name="Normal 3 18" xfId="529"/>
    <cellStyle name="Normal 3 19" xfId="530"/>
    <cellStyle name="Normal 3 2" xfId="24"/>
    <cellStyle name="Normal 3 2 2" xfId="34"/>
    <cellStyle name="Normal 3 2 3" xfId="531"/>
    <cellStyle name="Normal 3 20" xfId="532"/>
    <cellStyle name="Normal 3 21" xfId="533"/>
    <cellStyle name="Normal 3 22" xfId="534"/>
    <cellStyle name="Normal 3 23" xfId="535"/>
    <cellStyle name="Normal 3 24" xfId="536"/>
    <cellStyle name="Normal 3 25" xfId="537"/>
    <cellStyle name="Normal 3 26" xfId="538"/>
    <cellStyle name="Normal 3 27" xfId="539"/>
    <cellStyle name="Normal 3 28" xfId="540"/>
    <cellStyle name="Normal 3 29" xfId="541"/>
    <cellStyle name="Normal 3 3" xfId="33"/>
    <cellStyle name="Normal 3 3 2" xfId="542"/>
    <cellStyle name="Normal 3 30" xfId="543"/>
    <cellStyle name="Normal 3 31" xfId="544"/>
    <cellStyle name="Normal 3 32" xfId="545"/>
    <cellStyle name="Normal 3 33" xfId="546"/>
    <cellStyle name="Normal 3 34" xfId="547"/>
    <cellStyle name="Normal 3 35" xfId="548"/>
    <cellStyle name="Normal 3 36" xfId="549"/>
    <cellStyle name="Normal 3 37" xfId="550"/>
    <cellStyle name="Normal 3 38" xfId="551"/>
    <cellStyle name="Normal 3 39" xfId="552"/>
    <cellStyle name="Normal 3 4" xfId="553"/>
    <cellStyle name="Normal 3 40" xfId="554"/>
    <cellStyle name="Normal 3 41" xfId="555"/>
    <cellStyle name="Normal 3 42" xfId="556"/>
    <cellStyle name="Normal 3 43" xfId="557"/>
    <cellStyle name="Normal 3 44" xfId="558"/>
    <cellStyle name="Normal 3 45" xfId="559"/>
    <cellStyle name="Normal 3 46" xfId="560"/>
    <cellStyle name="Normal 3 47" xfId="561"/>
    <cellStyle name="Normal 3 48" xfId="562"/>
    <cellStyle name="Normal 3 49" xfId="563"/>
    <cellStyle name="Normal 3 5" xfId="564"/>
    <cellStyle name="Normal 3 50" xfId="565"/>
    <cellStyle name="Normal 3 51" xfId="566"/>
    <cellStyle name="Normal 3 52" xfId="567"/>
    <cellStyle name="Normal 3 53" xfId="568"/>
    <cellStyle name="Normal 3 6" xfId="569"/>
    <cellStyle name="Normal 3 7" xfId="570"/>
    <cellStyle name="Normal 3 8" xfId="571"/>
    <cellStyle name="Normal 3 9" xfId="572"/>
    <cellStyle name="Normal 30" xfId="725"/>
    <cellStyle name="Normal 31" xfId="830"/>
    <cellStyle name="Normal 32" xfId="833"/>
    <cellStyle name="Normal 33" xfId="573"/>
    <cellStyle name="Normal 33 10" xfId="574"/>
    <cellStyle name="Normal 33 11" xfId="575"/>
    <cellStyle name="Normal 33 12" xfId="576"/>
    <cellStyle name="Normal 33 13" xfId="577"/>
    <cellStyle name="Normal 33 14" xfId="578"/>
    <cellStyle name="Normal 33 15" xfId="579"/>
    <cellStyle name="Normal 33 16" xfId="580"/>
    <cellStyle name="Normal 33 17" xfId="581"/>
    <cellStyle name="Normal 33 18" xfId="582"/>
    <cellStyle name="Normal 33 19" xfId="583"/>
    <cellStyle name="Normal 33 2" xfId="584"/>
    <cellStyle name="Normal 33 20" xfId="585"/>
    <cellStyle name="Normal 33 21" xfId="586"/>
    <cellStyle name="Normal 33 3" xfId="587"/>
    <cellStyle name="Normal 33 4" xfId="588"/>
    <cellStyle name="Normal 33 5" xfId="589"/>
    <cellStyle name="Normal 33 6" xfId="590"/>
    <cellStyle name="Normal 33 7" xfId="591"/>
    <cellStyle name="Normal 33 8" xfId="592"/>
    <cellStyle name="Normal 33 9" xfId="593"/>
    <cellStyle name="Normal 33_BS S-Sch" xfId="594"/>
    <cellStyle name="Normal 34" xfId="595"/>
    <cellStyle name="Normal 35" xfId="834"/>
    <cellStyle name="Normal 36" xfId="596"/>
    <cellStyle name="Normal 37" xfId="832"/>
    <cellStyle name="Normal 38" xfId="836"/>
    <cellStyle name="Normal 39" xfId="597"/>
    <cellStyle name="Normal 4" xfId="29"/>
    <cellStyle name="Normal 4 10" xfId="599"/>
    <cellStyle name="Normal 4 11" xfId="600"/>
    <cellStyle name="Normal 4 12" xfId="601"/>
    <cellStyle name="Normal 4 13" xfId="602"/>
    <cellStyle name="Normal 4 14" xfId="603"/>
    <cellStyle name="Normal 4 15" xfId="604"/>
    <cellStyle name="Normal 4 16" xfId="605"/>
    <cellStyle name="Normal 4 2" xfId="606"/>
    <cellStyle name="Normal 4 3" xfId="607"/>
    <cellStyle name="Normal 4 4" xfId="608"/>
    <cellStyle name="Normal 4 5" xfId="609"/>
    <cellStyle name="Normal 4 6" xfId="610"/>
    <cellStyle name="Normal 4 7" xfId="611"/>
    <cellStyle name="Normal 4 8" xfId="612"/>
    <cellStyle name="Normal 4 9" xfId="613"/>
    <cellStyle name="Normal 4_BS S-Sch" xfId="614"/>
    <cellStyle name="Normal 40" xfId="615"/>
    <cellStyle name="Normal 41" xfId="837"/>
    <cellStyle name="Normal 42" xfId="838"/>
    <cellStyle name="Normal 43" xfId="831"/>
    <cellStyle name="Normal 44" xfId="616"/>
    <cellStyle name="Normal 45" xfId="839"/>
    <cellStyle name="Normal 46" xfId="732"/>
    <cellStyle name="Normal 47" xfId="842"/>
    <cellStyle name="Normal 48" xfId="844"/>
    <cellStyle name="Normal 49" xfId="849"/>
    <cellStyle name="Normal 5" xfId="30"/>
    <cellStyle name="Normal 5 10" xfId="618"/>
    <cellStyle name="Normal 5 11" xfId="619"/>
    <cellStyle name="Normal 5 12" xfId="620"/>
    <cellStyle name="Normal 5 13" xfId="621"/>
    <cellStyle name="Normal 5 14" xfId="622"/>
    <cellStyle name="Normal 5 15" xfId="617"/>
    <cellStyle name="Normal 5 2" xfId="623"/>
    <cellStyle name="Normal 5 3" xfId="624"/>
    <cellStyle name="Normal 5 4" xfId="625"/>
    <cellStyle name="Normal 5 5" xfId="626"/>
    <cellStyle name="Normal 5 6" xfId="627"/>
    <cellStyle name="Normal 5 7" xfId="628"/>
    <cellStyle name="Normal 5 8" xfId="629"/>
    <cellStyle name="Normal 5 9" xfId="630"/>
    <cellStyle name="Normal 50" xfId="850"/>
    <cellStyle name="Normal 51" xfId="848"/>
    <cellStyle name="Normal 57" xfId="631"/>
    <cellStyle name="Normal 6" xfId="632"/>
    <cellStyle name="Normal 6 2" xfId="633"/>
    <cellStyle name="Normal 6 3" xfId="634"/>
    <cellStyle name="Normal 7" xfId="635"/>
    <cellStyle name="Normal 7 2" xfId="636"/>
    <cellStyle name="Normal 7 3" xfId="637"/>
    <cellStyle name="Normal 7_BS S-Sch" xfId="638"/>
    <cellStyle name="Normal 8" xfId="639"/>
    <cellStyle name="Normal 8 2" xfId="640"/>
    <cellStyle name="Normal 8_BS S-Sch" xfId="641"/>
    <cellStyle name="Normal 9" xfId="642"/>
    <cellStyle name="Normal 9 10" xfId="643"/>
    <cellStyle name="Normal 9 11" xfId="644"/>
    <cellStyle name="Normal 9 12" xfId="645"/>
    <cellStyle name="Normal 9 13" xfId="646"/>
    <cellStyle name="Normal 9 14" xfId="647"/>
    <cellStyle name="Normal 9 15" xfId="648"/>
    <cellStyle name="Normal 9 2" xfId="649"/>
    <cellStyle name="Normal 9 3" xfId="650"/>
    <cellStyle name="Normal 9 4" xfId="651"/>
    <cellStyle name="Normal 9 5" xfId="652"/>
    <cellStyle name="Normal 9 6" xfId="653"/>
    <cellStyle name="Normal 9 7" xfId="654"/>
    <cellStyle name="Normal 9 8" xfId="655"/>
    <cellStyle name="Normal 9 9" xfId="656"/>
    <cellStyle name="Note 2" xfId="657"/>
    <cellStyle name="Output Amounts" xfId="658"/>
    <cellStyle name="Output Column Headings" xfId="659"/>
    <cellStyle name="Output Line Items" xfId="660"/>
    <cellStyle name="Output Report Heading" xfId="661"/>
    <cellStyle name="Output Report Title" xfId="662"/>
    <cellStyle name="Percent [0]" xfId="663"/>
    <cellStyle name="Percent [00]" xfId="664"/>
    <cellStyle name="Percent [2]" xfId="665"/>
    <cellStyle name="Percent [2] 2" xfId="666"/>
    <cellStyle name="Percent 2" xfId="667"/>
    <cellStyle name="Percent 2 10" xfId="668"/>
    <cellStyle name="Percent 2 11" xfId="669"/>
    <cellStyle name="Percent 2 12" xfId="670"/>
    <cellStyle name="Percent 2 13" xfId="671"/>
    <cellStyle name="Percent 2 14" xfId="672"/>
    <cellStyle name="Percent 2 15" xfId="673"/>
    <cellStyle name="Percent 2 16" xfId="674"/>
    <cellStyle name="Percent 2 17" xfId="675"/>
    <cellStyle name="Percent 2 18" xfId="676"/>
    <cellStyle name="Percent 2 19" xfId="677"/>
    <cellStyle name="Percent 2 2" xfId="678"/>
    <cellStyle name="Percent 2 20" xfId="679"/>
    <cellStyle name="Percent 2 21" xfId="680"/>
    <cellStyle name="Percent 2 22" xfId="681"/>
    <cellStyle name="Percent 2 23" xfId="682"/>
    <cellStyle name="Percent 2 24" xfId="683"/>
    <cellStyle name="Percent 2 25" xfId="684"/>
    <cellStyle name="Percent 2 26" xfId="685"/>
    <cellStyle name="Percent 2 3" xfId="686"/>
    <cellStyle name="Percent 2 4" xfId="687"/>
    <cellStyle name="Percent 2 5" xfId="688"/>
    <cellStyle name="Percent 2 6" xfId="689"/>
    <cellStyle name="Percent 2 7" xfId="690"/>
    <cellStyle name="Percent 2 8" xfId="691"/>
    <cellStyle name="Percent 2 9" xfId="692"/>
    <cellStyle name="Percent 32" xfId="28"/>
    <cellStyle name="Percent 7" xfId="693"/>
    <cellStyle name="PrePop Currency (0)" xfId="694"/>
    <cellStyle name="PrePop Currency (2)" xfId="695"/>
    <cellStyle name="PrePop Units (0)" xfId="696"/>
    <cellStyle name="PrePop Units (1)" xfId="697"/>
    <cellStyle name="PrePop Units (2)" xfId="698"/>
    <cellStyle name="RevList" xfId="699"/>
    <cellStyle name="SAPBEXaggItem" xfId="700"/>
    <cellStyle name="SAPBEXaggItem 2" xfId="721"/>
    <cellStyle name="SAPBEXaggItem 2 2" xfId="1036"/>
    <cellStyle name="SAPBEXaggItem 2 2 2" xfId="1823"/>
    <cellStyle name="SAPBEXaggItem 2 3" xfId="1289"/>
    <cellStyle name="SAPBEXaggItem 2 3 2" xfId="2075"/>
    <cellStyle name="SAPBEXaggItem 2 4" xfId="1555"/>
    <cellStyle name="SAPBEXaggItem 3" xfId="1028"/>
    <cellStyle name="SAPBEXaggItem 3 2" xfId="1815"/>
    <cellStyle name="SAPBEXaggItem 4" xfId="1282"/>
    <cellStyle name="SAPBEXaggItem 4 2" xfId="2068"/>
    <cellStyle name="SAPBEXaggItem 5" xfId="1548"/>
    <cellStyle name="SAPBEXchaText" xfId="701"/>
    <cellStyle name="SAPBEXstdData" xfId="702"/>
    <cellStyle name="SAPBEXstdData 2" xfId="720"/>
    <cellStyle name="SAPBEXstdData 2 2" xfId="1035"/>
    <cellStyle name="SAPBEXstdData 2 2 2" xfId="1822"/>
    <cellStyle name="SAPBEXstdData 2 3" xfId="1288"/>
    <cellStyle name="SAPBEXstdData 2 3 2" xfId="2074"/>
    <cellStyle name="SAPBEXstdData 2 4" xfId="1554"/>
    <cellStyle name="SAPBEXstdData 3" xfId="1029"/>
    <cellStyle name="SAPBEXstdData 3 2" xfId="1816"/>
    <cellStyle name="SAPBEXstdData 4" xfId="1283"/>
    <cellStyle name="SAPBEXstdData 4 2" xfId="2069"/>
    <cellStyle name="SAPBEXstdData 5" xfId="1549"/>
    <cellStyle name="SAPBEXstdItem" xfId="703"/>
    <cellStyle name="SAPBEXstdItem 2" xfId="719"/>
    <cellStyle name="SAPBEXstdItem 2 2" xfId="1034"/>
    <cellStyle name="SAPBEXstdItem 2 2 2" xfId="1821"/>
    <cellStyle name="SAPBEXstdItem 2 3" xfId="1287"/>
    <cellStyle name="SAPBEXstdItem 2 3 2" xfId="2073"/>
    <cellStyle name="SAPBEXstdItem 2 4" xfId="1553"/>
    <cellStyle name="SAPBEXstdItem 3" xfId="1030"/>
    <cellStyle name="SAPBEXstdItem 3 2" xfId="1817"/>
    <cellStyle name="SAPBEXstdItem 4" xfId="1284"/>
    <cellStyle name="SAPBEXstdItem 4 2" xfId="2070"/>
    <cellStyle name="SAPBEXstdItem 5" xfId="1550"/>
    <cellStyle name="SAPBEXstdItemX" xfId="704"/>
    <cellStyle name="SAPBEXstdItemX 2" xfId="718"/>
    <cellStyle name="SAPBEXstdItemX 2 2" xfId="1033"/>
    <cellStyle name="SAPBEXstdItemX 2 2 2" xfId="1820"/>
    <cellStyle name="SAPBEXstdItemX 2 3" xfId="1286"/>
    <cellStyle name="SAPBEXstdItemX 2 3 2" xfId="2072"/>
    <cellStyle name="SAPBEXstdItemX 2 4" xfId="1552"/>
    <cellStyle name="SAPBEXstdItemX 3" xfId="1031"/>
    <cellStyle name="SAPBEXstdItemX 3 2" xfId="1818"/>
    <cellStyle name="SAPBEXstdItemX 4" xfId="1285"/>
    <cellStyle name="SAPBEXstdItemX 4 2" xfId="2071"/>
    <cellStyle name="SAPBEXstdItemX 5" xfId="1551"/>
    <cellStyle name="Standard_NEGS" xfId="705"/>
    <cellStyle name="Style 1" xfId="706"/>
    <cellStyle name="subhead" xfId="707"/>
    <cellStyle name="subhead 2" xfId="708"/>
    <cellStyle name="Subtotal" xfId="709"/>
    <cellStyle name="Text Indent A" xfId="710"/>
    <cellStyle name="Text Indent B" xfId="711"/>
    <cellStyle name="Text Indent C" xfId="712"/>
    <cellStyle name="Times New Roman" xfId="713"/>
    <cellStyle name="Tusental (0)_pldt" xfId="714"/>
    <cellStyle name="Tusental_pldt" xfId="715"/>
    <cellStyle name="Valuta (0)_pldt" xfId="716"/>
    <cellStyle name="Valuta_pldt" xfId="7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workbookViewId="0">
      <selection activeCell="B21" sqref="B21"/>
    </sheetView>
  </sheetViews>
  <sheetFormatPr defaultColWidth="9.140625" defaultRowHeight="15"/>
  <cols>
    <col min="1" max="1" width="9.140625" style="2"/>
    <col min="2" max="2" width="39.85546875" style="2" bestFit="1" customWidth="1"/>
    <col min="3" max="3" width="16.85546875" style="2" customWidth="1"/>
    <col min="4" max="4" width="18.85546875" style="2" customWidth="1"/>
    <col min="5" max="16384" width="9.140625" style="2"/>
  </cols>
  <sheetData>
    <row r="1" spans="1:14" ht="15.75">
      <c r="A1" s="1" t="s">
        <v>0</v>
      </c>
      <c r="B1" s="1" t="s">
        <v>1</v>
      </c>
      <c r="C1" s="139" t="s">
        <v>2</v>
      </c>
      <c r="D1" s="139"/>
      <c r="E1" s="139"/>
      <c r="F1" s="139"/>
      <c r="G1" s="139"/>
      <c r="H1" s="139"/>
      <c r="I1" s="139"/>
      <c r="J1" s="139"/>
      <c r="K1" s="139"/>
      <c r="L1" s="139"/>
      <c r="M1" s="139"/>
      <c r="N1" s="139"/>
    </row>
    <row r="2" spans="1:14">
      <c r="B2" s="3" t="s">
        <v>16</v>
      </c>
    </row>
    <row r="4" spans="1:14" ht="15.75" thickBot="1">
      <c r="B4" s="4" t="s">
        <v>5</v>
      </c>
    </row>
    <row r="5" spans="1:14">
      <c r="A5" s="7" t="s">
        <v>18</v>
      </c>
      <c r="B5" s="8" t="s">
        <v>17</v>
      </c>
      <c r="C5" s="8" t="s">
        <v>3</v>
      </c>
      <c r="D5" s="9" t="s">
        <v>13</v>
      </c>
    </row>
    <row r="6" spans="1:14">
      <c r="A6" s="10"/>
      <c r="B6" s="11"/>
      <c r="C6" s="12"/>
      <c r="D6" s="13"/>
    </row>
    <row r="7" spans="1:14">
      <c r="A7" s="10">
        <v>1</v>
      </c>
      <c r="B7" s="12" t="s">
        <v>6</v>
      </c>
      <c r="C7" s="14" t="e">
        <f>+#REF!+#REF!</f>
        <v>#REF!</v>
      </c>
      <c r="D7" s="13" t="e">
        <f>+#REF!</f>
        <v>#REF!</v>
      </c>
    </row>
    <row r="8" spans="1:14">
      <c r="A8" s="10">
        <v>2</v>
      </c>
      <c r="B8" s="12" t="s">
        <v>7</v>
      </c>
      <c r="C8" s="14" t="e">
        <f>+#REF!</f>
        <v>#REF!</v>
      </c>
      <c r="D8" s="13"/>
    </row>
    <row r="9" spans="1:14">
      <c r="A9" s="10">
        <v>3</v>
      </c>
      <c r="B9" s="12" t="s">
        <v>8</v>
      </c>
      <c r="C9" s="14" t="e">
        <f>+#REF!</f>
        <v>#REF!</v>
      </c>
      <c r="D9" s="13"/>
    </row>
    <row r="10" spans="1:14">
      <c r="A10" s="10">
        <v>4</v>
      </c>
      <c r="B10" s="12" t="s">
        <v>9</v>
      </c>
      <c r="C10" s="14" t="e">
        <f>+#REF!</f>
        <v>#REF!</v>
      </c>
      <c r="D10" s="13" t="e">
        <f>+#REF!</f>
        <v>#REF!</v>
      </c>
    </row>
    <row r="11" spans="1:14">
      <c r="A11" s="10">
        <v>5</v>
      </c>
      <c r="B11" s="12" t="s">
        <v>4</v>
      </c>
      <c r="C11" s="14" t="e">
        <f>+#REF!</f>
        <v>#REF!</v>
      </c>
      <c r="D11" s="13" t="e">
        <f>+#REF!</f>
        <v>#REF!</v>
      </c>
    </row>
    <row r="12" spans="1:14">
      <c r="A12" s="10">
        <v>7</v>
      </c>
      <c r="B12" s="12" t="s">
        <v>10</v>
      </c>
      <c r="C12" s="14" t="e">
        <f>+#REF!</f>
        <v>#REF!</v>
      </c>
      <c r="D12" s="13"/>
    </row>
    <row r="13" spans="1:14">
      <c r="A13" s="10">
        <v>8</v>
      </c>
      <c r="B13" s="12" t="s">
        <v>11</v>
      </c>
      <c r="C13" s="14"/>
      <c r="D13" s="13">
        <v>20153353</v>
      </c>
    </row>
    <row r="14" spans="1:14">
      <c r="A14" s="10">
        <v>9</v>
      </c>
      <c r="B14" s="12" t="s">
        <v>12</v>
      </c>
      <c r="C14" s="14" t="e">
        <f>+#REF!</f>
        <v>#REF!</v>
      </c>
      <c r="D14" s="15" t="e">
        <f>+#REF!</f>
        <v>#REF!</v>
      </c>
    </row>
    <row r="15" spans="1:14">
      <c r="A15" s="16"/>
      <c r="B15" s="12"/>
      <c r="C15" s="14"/>
      <c r="D15" s="13"/>
    </row>
    <row r="16" spans="1:14" ht="15.75" thickBot="1">
      <c r="A16" s="16"/>
      <c r="B16" s="12"/>
      <c r="C16" s="6" t="e">
        <f>SUM(C7:C15)</f>
        <v>#REF!</v>
      </c>
      <c r="D16" s="17" t="e">
        <f>SUM(D7:D15)</f>
        <v>#REF!</v>
      </c>
    </row>
    <row r="17" spans="1:4" ht="15.75" thickTop="1">
      <c r="A17" s="16"/>
      <c r="B17" s="12" t="s">
        <v>14</v>
      </c>
      <c r="C17" s="11" t="e">
        <f>+C16+D16</f>
        <v>#REF!</v>
      </c>
      <c r="D17" s="13"/>
    </row>
    <row r="18" spans="1:4" ht="15.75" thickBot="1">
      <c r="A18" s="18"/>
      <c r="B18" s="19" t="s">
        <v>15</v>
      </c>
      <c r="C18" s="19"/>
      <c r="D18" s="20"/>
    </row>
    <row r="20" spans="1:4" s="21" customFormat="1" ht="56.25">
      <c r="B20" s="22" t="s">
        <v>19</v>
      </c>
      <c r="C20" s="23" t="e">
        <f>+C16/C17*100</f>
        <v>#REF!</v>
      </c>
    </row>
    <row r="21" spans="1:4">
      <c r="C21" s="5"/>
    </row>
  </sheetData>
  <mergeCells count="1">
    <mergeCell ref="C1:N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6"/>
  <sheetViews>
    <sheetView workbookViewId="0">
      <selection activeCell="B6" sqref="B6"/>
    </sheetView>
  </sheetViews>
  <sheetFormatPr defaultRowHeight="15"/>
  <cols>
    <col min="3" max="3" width="12" bestFit="1" customWidth="1"/>
  </cols>
  <sheetData>
    <row r="2" spans="2:3">
      <c r="B2" t="s">
        <v>6</v>
      </c>
      <c r="C2" t="e">
        <f>#REF!/2</f>
        <v>#REF!</v>
      </c>
    </row>
    <row r="3" spans="2:3">
      <c r="B3" t="s">
        <v>37</v>
      </c>
      <c r="C3" t="e">
        <f>SUM(#REF!)</f>
        <v>#REF!</v>
      </c>
    </row>
    <row r="4" spans="2:3">
      <c r="B4" t="s">
        <v>38</v>
      </c>
      <c r="C4" t="e">
        <f>#REF!</f>
        <v>#REF!</v>
      </c>
    </row>
    <row r="6" spans="2:3">
      <c r="B6" t="s">
        <v>21</v>
      </c>
      <c r="C6" t="e">
        <f>SUM(C2:C4)</f>
        <v>#REF!</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5"/>
  <sheetViews>
    <sheetView topLeftCell="B1" workbookViewId="0">
      <selection activeCell="D5" sqref="D5"/>
    </sheetView>
  </sheetViews>
  <sheetFormatPr defaultRowHeight="15"/>
  <cols>
    <col min="2" max="2" width="22.5703125" bestFit="1" customWidth="1"/>
    <col min="4" max="4" width="14.85546875" bestFit="1" customWidth="1"/>
  </cols>
  <sheetData>
    <row r="2" spans="2:4">
      <c r="B2" t="s">
        <v>36</v>
      </c>
      <c r="D2" s="31">
        <f>'OCA- IV'!E6</f>
        <v>21</v>
      </c>
    </row>
    <row r="3" spans="2:4">
      <c r="B3" t="s">
        <v>66</v>
      </c>
      <c r="D3" t="e">
        <f>+#REF!+#REF!</f>
        <v>#REF!</v>
      </c>
    </row>
    <row r="5" spans="2:4">
      <c r="D5" s="34" t="e">
        <f>SUM(D2:D3)</f>
        <v>#REF!</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1"/>
  <sheetViews>
    <sheetView workbookViewId="0">
      <selection activeCell="C11" sqref="C11"/>
    </sheetView>
  </sheetViews>
  <sheetFormatPr defaultRowHeight="15"/>
  <cols>
    <col min="2" max="2" width="4.85546875" bestFit="1" customWidth="1"/>
    <col min="3" max="3" width="14.28515625" bestFit="1" customWidth="1"/>
  </cols>
  <sheetData>
    <row r="2" spans="2:3">
      <c r="B2" t="s">
        <v>39</v>
      </c>
      <c r="C2" s="31">
        <v>50414099.780000001</v>
      </c>
    </row>
    <row r="5" spans="2:3">
      <c r="C5" s="34">
        <f>C2+'SECL Assets'!D2</f>
        <v>50414120.780000001</v>
      </c>
    </row>
    <row r="8" spans="2:3">
      <c r="C8">
        <v>892500000</v>
      </c>
    </row>
    <row r="11" spans="2:3">
      <c r="C11" s="34">
        <f>+C5-C8</f>
        <v>-842085879.22000003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0"/>
  <sheetViews>
    <sheetView topLeftCell="A10" workbookViewId="0">
      <selection activeCell="D25" sqref="D25"/>
    </sheetView>
  </sheetViews>
  <sheetFormatPr defaultRowHeight="15"/>
  <cols>
    <col min="2" max="2" width="55.140625" bestFit="1" customWidth="1"/>
    <col min="3" max="3" width="14.7109375" bestFit="1" customWidth="1"/>
    <col min="4" max="4" width="12.7109375" bestFit="1" customWidth="1"/>
  </cols>
  <sheetData>
    <row r="2" spans="2:4">
      <c r="B2" t="s">
        <v>40</v>
      </c>
    </row>
    <row r="3" spans="2:4">
      <c r="C3" t="s">
        <v>41</v>
      </c>
    </row>
    <row r="4" spans="2:4">
      <c r="B4" t="s">
        <v>42</v>
      </c>
      <c r="C4" t="s">
        <v>43</v>
      </c>
      <c r="D4" t="s">
        <v>44</v>
      </c>
    </row>
    <row r="5" spans="2:4">
      <c r="B5" t="s">
        <v>45</v>
      </c>
      <c r="D5">
        <v>955</v>
      </c>
    </row>
    <row r="6" spans="2:4">
      <c r="B6" t="s">
        <v>46</v>
      </c>
      <c r="C6">
        <v>0.14000000000000001</v>
      </c>
      <c r="D6">
        <v>133.70000000000002</v>
      </c>
    </row>
    <row r="7" spans="2:4">
      <c r="B7" t="s">
        <v>47</v>
      </c>
      <c r="C7">
        <v>0</v>
      </c>
      <c r="D7">
        <v>0</v>
      </c>
    </row>
    <row r="8" spans="2:4">
      <c r="B8" t="s">
        <v>48</v>
      </c>
      <c r="C8">
        <v>87</v>
      </c>
      <c r="D8">
        <v>87</v>
      </c>
    </row>
    <row r="9" spans="2:4">
      <c r="B9" t="s">
        <v>49</v>
      </c>
      <c r="C9">
        <v>0.3</v>
      </c>
      <c r="D9">
        <v>40.110000000000007</v>
      </c>
    </row>
    <row r="10" spans="2:4">
      <c r="B10" t="s">
        <v>50</v>
      </c>
      <c r="C10">
        <v>0.02</v>
      </c>
      <c r="D10">
        <v>2.6740000000000004</v>
      </c>
    </row>
    <row r="11" spans="2:4">
      <c r="B11" t="s">
        <v>51</v>
      </c>
      <c r="C11">
        <v>7.5</v>
      </c>
      <c r="D11">
        <v>7.5</v>
      </c>
    </row>
    <row r="12" spans="2:4">
      <c r="B12" t="s">
        <v>52</v>
      </c>
      <c r="C12">
        <v>7.5</v>
      </c>
      <c r="D12">
        <v>7.5</v>
      </c>
    </row>
    <row r="13" spans="2:4">
      <c r="B13" t="s">
        <v>53</v>
      </c>
      <c r="C13">
        <v>0</v>
      </c>
      <c r="D13">
        <v>0</v>
      </c>
    </row>
    <row r="14" spans="2:4">
      <c r="B14" t="s">
        <v>54</v>
      </c>
      <c r="C14">
        <v>400</v>
      </c>
      <c r="D14">
        <v>400</v>
      </c>
    </row>
    <row r="15" spans="2:4">
      <c r="B15" t="s">
        <v>55</v>
      </c>
      <c r="C15">
        <v>1.04</v>
      </c>
      <c r="D15">
        <v>1.04</v>
      </c>
    </row>
    <row r="16" spans="2:4">
      <c r="B16" t="s">
        <v>56</v>
      </c>
      <c r="C16">
        <v>0.05</v>
      </c>
      <c r="D16">
        <v>65.5762</v>
      </c>
    </row>
    <row r="17" spans="2:5">
      <c r="B17" t="s">
        <v>57</v>
      </c>
      <c r="D17">
        <v>77</v>
      </c>
    </row>
    <row r="18" spans="2:5">
      <c r="B18" t="s">
        <v>21</v>
      </c>
      <c r="D18">
        <v>1777.1001999999999</v>
      </c>
    </row>
    <row r="20" spans="2:5">
      <c r="B20" t="s">
        <v>58</v>
      </c>
      <c r="C20">
        <v>1537</v>
      </c>
      <c r="D20">
        <v>1537</v>
      </c>
    </row>
    <row r="21" spans="2:5">
      <c r="B21" t="s">
        <v>59</v>
      </c>
      <c r="D21">
        <v>0</v>
      </c>
    </row>
    <row r="22" spans="2:5">
      <c r="B22" t="s">
        <v>60</v>
      </c>
      <c r="D22">
        <v>0</v>
      </c>
    </row>
    <row r="23" spans="2:5">
      <c r="B23" t="s">
        <v>61</v>
      </c>
      <c r="C23">
        <v>0</v>
      </c>
      <c r="D23">
        <v>0</v>
      </c>
    </row>
    <row r="24" spans="2:5">
      <c r="B24" t="s">
        <v>62</v>
      </c>
      <c r="C24">
        <v>0</v>
      </c>
      <c r="D24">
        <v>0</v>
      </c>
    </row>
    <row r="25" spans="2:5">
      <c r="B25" t="s">
        <v>56</v>
      </c>
      <c r="C25">
        <v>0.05</v>
      </c>
      <c r="D25">
        <v>76.850000000000009</v>
      </c>
    </row>
    <row r="26" spans="2:5">
      <c r="B26" t="s">
        <v>63</v>
      </c>
      <c r="D26">
        <v>1613.85</v>
      </c>
      <c r="E26">
        <f>D26/D30</f>
        <v>0.43191919835968068</v>
      </c>
    </row>
    <row r="28" spans="2:5">
      <c r="B28" t="s">
        <v>64</v>
      </c>
      <c r="C28">
        <v>345.51256000000001</v>
      </c>
      <c r="D28">
        <v>345.51256000000001</v>
      </c>
    </row>
    <row r="30" spans="2:5">
      <c r="B30" t="s">
        <v>65</v>
      </c>
      <c r="D30">
        <v>3736.4627599999999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4"/>
  <sheetViews>
    <sheetView showGridLines="0" zoomScaleNormal="100" workbookViewId="0">
      <pane ySplit="4" topLeftCell="A5" activePane="bottomLeft" state="frozen"/>
      <selection pane="bottomLeft" activeCell="E13" sqref="E13"/>
    </sheetView>
  </sheetViews>
  <sheetFormatPr defaultColWidth="9" defaultRowHeight="12"/>
  <cols>
    <col min="1" max="1" width="9" style="41"/>
    <col min="2" max="2" width="7" style="41" bestFit="1" customWidth="1"/>
    <col min="3" max="3" width="37.42578125" style="41" bestFit="1" customWidth="1"/>
    <col min="4" max="4" width="18" style="42" bestFit="1" customWidth="1"/>
    <col min="5" max="5" width="18" style="42" customWidth="1"/>
    <col min="6" max="6" width="17.5703125" style="42" bestFit="1" customWidth="1"/>
    <col min="7" max="7" width="19.28515625" style="41" customWidth="1"/>
    <col min="8" max="8" width="10.7109375" style="41" bestFit="1" customWidth="1"/>
    <col min="9" max="9" width="18.5703125" style="41" customWidth="1"/>
    <col min="10" max="10" width="14.85546875" style="41" customWidth="1"/>
    <col min="11" max="11" width="9" style="41"/>
    <col min="12" max="12" width="9.28515625" style="41" bestFit="1" customWidth="1"/>
    <col min="13" max="16384" width="9" style="41"/>
  </cols>
  <sheetData>
    <row r="1" spans="2:11">
      <c r="K1" s="44"/>
    </row>
    <row r="2" spans="2:11" ht="17.25" customHeight="1">
      <c r="B2" s="140" t="s">
        <v>74</v>
      </c>
      <c r="C2" s="140"/>
      <c r="D2" s="140"/>
      <c r="E2" s="141"/>
      <c r="F2" s="140"/>
      <c r="G2" s="142"/>
      <c r="H2" s="140"/>
      <c r="K2" s="44"/>
    </row>
    <row r="3" spans="2:11">
      <c r="B3" s="149" t="s">
        <v>86</v>
      </c>
      <c r="C3" s="149"/>
      <c r="D3" s="149"/>
      <c r="E3" s="150"/>
      <c r="F3" s="149"/>
      <c r="G3" s="151"/>
      <c r="H3" s="149"/>
      <c r="K3" s="44"/>
    </row>
    <row r="4" spans="2:11" ht="59.25" customHeight="1">
      <c r="B4" s="24" t="s">
        <v>26</v>
      </c>
      <c r="C4" s="24" t="s">
        <v>2</v>
      </c>
      <c r="D4" s="89" t="s">
        <v>87</v>
      </c>
      <c r="E4" s="68" t="s">
        <v>108</v>
      </c>
      <c r="F4" s="25" t="s">
        <v>79</v>
      </c>
      <c r="G4" s="25" t="s">
        <v>80</v>
      </c>
      <c r="H4" s="24" t="s">
        <v>27</v>
      </c>
      <c r="K4" s="44"/>
    </row>
    <row r="5" spans="2:11">
      <c r="B5" s="152" t="s">
        <v>70</v>
      </c>
      <c r="C5" s="152"/>
      <c r="D5" s="152"/>
      <c r="E5" s="153"/>
      <c r="F5" s="152"/>
      <c r="G5" s="154"/>
      <c r="H5" s="152"/>
      <c r="K5" s="44"/>
    </row>
    <row r="6" spans="2:11">
      <c r="B6" s="26">
        <v>1</v>
      </c>
      <c r="C6" s="27" t="s">
        <v>25</v>
      </c>
      <c r="D6" s="36">
        <f>('Cash &amp; Cash Equivalents- I'!D50)</f>
        <v>287.99799289999999</v>
      </c>
      <c r="E6" s="48">
        <f>'Cash &amp; Cash Equivalents- I'!E50</f>
        <v>229.52515499999998</v>
      </c>
      <c r="F6" s="48">
        <f>'Cash &amp; Cash Equivalents- I'!F50</f>
        <v>182.82530249999999</v>
      </c>
      <c r="G6" s="62">
        <f>'Cash &amp; Cash Equivalents- I'!G50</f>
        <v>182.82530249999999</v>
      </c>
      <c r="H6" s="28" t="s">
        <v>31</v>
      </c>
      <c r="I6" s="93"/>
      <c r="J6" s="93"/>
      <c r="K6" s="44"/>
    </row>
    <row r="7" spans="2:11">
      <c r="B7" s="26">
        <f>B6+1</f>
        <v>2</v>
      </c>
      <c r="C7" s="41" t="s">
        <v>109</v>
      </c>
      <c r="D7" s="36">
        <f>Inventory!H11</f>
        <v>17.972480000000001</v>
      </c>
      <c r="E7" s="48">
        <f>Inventory!I11</f>
        <v>17.972480000000001</v>
      </c>
      <c r="F7" s="48">
        <f>Inventory!J11</f>
        <v>16.175232000000001</v>
      </c>
      <c r="G7" s="62">
        <f>Inventory!K11</f>
        <v>16.175232000000001</v>
      </c>
      <c r="H7" s="28" t="s">
        <v>32</v>
      </c>
      <c r="I7" s="93"/>
      <c r="J7" s="93"/>
      <c r="K7" s="44"/>
    </row>
    <row r="8" spans="2:11">
      <c r="B8" s="26">
        <f t="shared" ref="B8:B12" si="0">B7+1</f>
        <v>3</v>
      </c>
      <c r="C8" s="27" t="s">
        <v>111</v>
      </c>
      <c r="D8" s="36">
        <f>'Interest Accrued'!E11</f>
        <v>63.09</v>
      </c>
      <c r="E8" s="48">
        <f>'Interest Accrued'!H11</f>
        <v>0</v>
      </c>
      <c r="F8" s="48">
        <f>'Interest Accrued'!I11</f>
        <v>0</v>
      </c>
      <c r="G8" s="62">
        <f>'Interest Accrued'!J11</f>
        <v>0</v>
      </c>
      <c r="H8" s="28" t="s">
        <v>33</v>
      </c>
      <c r="I8" s="93"/>
      <c r="J8" s="93"/>
      <c r="K8" s="44"/>
    </row>
    <row r="9" spans="2:11">
      <c r="B9" s="26">
        <f t="shared" si="0"/>
        <v>4</v>
      </c>
      <c r="C9" s="27" t="s">
        <v>110</v>
      </c>
      <c r="D9" s="36">
        <f>'SHORT TERM LOANS &amp; ADVANCES- II'!D38</f>
        <v>1920.9677625000002</v>
      </c>
      <c r="E9" s="48">
        <f>'SHORT TERM LOANS &amp; ADVANCES- II'!E38</f>
        <v>3.4282281000000001</v>
      </c>
      <c r="F9" s="48">
        <f>'SHORT TERM LOANS &amp; ADVANCES- II'!F38</f>
        <v>3.4282281000000001</v>
      </c>
      <c r="G9" s="62">
        <f>'SHORT TERM LOANS &amp; ADVANCES- II'!G38</f>
        <v>3.4282281000000001</v>
      </c>
      <c r="H9" s="28" t="s">
        <v>34</v>
      </c>
      <c r="I9" s="93"/>
      <c r="J9" s="93"/>
      <c r="K9" s="131"/>
    </row>
    <row r="10" spans="2:11">
      <c r="B10" s="26">
        <f t="shared" si="0"/>
        <v>5</v>
      </c>
      <c r="C10" s="27" t="s">
        <v>112</v>
      </c>
      <c r="D10" s="36">
        <f>'OCA- IV'!E8</f>
        <v>31.2</v>
      </c>
      <c r="E10" s="48">
        <f>'OCA- IV'!F8</f>
        <v>0</v>
      </c>
      <c r="F10" s="48">
        <f>'OCA- IV'!G8</f>
        <v>0</v>
      </c>
      <c r="G10" s="62">
        <f>'OCA- IV'!H8</f>
        <v>0</v>
      </c>
      <c r="H10" s="28" t="s">
        <v>35</v>
      </c>
      <c r="I10" s="93"/>
      <c r="J10" s="93"/>
    </row>
    <row r="11" spans="2:11">
      <c r="B11" s="26">
        <f t="shared" si="0"/>
        <v>6</v>
      </c>
      <c r="C11" s="97" t="s">
        <v>238</v>
      </c>
      <c r="D11" s="134">
        <f>ONCA!E8</f>
        <v>21.37</v>
      </c>
      <c r="E11" s="134">
        <f>ONCA!F8</f>
        <v>0</v>
      </c>
      <c r="F11" s="134">
        <f>ONCA!G8</f>
        <v>0</v>
      </c>
      <c r="G11" s="134">
        <f>ONCA!H8</f>
        <v>0</v>
      </c>
      <c r="H11" s="135" t="s">
        <v>239</v>
      </c>
      <c r="I11" s="93"/>
      <c r="J11" s="93"/>
    </row>
    <row r="12" spans="2:11">
      <c r="B12" s="26">
        <f t="shared" si="0"/>
        <v>7</v>
      </c>
      <c r="C12" s="97" t="s">
        <v>234</v>
      </c>
      <c r="D12" s="134">
        <f>'Sundry Debtors'!E8</f>
        <v>74.05</v>
      </c>
      <c r="E12" s="134">
        <f>'Sundry Debtors'!F8</f>
        <v>0</v>
      </c>
      <c r="F12" s="134">
        <f>'Sundry Debtors'!G8</f>
        <v>0</v>
      </c>
      <c r="G12" s="134">
        <f>'Sundry Debtors'!H8</f>
        <v>0</v>
      </c>
      <c r="H12" s="135" t="s">
        <v>240</v>
      </c>
      <c r="I12" s="93"/>
      <c r="J12" s="93"/>
    </row>
    <row r="13" spans="2:11">
      <c r="B13" s="148" t="s">
        <v>21</v>
      </c>
      <c r="C13" s="148"/>
      <c r="D13" s="37">
        <f>SUM(D6:D12)</f>
        <v>2416.6482354</v>
      </c>
      <c r="E13" s="37">
        <f t="shared" ref="E13:G13" si="1">SUM(E6:E12)</f>
        <v>250.92586309999999</v>
      </c>
      <c r="F13" s="37">
        <f t="shared" si="1"/>
        <v>202.4287626</v>
      </c>
      <c r="G13" s="37">
        <f t="shared" si="1"/>
        <v>202.4287626</v>
      </c>
      <c r="H13" s="30"/>
      <c r="I13" s="93"/>
      <c r="J13" s="93"/>
    </row>
    <row r="14" spans="2:11">
      <c r="B14" s="145" t="s">
        <v>20</v>
      </c>
      <c r="C14" s="145"/>
      <c r="D14" s="145"/>
      <c r="E14" s="146"/>
      <c r="F14" s="145"/>
      <c r="G14" s="147"/>
      <c r="H14" s="145"/>
    </row>
    <row r="15" spans="2:11" ht="220.5" customHeight="1">
      <c r="B15" s="143" t="s">
        <v>83</v>
      </c>
      <c r="C15" s="143"/>
      <c r="D15" s="143"/>
      <c r="E15" s="144"/>
      <c r="F15" s="143"/>
      <c r="G15" s="143"/>
      <c r="H15" s="143"/>
    </row>
    <row r="16" spans="2:11" ht="41.25" customHeight="1">
      <c r="B16" s="58"/>
      <c r="C16" s="58"/>
      <c r="D16" s="58"/>
      <c r="E16" s="58"/>
      <c r="F16" s="58"/>
      <c r="G16" s="58"/>
      <c r="H16" s="58"/>
    </row>
    <row r="17" spans="2:8" ht="23.25" customHeight="1">
      <c r="B17" s="59"/>
      <c r="C17" s="59"/>
      <c r="D17" s="59"/>
      <c r="E17" s="59"/>
      <c r="F17" s="59"/>
      <c r="G17" s="59"/>
      <c r="H17" s="59"/>
    </row>
    <row r="18" spans="2:8" ht="46.5" customHeight="1">
      <c r="B18" s="58"/>
      <c r="C18" s="58"/>
      <c r="D18" s="58"/>
      <c r="E18" s="58"/>
      <c r="F18" s="58"/>
      <c r="G18" s="58"/>
      <c r="H18" s="58"/>
    </row>
    <row r="19" spans="2:8" ht="45" customHeight="1">
      <c r="B19" s="58"/>
      <c r="C19" s="58"/>
      <c r="D19" s="58"/>
      <c r="E19" s="58"/>
      <c r="F19" s="58"/>
      <c r="G19" s="58"/>
      <c r="H19" s="58"/>
    </row>
    <row r="20" spans="2:8" ht="30" customHeight="1">
      <c r="B20" s="60"/>
      <c r="C20" s="60"/>
      <c r="D20" s="60"/>
      <c r="E20" s="60"/>
      <c r="F20" s="60"/>
      <c r="G20" s="60"/>
      <c r="H20" s="60"/>
    </row>
    <row r="21" spans="2:8" ht="61.5" customHeight="1">
      <c r="B21" s="60"/>
      <c r="C21" s="60"/>
      <c r="D21" s="60"/>
      <c r="E21" s="60"/>
      <c r="F21" s="60"/>
      <c r="G21" s="60"/>
      <c r="H21" s="60"/>
    </row>
    <row r="22" spans="2:8">
      <c r="G22" s="42"/>
    </row>
    <row r="24" spans="2:8">
      <c r="G24" s="42"/>
    </row>
  </sheetData>
  <mergeCells count="6">
    <mergeCell ref="B2:H2"/>
    <mergeCell ref="B15:H15"/>
    <mergeCell ref="B14:H14"/>
    <mergeCell ref="B13:C13"/>
    <mergeCell ref="B3:H3"/>
    <mergeCell ref="B5:H5"/>
  </mergeCells>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3"/>
  <sheetViews>
    <sheetView showGridLines="0" zoomScaleNormal="100" workbookViewId="0">
      <pane ySplit="3" topLeftCell="A54" activePane="bottomLeft" state="frozen"/>
      <selection pane="bottomLeft" activeCell="H62" sqref="H62:H63"/>
    </sheetView>
  </sheetViews>
  <sheetFormatPr defaultColWidth="36.28515625" defaultRowHeight="12"/>
  <cols>
    <col min="1" max="1" width="2.28515625" style="41" customWidth="1"/>
    <col min="2" max="2" width="6.7109375" style="41" bestFit="1" customWidth="1"/>
    <col min="3" max="3" width="28.85546875" style="41" bestFit="1" customWidth="1"/>
    <col min="4" max="4" width="17.5703125" style="41" customWidth="1"/>
    <col min="5" max="5" width="13.5703125" style="41" customWidth="1"/>
    <col min="6" max="6" width="17.28515625" style="41" customWidth="1"/>
    <col min="7" max="7" width="18.5703125" style="41" customWidth="1"/>
    <col min="8" max="8" width="53.140625" style="41" customWidth="1"/>
    <col min="9" max="11" width="11.7109375" style="41" customWidth="1"/>
    <col min="12" max="16384" width="36.28515625" style="41"/>
  </cols>
  <sheetData>
    <row r="1" spans="2:11" ht="19.5" customHeight="1">
      <c r="B1" s="155" t="s">
        <v>67</v>
      </c>
      <c r="C1" s="155"/>
      <c r="D1" s="155"/>
      <c r="E1" s="156"/>
      <c r="F1" s="157"/>
      <c r="G1" s="158"/>
      <c r="H1" s="155"/>
    </row>
    <row r="2" spans="2:11">
      <c r="B2" s="168" t="str">
        <f>SUMMARY!B3</f>
        <v>Details are as on 13th May 2021</v>
      </c>
      <c r="C2" s="168"/>
      <c r="D2" s="168"/>
      <c r="E2" s="169"/>
      <c r="F2" s="170"/>
      <c r="G2" s="171"/>
      <c r="H2" s="168"/>
    </row>
    <row r="3" spans="2:11" ht="48">
      <c r="B3" s="24" t="s">
        <v>23</v>
      </c>
      <c r="C3" s="24" t="s">
        <v>123</v>
      </c>
      <c r="D3" s="78" t="s">
        <v>87</v>
      </c>
      <c r="E3" s="70" t="s">
        <v>78</v>
      </c>
      <c r="F3" s="49" t="s">
        <v>81</v>
      </c>
      <c r="G3" s="68" t="s">
        <v>82</v>
      </c>
      <c r="H3" s="25" t="s">
        <v>22</v>
      </c>
      <c r="I3" s="103" t="s">
        <v>170</v>
      </c>
      <c r="J3" s="104" t="s">
        <v>171</v>
      </c>
      <c r="K3" s="104" t="s">
        <v>172</v>
      </c>
    </row>
    <row r="4" spans="2:11">
      <c r="B4" s="152" t="s">
        <v>70</v>
      </c>
      <c r="C4" s="152"/>
      <c r="D4" s="152"/>
      <c r="E4" s="153"/>
      <c r="F4" s="172"/>
      <c r="G4" s="154"/>
      <c r="H4" s="152"/>
    </row>
    <row r="5" spans="2:11" ht="21" customHeight="1">
      <c r="B5" s="112"/>
      <c r="C5" s="113" t="s">
        <v>169</v>
      </c>
      <c r="D5" s="112"/>
      <c r="E5" s="112"/>
      <c r="F5" s="112"/>
      <c r="G5" s="114"/>
      <c r="H5" s="114"/>
    </row>
    <row r="6" spans="2:11" ht="63.75" customHeight="1">
      <c r="B6" s="98">
        <v>1</v>
      </c>
      <c r="C6" s="100" t="s">
        <v>125</v>
      </c>
      <c r="D6" s="106">
        <v>0.21</v>
      </c>
      <c r="E6" s="109" t="str">
        <f>IF(I6=0,"NIL",$D6*I6)</f>
        <v>NIL</v>
      </c>
      <c r="F6" s="109" t="str">
        <f t="shared" ref="F6:G6" si="0">IF(J6=0,"NIL",$D6*J6)</f>
        <v>NIL</v>
      </c>
      <c r="G6" s="109" t="str">
        <f t="shared" si="0"/>
        <v>NIL</v>
      </c>
      <c r="H6" s="108" t="s">
        <v>173</v>
      </c>
      <c r="I6" s="107">
        <v>0</v>
      </c>
      <c r="J6" s="107">
        <v>0</v>
      </c>
      <c r="K6" s="107">
        <v>0</v>
      </c>
    </row>
    <row r="7" spans="2:11" ht="41.25" customHeight="1">
      <c r="B7" s="99">
        <f>B6+1</f>
        <v>2</v>
      </c>
      <c r="C7" s="101" t="s">
        <v>126</v>
      </c>
      <c r="D7" s="105">
        <v>2.6100336999999998</v>
      </c>
      <c r="E7" s="109" t="str">
        <f t="shared" ref="E7:E8" si="1">IF(I7=0,"NIL",$D7*I7)</f>
        <v>NIL</v>
      </c>
      <c r="F7" s="109" t="str">
        <f t="shared" ref="F7:F8" si="2">IF(J7=0,"NIL",$D7*J7)</f>
        <v>NIL</v>
      </c>
      <c r="G7" s="109" t="str">
        <f t="shared" ref="G7:G8" si="3">IF(K7=0,"NIL",$D7*K7)</f>
        <v>NIL</v>
      </c>
      <c r="H7" s="173" t="s">
        <v>174</v>
      </c>
      <c r="I7" s="107">
        <v>0</v>
      </c>
      <c r="J7" s="107">
        <v>0</v>
      </c>
      <c r="K7" s="107">
        <v>0</v>
      </c>
    </row>
    <row r="8" spans="2:11" ht="42.75" customHeight="1">
      <c r="B8" s="99">
        <f t="shared" ref="B8:B49" si="4">B7+1</f>
        <v>3</v>
      </c>
      <c r="C8" s="101" t="s">
        <v>127</v>
      </c>
      <c r="D8" s="105">
        <v>6.6738885999999997</v>
      </c>
      <c r="E8" s="109" t="str">
        <f t="shared" si="1"/>
        <v>NIL</v>
      </c>
      <c r="F8" s="109" t="str">
        <f t="shared" si="2"/>
        <v>NIL</v>
      </c>
      <c r="G8" s="109" t="str">
        <f t="shared" si="3"/>
        <v>NIL</v>
      </c>
      <c r="H8" s="174"/>
      <c r="I8" s="107">
        <v>0</v>
      </c>
      <c r="J8" s="107">
        <v>0</v>
      </c>
      <c r="K8" s="107">
        <v>0</v>
      </c>
    </row>
    <row r="9" spans="2:11" ht="60">
      <c r="B9" s="99">
        <f t="shared" si="4"/>
        <v>4</v>
      </c>
      <c r="C9" s="101" t="s">
        <v>128</v>
      </c>
      <c r="D9" s="105">
        <v>2.0710873000000003</v>
      </c>
      <c r="E9" s="109" t="str">
        <f t="shared" ref="E9:E49" si="5">IF(I9=0,"NIL",$D9*I9)</f>
        <v>NIL</v>
      </c>
      <c r="F9" s="109" t="str">
        <f t="shared" ref="F9:F49" si="6">IF(J9=0,"NIL",$D9*J9)</f>
        <v>NIL</v>
      </c>
      <c r="G9" s="109" t="str">
        <f t="shared" ref="G9:G49" si="7">IF(K9=0,"NIL",$D9*K9)</f>
        <v>NIL</v>
      </c>
      <c r="H9" s="110" t="s">
        <v>175</v>
      </c>
      <c r="I9" s="107">
        <v>0</v>
      </c>
      <c r="J9" s="107">
        <v>0</v>
      </c>
      <c r="K9" s="107">
        <v>0</v>
      </c>
    </row>
    <row r="10" spans="2:11" ht="60">
      <c r="B10" s="99">
        <f t="shared" si="4"/>
        <v>5</v>
      </c>
      <c r="C10" s="101" t="s">
        <v>129</v>
      </c>
      <c r="D10" s="105">
        <v>1.8000000000000001E-4</v>
      </c>
      <c r="E10" s="109" t="str">
        <f t="shared" si="5"/>
        <v>NIL</v>
      </c>
      <c r="F10" s="109" t="str">
        <f t="shared" si="6"/>
        <v>NIL</v>
      </c>
      <c r="G10" s="109" t="str">
        <f t="shared" si="7"/>
        <v>NIL</v>
      </c>
      <c r="H10" s="110" t="s">
        <v>175</v>
      </c>
      <c r="I10" s="107">
        <v>0</v>
      </c>
      <c r="J10" s="107">
        <v>0</v>
      </c>
      <c r="K10" s="107">
        <v>0</v>
      </c>
    </row>
    <row r="11" spans="2:11" ht="60">
      <c r="B11" s="99">
        <f t="shared" si="4"/>
        <v>6</v>
      </c>
      <c r="C11" s="101" t="s">
        <v>130</v>
      </c>
      <c r="D11" s="105">
        <v>0.27201439999999999</v>
      </c>
      <c r="E11" s="109" t="str">
        <f t="shared" si="5"/>
        <v>NIL</v>
      </c>
      <c r="F11" s="109" t="str">
        <f t="shared" si="6"/>
        <v>NIL</v>
      </c>
      <c r="G11" s="109" t="str">
        <f t="shared" si="7"/>
        <v>NIL</v>
      </c>
      <c r="H11" s="110" t="s">
        <v>175</v>
      </c>
      <c r="I11" s="107">
        <v>0</v>
      </c>
      <c r="J11" s="107">
        <v>0</v>
      </c>
      <c r="K11" s="107">
        <v>0</v>
      </c>
    </row>
    <row r="12" spans="2:11" ht="60">
      <c r="B12" s="99">
        <f t="shared" si="4"/>
        <v>7</v>
      </c>
      <c r="C12" s="101" t="s">
        <v>131</v>
      </c>
      <c r="D12" s="105">
        <v>1.1147800000000001</v>
      </c>
      <c r="E12" s="109">
        <f t="shared" si="5"/>
        <v>1.1147800000000001</v>
      </c>
      <c r="F12" s="109">
        <f t="shared" si="6"/>
        <v>1.1147800000000001</v>
      </c>
      <c r="G12" s="109">
        <f t="shared" si="7"/>
        <v>1.1147800000000001</v>
      </c>
      <c r="H12" s="110" t="s">
        <v>176</v>
      </c>
      <c r="I12" s="107">
        <v>1</v>
      </c>
      <c r="J12" s="107">
        <v>1</v>
      </c>
      <c r="K12" s="107">
        <v>1</v>
      </c>
    </row>
    <row r="13" spans="2:11" ht="60">
      <c r="B13" s="99">
        <f t="shared" si="4"/>
        <v>8</v>
      </c>
      <c r="C13" s="101" t="s">
        <v>132</v>
      </c>
      <c r="D13" s="105">
        <v>3.2168950999999999</v>
      </c>
      <c r="E13" s="109" t="str">
        <f t="shared" si="5"/>
        <v>NIL</v>
      </c>
      <c r="F13" s="109" t="str">
        <f t="shared" si="6"/>
        <v>NIL</v>
      </c>
      <c r="G13" s="109" t="str">
        <f t="shared" si="7"/>
        <v>NIL</v>
      </c>
      <c r="H13" s="110" t="s">
        <v>175</v>
      </c>
      <c r="I13" s="107">
        <v>0</v>
      </c>
      <c r="J13" s="107">
        <v>0</v>
      </c>
      <c r="K13" s="107">
        <v>0</v>
      </c>
    </row>
    <row r="14" spans="2:11" ht="60">
      <c r="B14" s="99">
        <f t="shared" si="4"/>
        <v>9</v>
      </c>
      <c r="C14" s="101" t="s">
        <v>133</v>
      </c>
      <c r="D14" s="105">
        <v>0.2491691</v>
      </c>
      <c r="E14" s="109" t="str">
        <f t="shared" si="5"/>
        <v>NIL</v>
      </c>
      <c r="F14" s="109" t="str">
        <f t="shared" si="6"/>
        <v>NIL</v>
      </c>
      <c r="G14" s="109" t="str">
        <f t="shared" si="7"/>
        <v>NIL</v>
      </c>
      <c r="H14" s="110" t="s">
        <v>175</v>
      </c>
      <c r="I14" s="107">
        <v>0</v>
      </c>
      <c r="J14" s="107">
        <v>0</v>
      </c>
      <c r="K14" s="107">
        <v>0</v>
      </c>
    </row>
    <row r="15" spans="2:11" ht="60">
      <c r="B15" s="99">
        <f t="shared" si="4"/>
        <v>10</v>
      </c>
      <c r="C15" s="101" t="s">
        <v>134</v>
      </c>
      <c r="D15" s="105">
        <v>2.2578939999999998</v>
      </c>
      <c r="E15" s="109" t="str">
        <f t="shared" si="5"/>
        <v>NIL</v>
      </c>
      <c r="F15" s="109" t="str">
        <f t="shared" si="6"/>
        <v>NIL</v>
      </c>
      <c r="G15" s="109" t="str">
        <f t="shared" si="7"/>
        <v>NIL</v>
      </c>
      <c r="H15" s="110" t="s">
        <v>175</v>
      </c>
      <c r="I15" s="107">
        <v>0</v>
      </c>
      <c r="J15" s="107">
        <v>0</v>
      </c>
      <c r="K15" s="107">
        <v>0</v>
      </c>
    </row>
    <row r="16" spans="2:11" ht="60">
      <c r="B16" s="99">
        <f t="shared" si="4"/>
        <v>11</v>
      </c>
      <c r="C16" s="101" t="s">
        <v>135</v>
      </c>
      <c r="D16" s="105">
        <v>0.36654999999999999</v>
      </c>
      <c r="E16" s="109" t="str">
        <f t="shared" si="5"/>
        <v>NIL</v>
      </c>
      <c r="F16" s="109" t="str">
        <f t="shared" si="6"/>
        <v>NIL</v>
      </c>
      <c r="G16" s="109" t="str">
        <f t="shared" si="7"/>
        <v>NIL</v>
      </c>
      <c r="H16" s="110" t="s">
        <v>175</v>
      </c>
      <c r="I16" s="107">
        <v>0</v>
      </c>
      <c r="J16" s="107">
        <v>0</v>
      </c>
      <c r="K16" s="107">
        <v>0</v>
      </c>
    </row>
    <row r="17" spans="2:11" ht="60">
      <c r="B17" s="99">
        <f t="shared" si="4"/>
        <v>12</v>
      </c>
      <c r="C17" s="101" t="s">
        <v>136</v>
      </c>
      <c r="D17" s="105">
        <v>4.7750000000000001E-4</v>
      </c>
      <c r="E17" s="109" t="str">
        <f t="shared" si="5"/>
        <v>NIL</v>
      </c>
      <c r="F17" s="109" t="str">
        <f t="shared" si="6"/>
        <v>NIL</v>
      </c>
      <c r="G17" s="109" t="str">
        <f t="shared" si="7"/>
        <v>NIL</v>
      </c>
      <c r="H17" s="110" t="s">
        <v>175</v>
      </c>
      <c r="I17" s="107">
        <v>0</v>
      </c>
      <c r="J17" s="107">
        <v>0</v>
      </c>
      <c r="K17" s="107">
        <v>0</v>
      </c>
    </row>
    <row r="18" spans="2:11" ht="60">
      <c r="B18" s="99">
        <f t="shared" si="4"/>
        <v>13</v>
      </c>
      <c r="C18" s="101" t="s">
        <v>137</v>
      </c>
      <c r="D18" s="105">
        <v>0.31307000000000001</v>
      </c>
      <c r="E18" s="109" t="str">
        <f t="shared" si="5"/>
        <v>NIL</v>
      </c>
      <c r="F18" s="109" t="str">
        <f t="shared" si="6"/>
        <v>NIL</v>
      </c>
      <c r="G18" s="109" t="str">
        <f t="shared" si="7"/>
        <v>NIL</v>
      </c>
      <c r="H18" s="110" t="s">
        <v>175</v>
      </c>
      <c r="I18" s="107">
        <v>0</v>
      </c>
      <c r="J18" s="107">
        <v>0</v>
      </c>
      <c r="K18" s="107">
        <v>0</v>
      </c>
    </row>
    <row r="19" spans="2:11" ht="60">
      <c r="B19" s="99">
        <f t="shared" si="4"/>
        <v>14</v>
      </c>
      <c r="C19" s="101" t="s">
        <v>138</v>
      </c>
      <c r="D19" s="105">
        <v>3.605</v>
      </c>
      <c r="E19" s="109" t="str">
        <f t="shared" si="5"/>
        <v>NIL</v>
      </c>
      <c r="F19" s="109" t="str">
        <f t="shared" si="6"/>
        <v>NIL</v>
      </c>
      <c r="G19" s="109" t="str">
        <f t="shared" si="7"/>
        <v>NIL</v>
      </c>
      <c r="H19" s="110" t="s">
        <v>175</v>
      </c>
      <c r="I19" s="107">
        <v>0</v>
      </c>
      <c r="J19" s="107">
        <v>0</v>
      </c>
      <c r="K19" s="107">
        <v>0</v>
      </c>
    </row>
    <row r="20" spans="2:11" ht="60">
      <c r="B20" s="99">
        <f t="shared" si="4"/>
        <v>15</v>
      </c>
      <c r="C20" s="101" t="s">
        <v>139</v>
      </c>
      <c r="D20" s="105">
        <v>9.9000000000000005E-2</v>
      </c>
      <c r="E20" s="109" t="str">
        <f t="shared" si="5"/>
        <v>NIL</v>
      </c>
      <c r="F20" s="109" t="str">
        <f t="shared" si="6"/>
        <v>NIL</v>
      </c>
      <c r="G20" s="109" t="str">
        <f t="shared" si="7"/>
        <v>NIL</v>
      </c>
      <c r="H20" s="110" t="s">
        <v>175</v>
      </c>
      <c r="I20" s="107">
        <v>0</v>
      </c>
      <c r="J20" s="107">
        <v>0</v>
      </c>
      <c r="K20" s="107">
        <v>0</v>
      </c>
    </row>
    <row r="21" spans="2:11" ht="60">
      <c r="B21" s="99">
        <f t="shared" si="4"/>
        <v>16</v>
      </c>
      <c r="C21" s="101" t="s">
        <v>140</v>
      </c>
      <c r="D21" s="105">
        <v>2.2757535999999998</v>
      </c>
      <c r="E21" s="109" t="str">
        <f t="shared" si="5"/>
        <v>NIL</v>
      </c>
      <c r="F21" s="109" t="str">
        <f t="shared" si="6"/>
        <v>NIL</v>
      </c>
      <c r="G21" s="109" t="str">
        <f t="shared" si="7"/>
        <v>NIL</v>
      </c>
      <c r="H21" s="110" t="s">
        <v>175</v>
      </c>
      <c r="I21" s="107">
        <v>0</v>
      </c>
      <c r="J21" s="107">
        <v>0</v>
      </c>
      <c r="K21" s="107">
        <v>0</v>
      </c>
    </row>
    <row r="22" spans="2:11" ht="60">
      <c r="B22" s="99">
        <f t="shared" si="4"/>
        <v>17</v>
      </c>
      <c r="C22" s="101" t="s">
        <v>141</v>
      </c>
      <c r="D22" s="105">
        <v>0.05</v>
      </c>
      <c r="E22" s="109" t="str">
        <f t="shared" si="5"/>
        <v>NIL</v>
      </c>
      <c r="F22" s="109" t="str">
        <f t="shared" si="6"/>
        <v>NIL</v>
      </c>
      <c r="G22" s="109" t="str">
        <f t="shared" si="7"/>
        <v>NIL</v>
      </c>
      <c r="H22" s="110" t="s">
        <v>175</v>
      </c>
      <c r="I22" s="107">
        <v>0</v>
      </c>
      <c r="J22" s="107">
        <v>0</v>
      </c>
      <c r="K22" s="107">
        <v>0</v>
      </c>
    </row>
    <row r="23" spans="2:11" ht="60">
      <c r="B23" s="99">
        <f t="shared" si="4"/>
        <v>18</v>
      </c>
      <c r="C23" s="101" t="s">
        <v>142</v>
      </c>
      <c r="D23" s="105">
        <v>3.61328E-2</v>
      </c>
      <c r="E23" s="109" t="str">
        <f t="shared" si="5"/>
        <v>NIL</v>
      </c>
      <c r="F23" s="109" t="str">
        <f t="shared" si="6"/>
        <v>NIL</v>
      </c>
      <c r="G23" s="109" t="str">
        <f t="shared" si="7"/>
        <v>NIL</v>
      </c>
      <c r="H23" s="110" t="s">
        <v>175</v>
      </c>
      <c r="I23" s="107">
        <v>0</v>
      </c>
      <c r="J23" s="107">
        <v>0</v>
      </c>
      <c r="K23" s="107">
        <v>0</v>
      </c>
    </row>
    <row r="24" spans="2:11" ht="60">
      <c r="B24" s="99">
        <f t="shared" si="4"/>
        <v>19</v>
      </c>
      <c r="C24" s="101" t="s">
        <v>143</v>
      </c>
      <c r="D24" s="105">
        <v>0.79561800000000005</v>
      </c>
      <c r="E24" s="109" t="str">
        <f t="shared" si="5"/>
        <v>NIL</v>
      </c>
      <c r="F24" s="109" t="str">
        <f t="shared" si="6"/>
        <v>NIL</v>
      </c>
      <c r="G24" s="109" t="str">
        <f t="shared" si="7"/>
        <v>NIL</v>
      </c>
      <c r="H24" s="110" t="s">
        <v>175</v>
      </c>
      <c r="I24" s="107">
        <v>0</v>
      </c>
      <c r="J24" s="107">
        <v>0</v>
      </c>
      <c r="K24" s="107">
        <v>0</v>
      </c>
    </row>
    <row r="25" spans="2:11" ht="60">
      <c r="B25" s="99">
        <f t="shared" si="4"/>
        <v>20</v>
      </c>
      <c r="C25" s="101" t="s">
        <v>144</v>
      </c>
      <c r="D25" s="105">
        <v>0.29310400000000003</v>
      </c>
      <c r="E25" s="109" t="str">
        <f t="shared" si="5"/>
        <v>NIL</v>
      </c>
      <c r="F25" s="109" t="str">
        <f t="shared" si="6"/>
        <v>NIL</v>
      </c>
      <c r="G25" s="109" t="str">
        <f t="shared" si="7"/>
        <v>NIL</v>
      </c>
      <c r="H25" s="110" t="s">
        <v>175</v>
      </c>
      <c r="I25" s="107">
        <v>0</v>
      </c>
      <c r="J25" s="107">
        <v>0</v>
      </c>
      <c r="K25" s="107">
        <v>0</v>
      </c>
    </row>
    <row r="26" spans="2:11" ht="60">
      <c r="B26" s="99">
        <f t="shared" si="4"/>
        <v>21</v>
      </c>
      <c r="C26" s="101" t="s">
        <v>145</v>
      </c>
      <c r="D26" s="105">
        <v>0.30580080000000004</v>
      </c>
      <c r="E26" s="109" t="str">
        <f t="shared" si="5"/>
        <v>NIL</v>
      </c>
      <c r="F26" s="109" t="str">
        <f t="shared" si="6"/>
        <v>NIL</v>
      </c>
      <c r="G26" s="109" t="str">
        <f t="shared" si="7"/>
        <v>NIL</v>
      </c>
      <c r="H26" s="110" t="s">
        <v>175</v>
      </c>
      <c r="I26" s="107">
        <v>0</v>
      </c>
      <c r="J26" s="107">
        <v>0</v>
      </c>
      <c r="K26" s="107">
        <v>0</v>
      </c>
    </row>
    <row r="27" spans="2:11" ht="60">
      <c r="B27" s="99">
        <f t="shared" si="4"/>
        <v>22</v>
      </c>
      <c r="C27" s="101" t="s">
        <v>146</v>
      </c>
      <c r="D27" s="105">
        <v>5.604E-2</v>
      </c>
      <c r="E27" s="109" t="str">
        <f t="shared" si="5"/>
        <v>NIL</v>
      </c>
      <c r="F27" s="109" t="str">
        <f t="shared" si="6"/>
        <v>NIL</v>
      </c>
      <c r="G27" s="109" t="str">
        <f t="shared" si="7"/>
        <v>NIL</v>
      </c>
      <c r="H27" s="110" t="s">
        <v>175</v>
      </c>
      <c r="I27" s="107">
        <v>0</v>
      </c>
      <c r="J27" s="107">
        <v>0</v>
      </c>
      <c r="K27" s="107">
        <v>0</v>
      </c>
    </row>
    <row r="28" spans="2:11" ht="60">
      <c r="B28" s="99">
        <f t="shared" si="4"/>
        <v>23</v>
      </c>
      <c r="C28" s="101" t="s">
        <v>147</v>
      </c>
      <c r="D28" s="105">
        <v>9.7208050000000004</v>
      </c>
      <c r="E28" s="109">
        <f t="shared" si="5"/>
        <v>9.7208050000000004</v>
      </c>
      <c r="F28" s="109">
        <f t="shared" si="6"/>
        <v>9.7208050000000004</v>
      </c>
      <c r="G28" s="109">
        <f t="shared" si="7"/>
        <v>9.7208050000000004</v>
      </c>
      <c r="H28" s="110" t="s">
        <v>176</v>
      </c>
      <c r="I28" s="107">
        <v>1</v>
      </c>
      <c r="J28" s="107">
        <v>1</v>
      </c>
      <c r="K28" s="107">
        <v>1</v>
      </c>
    </row>
    <row r="29" spans="2:11" ht="60">
      <c r="B29" s="99">
        <f t="shared" si="4"/>
        <v>24</v>
      </c>
      <c r="C29" s="101" t="s">
        <v>148</v>
      </c>
      <c r="D29" s="105">
        <v>5.1929999999999997E-2</v>
      </c>
      <c r="E29" s="109">
        <f t="shared" si="5"/>
        <v>5.1929999999999997E-2</v>
      </c>
      <c r="F29" s="109">
        <f t="shared" si="6"/>
        <v>5.1929999999999997E-2</v>
      </c>
      <c r="G29" s="109">
        <f t="shared" si="7"/>
        <v>5.1929999999999997E-2</v>
      </c>
      <c r="H29" s="110" t="s">
        <v>176</v>
      </c>
      <c r="I29" s="107">
        <v>1</v>
      </c>
      <c r="J29" s="107">
        <v>1</v>
      </c>
      <c r="K29" s="107">
        <v>1</v>
      </c>
    </row>
    <row r="30" spans="2:11" ht="24" customHeight="1">
      <c r="B30" s="116"/>
      <c r="C30" s="115" t="s">
        <v>149</v>
      </c>
      <c r="D30" s="117"/>
      <c r="E30" s="118"/>
      <c r="F30" s="118"/>
      <c r="G30" s="118"/>
      <c r="H30" s="119"/>
      <c r="I30" s="107"/>
    </row>
    <row r="31" spans="2:11" ht="105">
      <c r="B31" s="99">
        <f t="shared" si="4"/>
        <v>1</v>
      </c>
      <c r="C31" s="101" t="s">
        <v>150</v>
      </c>
      <c r="D31" s="105">
        <v>7.0862100000000003</v>
      </c>
      <c r="E31" s="109">
        <f t="shared" si="5"/>
        <v>7.0862100000000003</v>
      </c>
      <c r="F31" s="109">
        <f t="shared" si="6"/>
        <v>2.1258629999999998</v>
      </c>
      <c r="G31" s="109">
        <f t="shared" si="7"/>
        <v>2.1258629999999998</v>
      </c>
      <c r="H31" s="111" t="s">
        <v>180</v>
      </c>
      <c r="I31" s="107">
        <v>1</v>
      </c>
      <c r="J31" s="107">
        <v>0.3</v>
      </c>
      <c r="K31" s="107">
        <v>0.3</v>
      </c>
    </row>
    <row r="32" spans="2:11" ht="105">
      <c r="B32" s="99">
        <f t="shared" si="4"/>
        <v>2</v>
      </c>
      <c r="C32" s="101" t="s">
        <v>151</v>
      </c>
      <c r="D32" s="105">
        <v>5.8591100000000003</v>
      </c>
      <c r="E32" s="109">
        <f t="shared" si="5"/>
        <v>5.8591100000000003</v>
      </c>
      <c r="F32" s="109">
        <f t="shared" si="6"/>
        <v>1.4647775000000001</v>
      </c>
      <c r="G32" s="109">
        <f t="shared" si="7"/>
        <v>1.4647775000000001</v>
      </c>
      <c r="H32" s="111" t="s">
        <v>179</v>
      </c>
      <c r="I32" s="107">
        <v>1</v>
      </c>
      <c r="J32" s="107">
        <v>0.25</v>
      </c>
      <c r="K32" s="107">
        <v>0.25</v>
      </c>
    </row>
    <row r="33" spans="2:11" ht="75">
      <c r="B33" s="99">
        <f t="shared" si="4"/>
        <v>3</v>
      </c>
      <c r="C33" s="101" t="s">
        <v>152</v>
      </c>
      <c r="D33" s="105">
        <v>6.5238500000000004</v>
      </c>
      <c r="E33" s="109">
        <f t="shared" si="5"/>
        <v>6.5238500000000004</v>
      </c>
      <c r="F33" s="109" t="str">
        <f t="shared" si="6"/>
        <v>NIL</v>
      </c>
      <c r="G33" s="109" t="str">
        <f t="shared" si="7"/>
        <v>NIL</v>
      </c>
      <c r="H33" s="111" t="s">
        <v>177</v>
      </c>
      <c r="I33" s="107">
        <v>1</v>
      </c>
      <c r="J33" s="107">
        <v>0</v>
      </c>
      <c r="K33" s="107">
        <v>0</v>
      </c>
    </row>
    <row r="34" spans="2:11" ht="105">
      <c r="B34" s="99">
        <f t="shared" si="4"/>
        <v>4</v>
      </c>
      <c r="C34" s="101" t="s">
        <v>153</v>
      </c>
      <c r="D34" s="105">
        <v>4.1076199999999998</v>
      </c>
      <c r="E34" s="109">
        <f t="shared" si="5"/>
        <v>4.1076199999999998</v>
      </c>
      <c r="F34" s="109">
        <f t="shared" si="6"/>
        <v>0.616143</v>
      </c>
      <c r="G34" s="109">
        <f t="shared" si="7"/>
        <v>0.616143</v>
      </c>
      <c r="H34" s="111" t="s">
        <v>178</v>
      </c>
      <c r="I34" s="107">
        <v>1</v>
      </c>
      <c r="J34" s="107">
        <v>0.15</v>
      </c>
      <c r="K34" s="107">
        <v>0.15</v>
      </c>
    </row>
    <row r="35" spans="2:11" ht="105">
      <c r="B35" s="99">
        <f t="shared" si="4"/>
        <v>5</v>
      </c>
      <c r="C35" s="101" t="s">
        <v>154</v>
      </c>
      <c r="D35" s="105">
        <v>10.49691</v>
      </c>
      <c r="E35" s="109">
        <f t="shared" si="5"/>
        <v>10.49691</v>
      </c>
      <c r="F35" s="109">
        <f t="shared" si="6"/>
        <v>1.5745365</v>
      </c>
      <c r="G35" s="109">
        <f t="shared" si="7"/>
        <v>1.5745365</v>
      </c>
      <c r="H35" s="111" t="s">
        <v>178</v>
      </c>
      <c r="I35" s="107">
        <v>1</v>
      </c>
      <c r="J35" s="107">
        <v>0.15</v>
      </c>
      <c r="K35" s="107">
        <v>0.15</v>
      </c>
    </row>
    <row r="36" spans="2:11" ht="105">
      <c r="B36" s="99">
        <f t="shared" si="4"/>
        <v>6</v>
      </c>
      <c r="C36" s="101" t="s">
        <v>155</v>
      </c>
      <c r="D36" s="105">
        <v>21.655850000000001</v>
      </c>
      <c r="E36" s="109">
        <f t="shared" si="5"/>
        <v>21.655850000000001</v>
      </c>
      <c r="F36" s="109">
        <f t="shared" si="6"/>
        <v>3.2483775000000001</v>
      </c>
      <c r="G36" s="109">
        <f t="shared" si="7"/>
        <v>3.2483775000000001</v>
      </c>
      <c r="H36" s="111" t="s">
        <v>178</v>
      </c>
      <c r="I36" s="107">
        <v>1</v>
      </c>
      <c r="J36" s="107">
        <v>0.15</v>
      </c>
      <c r="K36" s="107">
        <v>0.15</v>
      </c>
    </row>
    <row r="37" spans="2:11" ht="60">
      <c r="B37" s="99">
        <f t="shared" si="4"/>
        <v>7</v>
      </c>
      <c r="C37" s="101" t="s">
        <v>156</v>
      </c>
      <c r="D37" s="105">
        <v>6.6259589999999999</v>
      </c>
      <c r="E37" s="109" t="str">
        <f t="shared" si="5"/>
        <v>NIL</v>
      </c>
      <c r="F37" s="109" t="str">
        <f t="shared" si="6"/>
        <v>NIL</v>
      </c>
      <c r="G37" s="109" t="str">
        <f t="shared" si="7"/>
        <v>NIL</v>
      </c>
      <c r="H37" s="110" t="s">
        <v>181</v>
      </c>
      <c r="I37" s="107">
        <v>0</v>
      </c>
      <c r="J37" s="107">
        <v>0</v>
      </c>
      <c r="K37" s="107">
        <v>0</v>
      </c>
    </row>
    <row r="38" spans="2:11" ht="60">
      <c r="B38" s="99">
        <f t="shared" si="4"/>
        <v>8</v>
      </c>
      <c r="C38" s="101" t="s">
        <v>157</v>
      </c>
      <c r="D38" s="105">
        <v>18.844550000000002</v>
      </c>
      <c r="E38" s="109" t="str">
        <f t="shared" si="5"/>
        <v>NIL</v>
      </c>
      <c r="F38" s="109" t="str">
        <f t="shared" si="6"/>
        <v>NIL</v>
      </c>
      <c r="G38" s="109" t="str">
        <f t="shared" si="7"/>
        <v>NIL</v>
      </c>
      <c r="H38" s="110" t="s">
        <v>181</v>
      </c>
      <c r="I38" s="107">
        <v>0</v>
      </c>
      <c r="J38" s="107">
        <v>0</v>
      </c>
      <c r="K38" s="107">
        <v>0</v>
      </c>
    </row>
    <row r="39" spans="2:11" ht="60">
      <c r="B39" s="99">
        <f t="shared" si="4"/>
        <v>9</v>
      </c>
      <c r="C39" s="101" t="s">
        <v>158</v>
      </c>
      <c r="D39" s="105">
        <v>7.2446200000000003</v>
      </c>
      <c r="E39" s="109" t="str">
        <f t="shared" si="5"/>
        <v>NIL</v>
      </c>
      <c r="F39" s="109" t="str">
        <f t="shared" si="6"/>
        <v>NIL</v>
      </c>
      <c r="G39" s="109" t="str">
        <f t="shared" si="7"/>
        <v>NIL</v>
      </c>
      <c r="H39" s="110" t="s">
        <v>181</v>
      </c>
      <c r="I39" s="107">
        <v>0</v>
      </c>
      <c r="J39" s="107">
        <v>0</v>
      </c>
      <c r="K39" s="107">
        <v>0</v>
      </c>
    </row>
    <row r="40" spans="2:11" ht="90">
      <c r="B40" s="99">
        <f t="shared" si="4"/>
        <v>10</v>
      </c>
      <c r="C40" s="101" t="s">
        <v>159</v>
      </c>
      <c r="D40" s="105">
        <v>11.47199</v>
      </c>
      <c r="E40" s="109">
        <f t="shared" si="5"/>
        <v>11.47199</v>
      </c>
      <c r="F40" s="109">
        <f t="shared" si="6"/>
        <v>11.47199</v>
      </c>
      <c r="G40" s="109">
        <f t="shared" si="7"/>
        <v>11.47199</v>
      </c>
      <c r="H40" s="110" t="s">
        <v>182</v>
      </c>
      <c r="I40" s="107">
        <v>1</v>
      </c>
      <c r="J40" s="107">
        <v>1</v>
      </c>
      <c r="K40" s="107">
        <v>1</v>
      </c>
    </row>
    <row r="41" spans="2:11" ht="90">
      <c r="B41" s="99">
        <f t="shared" si="4"/>
        <v>11</v>
      </c>
      <c r="C41" s="101" t="s">
        <v>160</v>
      </c>
      <c r="D41" s="105">
        <v>8.1994399999999992</v>
      </c>
      <c r="E41" s="109">
        <f t="shared" si="5"/>
        <v>8.1994399999999992</v>
      </c>
      <c r="F41" s="109">
        <f t="shared" si="6"/>
        <v>8.1994399999999992</v>
      </c>
      <c r="G41" s="109">
        <f t="shared" si="7"/>
        <v>8.1994399999999992</v>
      </c>
      <c r="H41" s="110" t="s">
        <v>182</v>
      </c>
      <c r="I41" s="107">
        <v>1</v>
      </c>
      <c r="J41" s="107">
        <v>1</v>
      </c>
      <c r="K41" s="107">
        <v>1</v>
      </c>
    </row>
    <row r="42" spans="2:11" ht="90">
      <c r="B42" s="99">
        <f t="shared" si="4"/>
        <v>12</v>
      </c>
      <c r="C42" s="101" t="s">
        <v>161</v>
      </c>
      <c r="D42" s="105">
        <v>7.2079500000000003</v>
      </c>
      <c r="E42" s="109">
        <f t="shared" si="5"/>
        <v>7.2079500000000003</v>
      </c>
      <c r="F42" s="109">
        <f t="shared" si="6"/>
        <v>7.2079500000000003</v>
      </c>
      <c r="G42" s="109">
        <f t="shared" si="7"/>
        <v>7.2079500000000003</v>
      </c>
      <c r="H42" s="110" t="s">
        <v>182</v>
      </c>
      <c r="I42" s="107">
        <v>1</v>
      </c>
      <c r="J42" s="107">
        <v>1</v>
      </c>
      <c r="K42" s="107">
        <v>1</v>
      </c>
    </row>
    <row r="43" spans="2:11" ht="90">
      <c r="B43" s="99">
        <f t="shared" si="4"/>
        <v>13</v>
      </c>
      <c r="C43" s="101" t="s">
        <v>162</v>
      </c>
      <c r="D43" s="105">
        <v>6.1812300000000002</v>
      </c>
      <c r="E43" s="109">
        <f t="shared" si="5"/>
        <v>6.1812300000000002</v>
      </c>
      <c r="F43" s="109">
        <f t="shared" si="6"/>
        <v>6.1812300000000002</v>
      </c>
      <c r="G43" s="109">
        <f t="shared" si="7"/>
        <v>6.1812300000000002</v>
      </c>
      <c r="H43" s="110" t="s">
        <v>182</v>
      </c>
      <c r="I43" s="107">
        <v>1</v>
      </c>
      <c r="J43" s="107">
        <v>1</v>
      </c>
      <c r="K43" s="107">
        <v>1</v>
      </c>
    </row>
    <row r="44" spans="2:11" ht="90">
      <c r="B44" s="99">
        <f t="shared" si="4"/>
        <v>14</v>
      </c>
      <c r="C44" s="101" t="s">
        <v>163</v>
      </c>
      <c r="D44" s="105">
        <v>2.8895900000000001</v>
      </c>
      <c r="E44" s="109">
        <f t="shared" si="5"/>
        <v>2.8895900000000001</v>
      </c>
      <c r="F44" s="109">
        <f t="shared" si="6"/>
        <v>2.8895900000000001</v>
      </c>
      <c r="G44" s="109">
        <f t="shared" si="7"/>
        <v>2.8895900000000001</v>
      </c>
      <c r="H44" s="110" t="s">
        <v>182</v>
      </c>
      <c r="I44" s="107">
        <v>1</v>
      </c>
      <c r="J44" s="107">
        <v>1</v>
      </c>
      <c r="K44" s="107">
        <v>1</v>
      </c>
    </row>
    <row r="45" spans="2:11" ht="90">
      <c r="B45" s="99">
        <f t="shared" si="4"/>
        <v>15</v>
      </c>
      <c r="C45" s="101" t="s">
        <v>164</v>
      </c>
      <c r="D45" s="105">
        <v>33.122369999999997</v>
      </c>
      <c r="E45" s="109">
        <f t="shared" si="5"/>
        <v>33.122369999999997</v>
      </c>
      <c r="F45" s="109">
        <f t="shared" si="6"/>
        <v>33.122369999999997</v>
      </c>
      <c r="G45" s="109">
        <f t="shared" si="7"/>
        <v>33.122369999999997</v>
      </c>
      <c r="H45" s="110" t="s">
        <v>182</v>
      </c>
      <c r="I45" s="107">
        <v>1</v>
      </c>
      <c r="J45" s="107">
        <v>1</v>
      </c>
      <c r="K45" s="107">
        <v>1</v>
      </c>
    </row>
    <row r="46" spans="2:11" ht="90">
      <c r="B46" s="99">
        <f t="shared" si="4"/>
        <v>16</v>
      </c>
      <c r="C46" s="101" t="s">
        <v>165</v>
      </c>
      <c r="D46" s="105">
        <v>26.325230000000001</v>
      </c>
      <c r="E46" s="109">
        <f t="shared" si="5"/>
        <v>26.325230000000001</v>
      </c>
      <c r="F46" s="109">
        <f t="shared" si="6"/>
        <v>26.325230000000001</v>
      </c>
      <c r="G46" s="109">
        <f t="shared" si="7"/>
        <v>26.325230000000001</v>
      </c>
      <c r="H46" s="110" t="s">
        <v>182</v>
      </c>
      <c r="I46" s="107">
        <v>1</v>
      </c>
      <c r="J46" s="107">
        <v>1</v>
      </c>
      <c r="K46" s="107">
        <v>1</v>
      </c>
    </row>
    <row r="47" spans="2:11" ht="90">
      <c r="B47" s="99">
        <f t="shared" si="4"/>
        <v>17</v>
      </c>
      <c r="C47" s="101" t="s">
        <v>166</v>
      </c>
      <c r="D47" s="105">
        <v>26.516110000000001</v>
      </c>
      <c r="E47" s="109">
        <f t="shared" si="5"/>
        <v>26.516110000000001</v>
      </c>
      <c r="F47" s="109">
        <f t="shared" si="6"/>
        <v>26.516110000000001</v>
      </c>
      <c r="G47" s="109">
        <f t="shared" si="7"/>
        <v>26.516110000000001</v>
      </c>
      <c r="H47" s="110" t="s">
        <v>182</v>
      </c>
      <c r="I47" s="107">
        <v>1</v>
      </c>
      <c r="J47" s="107">
        <v>1</v>
      </c>
      <c r="K47" s="107">
        <v>1</v>
      </c>
    </row>
    <row r="48" spans="2:11" ht="90">
      <c r="B48" s="99">
        <f t="shared" si="4"/>
        <v>18</v>
      </c>
      <c r="C48" s="101" t="s">
        <v>167</v>
      </c>
      <c r="D48" s="105">
        <v>19.541360000000001</v>
      </c>
      <c r="E48" s="109">
        <f t="shared" si="5"/>
        <v>19.541360000000001</v>
      </c>
      <c r="F48" s="109">
        <f t="shared" si="6"/>
        <v>19.541360000000001</v>
      </c>
      <c r="G48" s="109">
        <f t="shared" si="7"/>
        <v>19.541360000000001</v>
      </c>
      <c r="H48" s="110" t="s">
        <v>182</v>
      </c>
      <c r="I48" s="107">
        <v>1</v>
      </c>
      <c r="J48" s="107">
        <v>1</v>
      </c>
      <c r="K48" s="107">
        <v>1</v>
      </c>
    </row>
    <row r="49" spans="2:11" ht="90">
      <c r="B49" s="99">
        <f t="shared" si="4"/>
        <v>19</v>
      </c>
      <c r="C49" s="101" t="s">
        <v>168</v>
      </c>
      <c r="D49" s="105">
        <v>21.452819999999999</v>
      </c>
      <c r="E49" s="109">
        <f t="shared" si="5"/>
        <v>21.452819999999999</v>
      </c>
      <c r="F49" s="109">
        <f t="shared" si="6"/>
        <v>21.452819999999999</v>
      </c>
      <c r="G49" s="109">
        <f t="shared" si="7"/>
        <v>21.452819999999999</v>
      </c>
      <c r="H49" s="110" t="s">
        <v>182</v>
      </c>
      <c r="I49" s="107">
        <v>1</v>
      </c>
      <c r="J49" s="107">
        <v>1</v>
      </c>
      <c r="K49" s="107">
        <v>1</v>
      </c>
    </row>
    <row r="50" spans="2:11">
      <c r="B50" s="159" t="s">
        <v>24</v>
      </c>
      <c r="C50" s="160"/>
      <c r="D50" s="37">
        <f>SUM(D6:D49)</f>
        <v>287.99799289999999</v>
      </c>
      <c r="E50" s="37">
        <f t="shared" ref="E50:G50" si="8">SUM(E6:E49)</f>
        <v>229.52515499999998</v>
      </c>
      <c r="F50" s="37">
        <f t="shared" si="8"/>
        <v>182.82530249999999</v>
      </c>
      <c r="G50" s="37">
        <f t="shared" si="8"/>
        <v>182.82530249999999</v>
      </c>
      <c r="H50" s="29"/>
    </row>
    <row r="51" spans="2:11">
      <c r="B51" s="161" t="str">
        <f>SUMMARY!B14</f>
        <v>REMARKS &amp; NOTES:-</v>
      </c>
      <c r="C51" s="162"/>
      <c r="D51" s="162"/>
      <c r="E51" s="163"/>
      <c r="F51" s="162"/>
      <c r="G51" s="163"/>
      <c r="H51" s="164"/>
    </row>
    <row r="52" spans="2:11" s="43" customFormat="1" ht="126.75" customHeight="1">
      <c r="B52" s="165" t="s">
        <v>85</v>
      </c>
      <c r="C52" s="165"/>
      <c r="D52" s="165"/>
      <c r="E52" s="166"/>
      <c r="F52" s="165"/>
      <c r="G52" s="167"/>
      <c r="H52" s="165"/>
    </row>
    <row r="53" spans="2:11" s="43" customFormat="1">
      <c r="B53" s="54"/>
      <c r="C53" s="54"/>
      <c r="D53" s="54"/>
      <c r="E53" s="54"/>
      <c r="F53" s="54"/>
      <c r="G53" s="54"/>
      <c r="H53" s="54"/>
    </row>
    <row r="54" spans="2:11" s="43" customFormat="1">
      <c r="B54" s="55"/>
      <c r="C54" s="55"/>
      <c r="D54" s="55"/>
      <c r="E54" s="55"/>
      <c r="F54" s="55"/>
      <c r="G54" s="55"/>
      <c r="H54" s="55"/>
    </row>
    <row r="55" spans="2:11" s="43" customFormat="1">
      <c r="B55" s="54"/>
      <c r="C55" s="54"/>
      <c r="D55" s="54"/>
      <c r="E55" s="54"/>
      <c r="F55" s="54"/>
      <c r="G55" s="54"/>
      <c r="H55" s="54"/>
    </row>
    <row r="60" spans="2:11">
      <c r="F60" s="41">
        <v>36.65</v>
      </c>
      <c r="G60" s="41">
        <v>10.89</v>
      </c>
      <c r="H60" s="138">
        <f>G60/F60</f>
        <v>0.29713506139154161</v>
      </c>
    </row>
    <row r="61" spans="2:11">
      <c r="F61" s="41">
        <v>251.35</v>
      </c>
      <c r="G61" s="41">
        <v>218.64</v>
      </c>
      <c r="H61" s="138">
        <f>G61/F61</f>
        <v>0.86986274119753326</v>
      </c>
    </row>
    <row r="62" spans="2:11">
      <c r="F62" s="137">
        <f>SUM(F60:F61)</f>
        <v>288</v>
      </c>
      <c r="G62" s="41">
        <f>SUM(G60:G61)</f>
        <v>229.52999999999997</v>
      </c>
      <c r="H62" s="138">
        <f>G62/F62</f>
        <v>0.79697916666666657</v>
      </c>
    </row>
    <row r="63" spans="2:11">
      <c r="F63" s="41">
        <v>288</v>
      </c>
      <c r="G63" s="41">
        <v>182.83</v>
      </c>
      <c r="H63" s="138">
        <f>G63/F63</f>
        <v>0.63482638888888898</v>
      </c>
    </row>
  </sheetData>
  <mergeCells count="7">
    <mergeCell ref="B1:H1"/>
    <mergeCell ref="B50:C50"/>
    <mergeCell ref="B51:H51"/>
    <mergeCell ref="B52:H52"/>
    <mergeCell ref="B2:H2"/>
    <mergeCell ref="B4:H4"/>
    <mergeCell ref="H7:H8"/>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7"/>
  <sheetViews>
    <sheetView showGridLines="0" zoomScaleNormal="100" workbookViewId="0">
      <pane ySplit="5" topLeftCell="A6" activePane="bottomLeft" state="frozen"/>
      <selection pane="bottomLeft" activeCell="H6" sqref="H6:H10"/>
    </sheetView>
  </sheetViews>
  <sheetFormatPr defaultColWidth="9.140625" defaultRowHeight="12"/>
  <cols>
    <col min="1" max="1" width="9.140625" style="40"/>
    <col min="2" max="2" width="4.7109375" style="40" bestFit="1" customWidth="1"/>
    <col min="3" max="3" width="21.5703125" style="40" bestFit="1" customWidth="1"/>
    <col min="4" max="4" width="21" style="40" hidden="1" customWidth="1"/>
    <col min="5" max="5" width="14.85546875" style="40" bestFit="1" customWidth="1"/>
    <col min="6" max="6" width="12.140625" style="40" bestFit="1" customWidth="1"/>
    <col min="7" max="7" width="14.85546875" style="40" bestFit="1" customWidth="1"/>
    <col min="8" max="9" width="14.85546875" style="40" customWidth="1"/>
    <col min="10" max="11" width="14.28515625" style="40" customWidth="1"/>
    <col min="12" max="12" width="52" style="40" customWidth="1"/>
    <col min="13" max="15" width="11.7109375" style="40" customWidth="1"/>
    <col min="16" max="16" width="6" style="40" bestFit="1" customWidth="1"/>
    <col min="17" max="16384" width="9.140625" style="40"/>
  </cols>
  <sheetData>
    <row r="2" spans="1:15">
      <c r="B2" s="181" t="s">
        <v>97</v>
      </c>
      <c r="C2" s="182"/>
      <c r="D2" s="182"/>
      <c r="E2" s="182"/>
      <c r="F2" s="183"/>
      <c r="G2" s="182"/>
      <c r="H2" s="184"/>
      <c r="I2" s="184"/>
      <c r="J2" s="182"/>
      <c r="K2" s="184"/>
      <c r="L2" s="185"/>
    </row>
    <row r="3" spans="1:15">
      <c r="B3" s="186" t="str">
        <f>SUMMARY!B3</f>
        <v>Details are as on 13th May 2021</v>
      </c>
      <c r="C3" s="187"/>
      <c r="D3" s="187"/>
      <c r="E3" s="187"/>
      <c r="F3" s="188"/>
      <c r="G3" s="187"/>
      <c r="H3" s="189"/>
      <c r="I3" s="189"/>
      <c r="J3" s="187"/>
      <c r="K3" s="189"/>
      <c r="L3" s="190"/>
    </row>
    <row r="4" spans="1:15" ht="60.75" customHeight="1">
      <c r="B4" s="50" t="s">
        <v>0</v>
      </c>
      <c r="C4" s="51" t="s">
        <v>98</v>
      </c>
      <c r="D4" s="51" t="s">
        <v>72</v>
      </c>
      <c r="E4" s="79" t="s">
        <v>102</v>
      </c>
      <c r="F4" s="53" t="s">
        <v>104</v>
      </c>
      <c r="G4" s="79" t="s">
        <v>106</v>
      </c>
      <c r="H4" s="71" t="s">
        <v>113</v>
      </c>
      <c r="I4" s="86" t="s">
        <v>77</v>
      </c>
      <c r="J4" s="78" t="s">
        <v>84</v>
      </c>
      <c r="K4" s="80" t="s">
        <v>82</v>
      </c>
      <c r="L4" s="50" t="s">
        <v>22</v>
      </c>
      <c r="M4" s="121" t="s">
        <v>170</v>
      </c>
      <c r="N4" s="122" t="s">
        <v>171</v>
      </c>
      <c r="O4" s="122" t="s">
        <v>172</v>
      </c>
    </row>
    <row r="5" spans="1:15">
      <c r="B5" s="191" t="s">
        <v>70</v>
      </c>
      <c r="C5" s="191"/>
      <c r="D5" s="191"/>
      <c r="E5" s="191"/>
      <c r="F5" s="191"/>
      <c r="G5" s="191"/>
      <c r="H5" s="153"/>
      <c r="I5" s="192"/>
      <c r="J5" s="191"/>
      <c r="K5" s="154"/>
      <c r="L5" s="191"/>
      <c r="M5" s="73"/>
    </row>
    <row r="6" spans="1:15" ht="32.25" customHeight="1">
      <c r="A6" s="136">
        <v>100</v>
      </c>
      <c r="B6" s="64">
        <v>1</v>
      </c>
      <c r="C6" s="69" t="s">
        <v>99</v>
      </c>
      <c r="D6" s="66"/>
      <c r="E6" s="67">
        <v>3224</v>
      </c>
      <c r="F6" s="128">
        <f>E6*A6</f>
        <v>322400</v>
      </c>
      <c r="G6" s="64">
        <v>0.32</v>
      </c>
      <c r="H6" s="132">
        <f>F6*G6/10^5</f>
        <v>1.0316799999999999</v>
      </c>
      <c r="I6" s="133">
        <f>H6*M6</f>
        <v>1.0316799999999999</v>
      </c>
      <c r="J6" s="76">
        <f>H6*N6</f>
        <v>0.928512</v>
      </c>
      <c r="K6" s="76">
        <f>I6*O6</f>
        <v>0.928512</v>
      </c>
      <c r="L6" s="178" t="s">
        <v>115</v>
      </c>
      <c r="M6" s="120">
        <v>1</v>
      </c>
      <c r="N6" s="120">
        <v>0.9</v>
      </c>
      <c r="O6" s="120">
        <v>0.9</v>
      </c>
    </row>
    <row r="7" spans="1:15" ht="32.25" customHeight="1">
      <c r="A7" s="136">
        <v>200</v>
      </c>
      <c r="B7" s="64">
        <f>B6+1</f>
        <v>2</v>
      </c>
      <c r="C7" s="69" t="s">
        <v>100</v>
      </c>
      <c r="D7" s="66"/>
      <c r="E7" s="67">
        <v>11675</v>
      </c>
      <c r="F7" s="130">
        <f>E7*A7</f>
        <v>2335000</v>
      </c>
      <c r="G7" s="64">
        <f>G6</f>
        <v>0.32</v>
      </c>
      <c r="H7" s="132">
        <f t="shared" ref="H7:H10" si="0">F7*G7/10^5</f>
        <v>7.4720000000000004</v>
      </c>
      <c r="I7" s="133">
        <f t="shared" ref="I7:I10" si="1">H7*M7</f>
        <v>7.4720000000000004</v>
      </c>
      <c r="J7" s="76">
        <f t="shared" ref="J7:J10" si="2">H7*N7</f>
        <v>6.7248000000000001</v>
      </c>
      <c r="K7" s="76">
        <f t="shared" ref="K7:K10" si="3">I7*O7</f>
        <v>6.7248000000000001</v>
      </c>
      <c r="L7" s="179"/>
      <c r="M7" s="120">
        <v>1</v>
      </c>
      <c r="N7" s="120">
        <v>0.9</v>
      </c>
      <c r="O7" s="120">
        <v>0.9</v>
      </c>
    </row>
    <row r="8" spans="1:15" ht="32.25" customHeight="1">
      <c r="A8" s="136">
        <v>500</v>
      </c>
      <c r="B8" s="64">
        <f t="shared" ref="B8:B10" si="4">B7+1</f>
        <v>3</v>
      </c>
      <c r="C8" s="65" t="s">
        <v>101</v>
      </c>
      <c r="D8" s="66"/>
      <c r="E8" s="67">
        <v>1610</v>
      </c>
      <c r="F8" s="130">
        <f>E8*A8</f>
        <v>805000</v>
      </c>
      <c r="G8" s="64">
        <f t="shared" ref="G8:G10" si="5">G7</f>
        <v>0.32</v>
      </c>
      <c r="H8" s="132">
        <f t="shared" si="0"/>
        <v>2.5760000000000001</v>
      </c>
      <c r="I8" s="133">
        <f t="shared" si="1"/>
        <v>2.5760000000000001</v>
      </c>
      <c r="J8" s="76">
        <f t="shared" si="2"/>
        <v>2.3184</v>
      </c>
      <c r="K8" s="76">
        <f t="shared" si="3"/>
        <v>2.3184</v>
      </c>
      <c r="L8" s="179"/>
      <c r="M8" s="120">
        <v>1</v>
      </c>
      <c r="N8" s="120">
        <v>0.9</v>
      </c>
      <c r="O8" s="120">
        <v>0.9</v>
      </c>
    </row>
    <row r="9" spans="1:15" ht="32.25" customHeight="1">
      <c r="A9" s="136">
        <v>1</v>
      </c>
      <c r="B9" s="64">
        <f t="shared" si="4"/>
        <v>4</v>
      </c>
      <c r="C9" s="69" t="s">
        <v>103</v>
      </c>
      <c r="D9" s="66"/>
      <c r="E9" s="67">
        <v>1629</v>
      </c>
      <c r="F9" s="130">
        <f>E9*A9*1000</f>
        <v>1629000</v>
      </c>
      <c r="G9" s="64">
        <f t="shared" si="5"/>
        <v>0.32</v>
      </c>
      <c r="H9" s="132">
        <f t="shared" si="0"/>
        <v>5.2127999999999997</v>
      </c>
      <c r="I9" s="133">
        <f t="shared" si="1"/>
        <v>5.2127999999999997</v>
      </c>
      <c r="J9" s="76">
        <f t="shared" si="2"/>
        <v>4.6915199999999997</v>
      </c>
      <c r="K9" s="76">
        <f t="shared" si="3"/>
        <v>4.6915199999999997</v>
      </c>
      <c r="L9" s="179"/>
      <c r="M9" s="120">
        <v>1</v>
      </c>
      <c r="N9" s="120">
        <v>0.9</v>
      </c>
      <c r="O9" s="120">
        <v>0.9</v>
      </c>
    </row>
    <row r="10" spans="1:15" ht="32.25" customHeight="1">
      <c r="A10" s="136">
        <v>5</v>
      </c>
      <c r="B10" s="64">
        <f t="shared" si="4"/>
        <v>5</v>
      </c>
      <c r="C10" s="65" t="s">
        <v>105</v>
      </c>
      <c r="D10" s="66"/>
      <c r="E10" s="67">
        <v>105</v>
      </c>
      <c r="F10" s="130">
        <f>E10*A10*1000</f>
        <v>525000</v>
      </c>
      <c r="G10" s="64">
        <f t="shared" si="5"/>
        <v>0.32</v>
      </c>
      <c r="H10" s="132">
        <f t="shared" si="0"/>
        <v>1.68</v>
      </c>
      <c r="I10" s="133">
        <f t="shared" si="1"/>
        <v>1.68</v>
      </c>
      <c r="J10" s="76">
        <f t="shared" si="2"/>
        <v>1.512</v>
      </c>
      <c r="K10" s="76">
        <f t="shared" si="3"/>
        <v>1.512</v>
      </c>
      <c r="L10" s="180"/>
      <c r="M10" s="120">
        <v>1</v>
      </c>
      <c r="N10" s="120">
        <v>0.9</v>
      </c>
      <c r="O10" s="120">
        <v>0.9</v>
      </c>
    </row>
    <row r="11" spans="1:15" ht="16.5" customHeight="1">
      <c r="B11" s="193" t="s">
        <v>76</v>
      </c>
      <c r="C11" s="193"/>
      <c r="D11" s="52"/>
      <c r="E11" s="37">
        <f>SUM(E6:E10)</f>
        <v>18243</v>
      </c>
      <c r="F11" s="37">
        <f>SUM(F6:F10)</f>
        <v>5616400</v>
      </c>
      <c r="G11" s="32"/>
      <c r="H11" s="37">
        <f>SUM(H6:H10)</f>
        <v>17.972480000000001</v>
      </c>
      <c r="I11" s="87">
        <f>SUM(I6:I10)</f>
        <v>17.972480000000001</v>
      </c>
      <c r="J11" s="37">
        <f>SUM(J6:J10)</f>
        <v>16.175232000000001</v>
      </c>
      <c r="K11" s="37">
        <f>SUM(K6:K10)</f>
        <v>16.175232000000001</v>
      </c>
      <c r="L11" s="39"/>
      <c r="M11" s="91"/>
      <c r="N11" s="38"/>
    </row>
    <row r="12" spans="1:15">
      <c r="B12" s="194" t="str">
        <f>SUMMARY!B14</f>
        <v>REMARKS &amp; NOTES:-</v>
      </c>
      <c r="C12" s="195"/>
      <c r="D12" s="195"/>
      <c r="E12" s="195"/>
      <c r="F12" s="162"/>
      <c r="G12" s="195"/>
      <c r="H12" s="163"/>
      <c r="I12" s="163"/>
      <c r="J12" s="195"/>
      <c r="K12" s="163"/>
      <c r="L12" s="196"/>
      <c r="M12" s="92"/>
    </row>
    <row r="13" spans="1:15" ht="120.75" customHeight="1">
      <c r="B13" s="175" t="s">
        <v>107</v>
      </c>
      <c r="C13" s="175"/>
      <c r="D13" s="165"/>
      <c r="E13" s="175"/>
      <c r="F13" s="176"/>
      <c r="G13" s="175"/>
      <c r="H13" s="166"/>
      <c r="I13" s="177"/>
      <c r="J13" s="175"/>
      <c r="K13" s="167"/>
      <c r="L13" s="175"/>
      <c r="M13" s="74"/>
    </row>
    <row r="14" spans="1:15">
      <c r="A14" s="57"/>
      <c r="B14" s="56"/>
      <c r="C14" s="56"/>
      <c r="D14" s="56"/>
      <c r="E14" s="56"/>
      <c r="F14" s="56"/>
      <c r="G14" s="56"/>
      <c r="H14" s="56"/>
      <c r="I14" s="88"/>
      <c r="J14" s="56"/>
      <c r="K14" s="56"/>
      <c r="L14" s="56"/>
      <c r="M14" s="55"/>
      <c r="N14" s="57"/>
    </row>
    <row r="15" spans="1:15">
      <c r="B15" s="55"/>
      <c r="C15" s="55"/>
      <c r="D15" s="55"/>
      <c r="E15" s="55"/>
      <c r="F15" s="55"/>
      <c r="G15" s="55"/>
      <c r="H15" s="55"/>
      <c r="I15" s="55"/>
      <c r="J15" s="55"/>
      <c r="K15" s="55"/>
      <c r="L15" s="55"/>
      <c r="M15" s="55"/>
    </row>
    <row r="16" spans="1:15">
      <c r="B16" s="55"/>
      <c r="C16" s="55"/>
      <c r="D16" s="55"/>
      <c r="E16" s="55"/>
      <c r="F16" s="55"/>
      <c r="G16" s="55"/>
      <c r="H16" s="55"/>
      <c r="I16" s="55"/>
      <c r="J16" s="55"/>
      <c r="K16" s="55"/>
      <c r="L16" s="55"/>
      <c r="M16" s="55"/>
    </row>
    <row r="17" spans="2:13">
      <c r="B17" s="55"/>
      <c r="C17" s="55"/>
      <c r="D17" s="55"/>
      <c r="E17" s="55"/>
      <c r="F17" s="55"/>
      <c r="G17" s="55"/>
      <c r="H17" s="55"/>
      <c r="I17" s="55"/>
      <c r="J17" s="55"/>
      <c r="K17" s="55"/>
      <c r="L17" s="55"/>
      <c r="M17" s="55"/>
    </row>
  </sheetData>
  <mergeCells count="7">
    <mergeCell ref="B13:L13"/>
    <mergeCell ref="L6:L10"/>
    <mergeCell ref="B2:L2"/>
    <mergeCell ref="B3:L3"/>
    <mergeCell ref="B5:L5"/>
    <mergeCell ref="B11:C11"/>
    <mergeCell ref="B12:L12"/>
  </mergeCells>
  <dataValidations disablePrompts="1" count="1">
    <dataValidation type="list" allowBlank="1" showInputMessage="1" showErrorMessage="1" sqref="G11">
      <formula1>"On follow up party says it will be realised soon, Dispute in offered services, Dispute in Invoicing, Pending without reason, Unfairly held up by the party "</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7"/>
  <sheetViews>
    <sheetView showGridLines="0" zoomScaleNormal="100" workbookViewId="0">
      <pane ySplit="5" topLeftCell="A6" activePane="bottomLeft" state="frozen"/>
      <selection pane="bottomLeft" activeCell="K6" sqref="K6:K10"/>
    </sheetView>
  </sheetViews>
  <sheetFormatPr defaultColWidth="9.140625" defaultRowHeight="12"/>
  <cols>
    <col min="1" max="1" width="4.140625" style="40" customWidth="1"/>
    <col min="2" max="2" width="4.7109375" style="40" bestFit="1" customWidth="1"/>
    <col min="3" max="3" width="21.5703125" style="40" bestFit="1" customWidth="1"/>
    <col min="4" max="4" width="21" style="40" hidden="1" customWidth="1"/>
    <col min="5" max="5" width="14.85546875" style="40" bestFit="1" customWidth="1"/>
    <col min="6" max="6" width="10.85546875" style="40" hidden="1" customWidth="1"/>
    <col min="7" max="7" width="14.85546875" style="40" hidden="1" customWidth="1"/>
    <col min="8" max="8" width="14.85546875" style="40" customWidth="1"/>
    <col min="9" max="10" width="14.28515625" style="40" customWidth="1"/>
    <col min="11" max="11" width="52" style="40" customWidth="1"/>
    <col min="12" max="14" width="11.7109375" style="40" customWidth="1"/>
    <col min="15" max="15" width="6" style="40" bestFit="1" customWidth="1"/>
    <col min="16" max="16" width="9.5703125" style="40" bestFit="1" customWidth="1"/>
    <col min="17" max="16384" width="9.140625" style="40"/>
  </cols>
  <sheetData>
    <row r="2" spans="1:16" ht="18.75" customHeight="1">
      <c r="B2" s="181" t="s">
        <v>88</v>
      </c>
      <c r="C2" s="182"/>
      <c r="D2" s="182"/>
      <c r="E2" s="182"/>
      <c r="F2" s="183"/>
      <c r="G2" s="182"/>
      <c r="H2" s="184"/>
      <c r="I2" s="182"/>
      <c r="J2" s="184"/>
      <c r="K2" s="185"/>
    </row>
    <row r="3" spans="1:16">
      <c r="B3" s="186" t="str">
        <f>SUMMARY!B3</f>
        <v>Details are as on 13th May 2021</v>
      </c>
      <c r="C3" s="187"/>
      <c r="D3" s="187"/>
      <c r="E3" s="187"/>
      <c r="F3" s="188"/>
      <c r="G3" s="187"/>
      <c r="H3" s="189"/>
      <c r="I3" s="187"/>
      <c r="J3" s="189"/>
      <c r="K3" s="190"/>
    </row>
    <row r="4" spans="1:16" ht="60.75" customHeight="1">
      <c r="B4" s="50" t="s">
        <v>0</v>
      </c>
      <c r="C4" s="51" t="s">
        <v>28</v>
      </c>
      <c r="D4" s="51" t="s">
        <v>72</v>
      </c>
      <c r="E4" s="79" t="s">
        <v>87</v>
      </c>
      <c r="F4" s="53" t="s">
        <v>69</v>
      </c>
      <c r="G4" s="51" t="s">
        <v>29</v>
      </c>
      <c r="H4" s="71" t="s">
        <v>78</v>
      </c>
      <c r="I4" s="78" t="s">
        <v>84</v>
      </c>
      <c r="J4" s="80" t="s">
        <v>82</v>
      </c>
      <c r="K4" s="50" t="s">
        <v>22</v>
      </c>
      <c r="L4" s="121" t="s">
        <v>170</v>
      </c>
      <c r="M4" s="122" t="s">
        <v>171</v>
      </c>
      <c r="N4" s="122" t="s">
        <v>172</v>
      </c>
    </row>
    <row r="5" spans="1:16">
      <c r="B5" s="191" t="s">
        <v>70</v>
      </c>
      <c r="C5" s="191"/>
      <c r="D5" s="191"/>
      <c r="E5" s="191"/>
      <c r="F5" s="191"/>
      <c r="G5" s="191"/>
      <c r="H5" s="153"/>
      <c r="I5" s="191"/>
      <c r="J5" s="154"/>
      <c r="K5" s="191"/>
      <c r="L5" s="73"/>
    </row>
    <row r="6" spans="1:16" ht="36">
      <c r="B6" s="64">
        <v>1</v>
      </c>
      <c r="C6" s="69" t="s">
        <v>89</v>
      </c>
      <c r="D6" s="66" t="s">
        <v>75</v>
      </c>
      <c r="E6" s="123">
        <v>19.73</v>
      </c>
      <c r="F6" s="64" t="s">
        <v>30</v>
      </c>
      <c r="G6" s="64" t="s">
        <v>30</v>
      </c>
      <c r="H6" s="94" t="str">
        <f>IF(L6=0,"NIL",$E6*L6)</f>
        <v>NIL</v>
      </c>
      <c r="I6" s="94" t="str">
        <f t="shared" ref="I6:J6" si="0">IF(M6=0,"NIL",$E6*M6)</f>
        <v>NIL</v>
      </c>
      <c r="J6" s="94" t="str">
        <f t="shared" si="0"/>
        <v>NIL</v>
      </c>
      <c r="K6" s="197" t="s">
        <v>124</v>
      </c>
      <c r="L6" s="120">
        <v>0</v>
      </c>
      <c r="M6" s="120">
        <v>0</v>
      </c>
      <c r="N6" s="120">
        <v>0</v>
      </c>
      <c r="P6" s="81"/>
    </row>
    <row r="7" spans="1:16" ht="36">
      <c r="B7" s="64">
        <v>2</v>
      </c>
      <c r="C7" s="69" t="s">
        <v>90</v>
      </c>
      <c r="D7" s="66" t="s">
        <v>75</v>
      </c>
      <c r="E7" s="123">
        <v>26.74</v>
      </c>
      <c r="F7" s="64" t="s">
        <v>30</v>
      </c>
      <c r="G7" s="64" t="s">
        <v>30</v>
      </c>
      <c r="H7" s="94" t="str">
        <f t="shared" ref="H7:H10" si="1">IF(L7=0,"NIL",$E7*L7)</f>
        <v>NIL</v>
      </c>
      <c r="I7" s="94" t="str">
        <f t="shared" ref="I7:I10" si="2">IF(M7=0,"NIL",$E7*M7)</f>
        <v>NIL</v>
      </c>
      <c r="J7" s="94" t="str">
        <f t="shared" ref="J7:J10" si="3">IF(N7=0,"NIL",$E7*N7)</f>
        <v>NIL</v>
      </c>
      <c r="K7" s="198"/>
      <c r="L7" s="120">
        <v>0</v>
      </c>
      <c r="M7" s="120">
        <v>0</v>
      </c>
      <c r="N7" s="120">
        <v>0</v>
      </c>
      <c r="P7" s="81"/>
    </row>
    <row r="8" spans="1:16" ht="36">
      <c r="B8" s="64">
        <v>3</v>
      </c>
      <c r="C8" s="69" t="s">
        <v>91</v>
      </c>
      <c r="D8" s="66" t="s">
        <v>75</v>
      </c>
      <c r="E8" s="123">
        <v>2.89</v>
      </c>
      <c r="F8" s="64" t="s">
        <v>30</v>
      </c>
      <c r="G8" s="64" t="s">
        <v>30</v>
      </c>
      <c r="H8" s="94" t="str">
        <f t="shared" si="1"/>
        <v>NIL</v>
      </c>
      <c r="I8" s="94" t="str">
        <f t="shared" si="2"/>
        <v>NIL</v>
      </c>
      <c r="J8" s="94" t="str">
        <f t="shared" si="3"/>
        <v>NIL</v>
      </c>
      <c r="K8" s="198"/>
      <c r="L8" s="120">
        <v>0</v>
      </c>
      <c r="M8" s="120">
        <v>0</v>
      </c>
      <c r="N8" s="120">
        <v>0</v>
      </c>
      <c r="P8" s="81"/>
    </row>
    <row r="9" spans="1:16" ht="36">
      <c r="B9" s="64">
        <v>4</v>
      </c>
      <c r="C9" s="69" t="s">
        <v>92</v>
      </c>
      <c r="D9" s="66" t="s">
        <v>75</v>
      </c>
      <c r="E9" s="123">
        <v>7.07</v>
      </c>
      <c r="F9" s="64" t="s">
        <v>30</v>
      </c>
      <c r="G9" s="64" t="s">
        <v>30</v>
      </c>
      <c r="H9" s="94" t="str">
        <f t="shared" si="1"/>
        <v>NIL</v>
      </c>
      <c r="I9" s="94" t="str">
        <f t="shared" si="2"/>
        <v>NIL</v>
      </c>
      <c r="J9" s="94" t="str">
        <f t="shared" si="3"/>
        <v>NIL</v>
      </c>
      <c r="K9" s="198"/>
      <c r="L9" s="120">
        <v>0</v>
      </c>
      <c r="M9" s="120">
        <v>0</v>
      </c>
      <c r="N9" s="120">
        <v>0</v>
      </c>
      <c r="P9" s="81"/>
    </row>
    <row r="10" spans="1:16" ht="36">
      <c r="B10" s="64">
        <v>5</v>
      </c>
      <c r="C10" s="69" t="s">
        <v>93</v>
      </c>
      <c r="D10" s="66" t="s">
        <v>75</v>
      </c>
      <c r="E10" s="123">
        <v>6.66</v>
      </c>
      <c r="F10" s="64" t="s">
        <v>30</v>
      </c>
      <c r="G10" s="64" t="s">
        <v>30</v>
      </c>
      <c r="H10" s="94" t="str">
        <f t="shared" si="1"/>
        <v>NIL</v>
      </c>
      <c r="I10" s="94" t="str">
        <f t="shared" si="2"/>
        <v>NIL</v>
      </c>
      <c r="J10" s="94" t="str">
        <f t="shared" si="3"/>
        <v>NIL</v>
      </c>
      <c r="K10" s="198"/>
      <c r="L10" s="120">
        <v>0</v>
      </c>
      <c r="M10" s="120">
        <v>0</v>
      </c>
      <c r="N10" s="120">
        <v>0</v>
      </c>
      <c r="P10" s="81"/>
    </row>
    <row r="11" spans="1:16" ht="16.5" customHeight="1">
      <c r="B11" s="199" t="s">
        <v>76</v>
      </c>
      <c r="C11" s="199"/>
      <c r="D11" s="52"/>
      <c r="E11" s="96">
        <f>SUM(E6:E10)</f>
        <v>63.09</v>
      </c>
      <c r="F11" s="37"/>
      <c r="G11" s="32"/>
      <c r="H11" s="95">
        <f>SUM(H6:H10)</f>
        <v>0</v>
      </c>
      <c r="I11" s="95">
        <f>SUM(I6:I10)</f>
        <v>0</v>
      </c>
      <c r="J11" s="95">
        <f>SUM(J6:J10)</f>
        <v>0</v>
      </c>
      <c r="K11" s="39"/>
      <c r="L11" s="91"/>
      <c r="M11" s="38"/>
    </row>
    <row r="12" spans="1:16">
      <c r="B12" s="194" t="str">
        <f>SUMMARY!B14</f>
        <v>REMARKS &amp; NOTES:-</v>
      </c>
      <c r="C12" s="195"/>
      <c r="D12" s="195"/>
      <c r="E12" s="195"/>
      <c r="F12" s="162"/>
      <c r="G12" s="195"/>
      <c r="H12" s="163"/>
      <c r="I12" s="195"/>
      <c r="J12" s="163"/>
      <c r="K12" s="196"/>
      <c r="L12" s="92"/>
    </row>
    <row r="13" spans="1:16" ht="120.75" customHeight="1">
      <c r="B13" s="175" t="s">
        <v>94</v>
      </c>
      <c r="C13" s="175"/>
      <c r="D13" s="165"/>
      <c r="E13" s="175"/>
      <c r="F13" s="176"/>
      <c r="G13" s="175"/>
      <c r="H13" s="166"/>
      <c r="I13" s="175"/>
      <c r="J13" s="167"/>
      <c r="K13" s="175"/>
      <c r="L13" s="74"/>
    </row>
    <row r="14" spans="1:16">
      <c r="A14" s="57"/>
      <c r="B14" s="56"/>
      <c r="C14" s="56"/>
      <c r="D14" s="56"/>
      <c r="E14" s="56"/>
      <c r="F14" s="56"/>
      <c r="G14" s="56"/>
      <c r="H14" s="56"/>
      <c r="I14" s="56"/>
      <c r="J14" s="56"/>
      <c r="K14" s="56"/>
      <c r="L14" s="55"/>
      <c r="M14" s="57"/>
    </row>
    <row r="15" spans="1:16">
      <c r="B15" s="55"/>
      <c r="C15" s="55"/>
      <c r="D15" s="55"/>
      <c r="E15" s="55"/>
      <c r="F15" s="55"/>
      <c r="G15" s="55"/>
      <c r="H15" s="55"/>
      <c r="I15" s="55"/>
      <c r="J15" s="55"/>
      <c r="K15" s="55"/>
      <c r="L15" s="55"/>
    </row>
    <row r="16" spans="1:16">
      <c r="B16" s="55"/>
      <c r="C16" s="55"/>
      <c r="D16" s="55"/>
      <c r="E16" s="55"/>
      <c r="F16" s="55"/>
      <c r="G16" s="55"/>
      <c r="H16" s="55"/>
      <c r="I16" s="55"/>
      <c r="J16" s="55"/>
      <c r="K16" s="55"/>
      <c r="L16" s="55"/>
    </row>
    <row r="17" spans="2:12">
      <c r="B17" s="55"/>
      <c r="C17" s="55"/>
      <c r="D17" s="55"/>
      <c r="E17" s="55"/>
      <c r="F17" s="55"/>
      <c r="G17" s="55"/>
      <c r="H17" s="55"/>
      <c r="I17" s="55"/>
      <c r="J17" s="55"/>
      <c r="K17" s="55"/>
      <c r="L17" s="55"/>
    </row>
  </sheetData>
  <mergeCells count="7">
    <mergeCell ref="B13:K13"/>
    <mergeCell ref="B2:K2"/>
    <mergeCell ref="B3:K3"/>
    <mergeCell ref="B5:K5"/>
    <mergeCell ref="K6:K10"/>
    <mergeCell ref="B11:C11"/>
    <mergeCell ref="B12:K12"/>
  </mergeCells>
  <dataValidations count="1">
    <dataValidation type="list" allowBlank="1" showInputMessage="1" showErrorMessage="1" sqref="G11">
      <formula1>"On follow up party says it will be realised soon, Dispute in offered services, Dispute in Invoicing, Pending without reason, Unfairly held up by the party "</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70"/>
  <sheetViews>
    <sheetView showGridLines="0" tabSelected="1" zoomScaleNormal="100" workbookViewId="0">
      <pane ySplit="5" topLeftCell="A6" activePane="bottomLeft" state="frozen"/>
      <selection pane="bottomLeft" activeCell="H6" sqref="H6:H9"/>
    </sheetView>
  </sheetViews>
  <sheetFormatPr defaultColWidth="9.140625" defaultRowHeight="12"/>
  <cols>
    <col min="1" max="1" width="4.85546875" style="35" customWidth="1"/>
    <col min="2" max="2" width="4.7109375" style="35" bestFit="1" customWidth="1"/>
    <col min="3" max="3" width="22.28515625" style="35" customWidth="1"/>
    <col min="4" max="4" width="14.85546875" style="35" bestFit="1" customWidth="1"/>
    <col min="5" max="5" width="14.85546875" style="40" customWidth="1"/>
    <col min="6" max="6" width="14.28515625" style="35" customWidth="1"/>
    <col min="7" max="7" width="14.28515625" style="40" customWidth="1"/>
    <col min="8" max="8" width="54.5703125" style="35" customWidth="1"/>
    <col min="9" max="9" width="11.7109375" style="40" customWidth="1"/>
    <col min="10" max="11" width="11.7109375" style="35" customWidth="1"/>
    <col min="12" max="12" width="6" style="35" bestFit="1" customWidth="1"/>
    <col min="13" max="16384" width="9.140625" style="35"/>
  </cols>
  <sheetData>
    <row r="2" spans="2:12" ht="20.25" customHeight="1">
      <c r="B2" s="181" t="s">
        <v>68</v>
      </c>
      <c r="C2" s="182"/>
      <c r="D2" s="182"/>
      <c r="E2" s="184"/>
      <c r="F2" s="182"/>
      <c r="G2" s="184"/>
      <c r="H2" s="185"/>
      <c r="J2" s="40"/>
      <c r="K2" s="40"/>
      <c r="L2" s="40"/>
    </row>
    <row r="3" spans="2:12">
      <c r="B3" s="186" t="str">
        <f>SUMMARY!B3</f>
        <v>Details are as on 13th May 2021</v>
      </c>
      <c r="C3" s="187"/>
      <c r="D3" s="187"/>
      <c r="E3" s="189"/>
      <c r="F3" s="187"/>
      <c r="G3" s="189"/>
      <c r="H3" s="190"/>
      <c r="J3" s="40"/>
      <c r="K3" s="40"/>
      <c r="L3" s="40"/>
    </row>
    <row r="4" spans="2:12" ht="60.75" customHeight="1">
      <c r="B4" s="50" t="s">
        <v>0</v>
      </c>
      <c r="C4" s="51" t="s">
        <v>123</v>
      </c>
      <c r="D4" s="79" t="s">
        <v>87</v>
      </c>
      <c r="E4" s="71" t="s">
        <v>78</v>
      </c>
      <c r="F4" s="78" t="s">
        <v>84</v>
      </c>
      <c r="G4" s="80" t="s">
        <v>82</v>
      </c>
      <c r="H4" s="50" t="s">
        <v>22</v>
      </c>
      <c r="I4" s="121" t="s">
        <v>170</v>
      </c>
      <c r="J4" s="122" t="s">
        <v>171</v>
      </c>
      <c r="K4" s="122" t="s">
        <v>172</v>
      </c>
      <c r="L4" s="40"/>
    </row>
    <row r="5" spans="2:12">
      <c r="B5" s="191" t="s">
        <v>70</v>
      </c>
      <c r="C5" s="191"/>
      <c r="D5" s="191"/>
      <c r="E5" s="153"/>
      <c r="F5" s="191"/>
      <c r="G5" s="154"/>
      <c r="H5" s="191"/>
      <c r="I5" s="73"/>
      <c r="J5" s="40"/>
      <c r="K5" s="40"/>
      <c r="L5" s="40"/>
    </row>
    <row r="6" spans="2:12" s="40" customFormat="1" ht="24">
      <c r="B6" s="64">
        <v>1</v>
      </c>
      <c r="C6" s="69" t="s">
        <v>184</v>
      </c>
      <c r="D6" s="105">
        <v>11.024013100000001</v>
      </c>
      <c r="E6" s="75" t="str">
        <f>IF(I6=0,"Nil",$D6*I6)</f>
        <v>Nil</v>
      </c>
      <c r="F6" s="75" t="str">
        <f t="shared" ref="F6:G6" si="0">IF(J6=0,"Nil",$D6*J6)</f>
        <v>Nil</v>
      </c>
      <c r="G6" s="75" t="str">
        <f t="shared" si="0"/>
        <v>Nil</v>
      </c>
      <c r="H6" s="200" t="s">
        <v>216</v>
      </c>
      <c r="I6" s="107">
        <v>0</v>
      </c>
      <c r="J6" s="107">
        <v>0</v>
      </c>
      <c r="K6" s="107">
        <v>0</v>
      </c>
    </row>
    <row r="7" spans="2:12" s="40" customFormat="1" ht="15">
      <c r="B7" s="64">
        <f>B6+1</f>
        <v>2</v>
      </c>
      <c r="C7" s="69" t="s">
        <v>185</v>
      </c>
      <c r="D7" s="105">
        <v>237.50623680000001</v>
      </c>
      <c r="E7" s="75" t="str">
        <f t="shared" ref="E7:E37" si="1">IF(I7=0,"Nil",$D7*I7)</f>
        <v>Nil</v>
      </c>
      <c r="F7" s="75" t="str">
        <f t="shared" ref="F7:F37" si="2">IF(J7=0,"Nil",$D7*J7)</f>
        <v>Nil</v>
      </c>
      <c r="G7" s="75" t="str">
        <f t="shared" ref="G7:G37" si="3">IF(K7=0,"Nil",$D7*K7)</f>
        <v>Nil</v>
      </c>
      <c r="H7" s="202"/>
      <c r="I7" s="107">
        <v>0</v>
      </c>
      <c r="J7" s="107">
        <v>0</v>
      </c>
      <c r="K7" s="107">
        <v>0</v>
      </c>
    </row>
    <row r="8" spans="2:12" s="40" customFormat="1" ht="24">
      <c r="B8" s="64">
        <f t="shared" ref="B8:B37" si="4">B7+1</f>
        <v>3</v>
      </c>
      <c r="C8" s="69" t="s">
        <v>186</v>
      </c>
      <c r="D8" s="105">
        <v>15.24197</v>
      </c>
      <c r="E8" s="75" t="str">
        <f t="shared" si="1"/>
        <v>Nil</v>
      </c>
      <c r="F8" s="75" t="str">
        <f t="shared" si="2"/>
        <v>Nil</v>
      </c>
      <c r="G8" s="75" t="str">
        <f t="shared" si="3"/>
        <v>Nil</v>
      </c>
      <c r="H8" s="202"/>
      <c r="I8" s="107">
        <v>0</v>
      </c>
      <c r="J8" s="107">
        <v>0</v>
      </c>
      <c r="K8" s="107">
        <v>0</v>
      </c>
    </row>
    <row r="9" spans="2:12" s="40" customFormat="1" ht="24">
      <c r="B9" s="64">
        <f t="shared" si="4"/>
        <v>4</v>
      </c>
      <c r="C9" s="69" t="s">
        <v>187</v>
      </c>
      <c r="D9" s="105">
        <v>7.9218601</v>
      </c>
      <c r="E9" s="75" t="str">
        <f t="shared" si="1"/>
        <v>Nil</v>
      </c>
      <c r="F9" s="75" t="str">
        <f t="shared" si="2"/>
        <v>Nil</v>
      </c>
      <c r="G9" s="75" t="str">
        <f t="shared" si="3"/>
        <v>Nil</v>
      </c>
      <c r="H9" s="201"/>
      <c r="I9" s="107">
        <v>0</v>
      </c>
      <c r="J9" s="107">
        <v>0</v>
      </c>
      <c r="K9" s="107">
        <v>0</v>
      </c>
    </row>
    <row r="10" spans="2:12" s="40" customFormat="1" ht="36">
      <c r="B10" s="64">
        <f t="shared" si="4"/>
        <v>5</v>
      </c>
      <c r="C10" s="69" t="s">
        <v>188</v>
      </c>
      <c r="D10" s="102">
        <v>2.4408818000000001</v>
      </c>
      <c r="E10" s="75" t="str">
        <f t="shared" si="1"/>
        <v>Nil</v>
      </c>
      <c r="F10" s="75" t="str">
        <f t="shared" si="2"/>
        <v>Nil</v>
      </c>
      <c r="G10" s="75" t="str">
        <f t="shared" si="3"/>
        <v>Nil</v>
      </c>
      <c r="H10" s="127" t="s">
        <v>217</v>
      </c>
      <c r="I10" s="107">
        <v>0</v>
      </c>
      <c r="J10" s="107">
        <v>0</v>
      </c>
      <c r="K10" s="107">
        <v>0</v>
      </c>
    </row>
    <row r="11" spans="2:12" s="40" customFormat="1" ht="36" customHeight="1">
      <c r="B11" s="64">
        <f t="shared" si="4"/>
        <v>6</v>
      </c>
      <c r="C11" s="69" t="s">
        <v>189</v>
      </c>
      <c r="D11" s="105">
        <v>6.0909999999999999E-2</v>
      </c>
      <c r="E11" s="75" t="str">
        <f t="shared" si="1"/>
        <v>Nil</v>
      </c>
      <c r="F11" s="75" t="str">
        <f t="shared" si="2"/>
        <v>Nil</v>
      </c>
      <c r="G11" s="75" t="str">
        <f t="shared" si="3"/>
        <v>Nil</v>
      </c>
      <c r="H11" s="200" t="s">
        <v>218</v>
      </c>
      <c r="I11" s="107">
        <v>0</v>
      </c>
      <c r="J11" s="107">
        <v>0</v>
      </c>
      <c r="K11" s="107">
        <v>0</v>
      </c>
    </row>
    <row r="12" spans="2:12" s="40" customFormat="1" ht="30.75" customHeight="1">
      <c r="B12" s="64">
        <f t="shared" si="4"/>
        <v>7</v>
      </c>
      <c r="C12" s="69" t="s">
        <v>190</v>
      </c>
      <c r="D12" s="105">
        <v>1.057E-2</v>
      </c>
      <c r="E12" s="75" t="str">
        <f t="shared" si="1"/>
        <v>Nil</v>
      </c>
      <c r="F12" s="75" t="str">
        <f t="shared" si="2"/>
        <v>Nil</v>
      </c>
      <c r="G12" s="75" t="str">
        <f t="shared" si="3"/>
        <v>Nil</v>
      </c>
      <c r="H12" s="201"/>
      <c r="I12" s="107">
        <v>0</v>
      </c>
      <c r="J12" s="107">
        <v>0</v>
      </c>
      <c r="K12" s="107">
        <v>0</v>
      </c>
    </row>
    <row r="13" spans="2:12" s="40" customFormat="1" ht="24">
      <c r="B13" s="64">
        <f t="shared" si="4"/>
        <v>8</v>
      </c>
      <c r="C13" s="69" t="s">
        <v>191</v>
      </c>
      <c r="D13" s="105">
        <v>126.92345</v>
      </c>
      <c r="E13" s="75" t="str">
        <f t="shared" si="1"/>
        <v>Nil</v>
      </c>
      <c r="F13" s="75" t="str">
        <f t="shared" si="2"/>
        <v>Nil</v>
      </c>
      <c r="G13" s="75" t="str">
        <f t="shared" si="3"/>
        <v>Nil</v>
      </c>
      <c r="H13" s="203" t="s">
        <v>216</v>
      </c>
      <c r="I13" s="107">
        <v>0</v>
      </c>
      <c r="J13" s="107">
        <v>0</v>
      </c>
      <c r="K13" s="107">
        <v>0</v>
      </c>
    </row>
    <row r="14" spans="2:12" s="40" customFormat="1" ht="24">
      <c r="B14" s="64">
        <f t="shared" si="4"/>
        <v>9</v>
      </c>
      <c r="C14" s="69" t="s">
        <v>192</v>
      </c>
      <c r="D14" s="105">
        <v>111.4431228</v>
      </c>
      <c r="E14" s="75" t="str">
        <f t="shared" si="1"/>
        <v>Nil</v>
      </c>
      <c r="F14" s="75" t="str">
        <f t="shared" si="2"/>
        <v>Nil</v>
      </c>
      <c r="G14" s="75" t="str">
        <f t="shared" si="3"/>
        <v>Nil</v>
      </c>
      <c r="H14" s="204"/>
      <c r="I14" s="107">
        <v>0</v>
      </c>
      <c r="J14" s="107">
        <v>0</v>
      </c>
      <c r="K14" s="107">
        <v>0</v>
      </c>
    </row>
    <row r="15" spans="2:12" s="40" customFormat="1" ht="37.5" customHeight="1">
      <c r="B15" s="64">
        <f t="shared" si="4"/>
        <v>10</v>
      </c>
      <c r="C15" s="69" t="s">
        <v>193</v>
      </c>
      <c r="D15" s="105">
        <v>5.5084500000000002E-2</v>
      </c>
      <c r="E15" s="75" t="str">
        <f t="shared" si="1"/>
        <v>Nil</v>
      </c>
      <c r="F15" s="75" t="str">
        <f t="shared" si="2"/>
        <v>Nil</v>
      </c>
      <c r="G15" s="75" t="str">
        <f t="shared" si="3"/>
        <v>Nil</v>
      </c>
      <c r="H15" s="126" t="s">
        <v>219</v>
      </c>
      <c r="I15" s="107">
        <v>0</v>
      </c>
      <c r="J15" s="107">
        <v>0</v>
      </c>
      <c r="K15" s="107">
        <v>0</v>
      </c>
    </row>
    <row r="16" spans="2:12" s="40" customFormat="1" ht="48" customHeight="1">
      <c r="B16" s="64">
        <f t="shared" si="4"/>
        <v>11</v>
      </c>
      <c r="C16" s="69" t="s">
        <v>194</v>
      </c>
      <c r="D16" s="105">
        <v>1.7385360999999999</v>
      </c>
      <c r="E16" s="129">
        <f t="shared" si="1"/>
        <v>1.7385360999999999</v>
      </c>
      <c r="F16" s="129">
        <f t="shared" si="2"/>
        <v>1.7385360999999999</v>
      </c>
      <c r="G16" s="129">
        <f t="shared" si="3"/>
        <v>1.7385360999999999</v>
      </c>
      <c r="H16" s="200" t="s">
        <v>220</v>
      </c>
      <c r="I16" s="107">
        <v>1</v>
      </c>
      <c r="J16" s="107">
        <v>1</v>
      </c>
      <c r="K16" s="107">
        <v>1</v>
      </c>
    </row>
    <row r="17" spans="2:11" s="40" customFormat="1" ht="29.25" customHeight="1">
      <c r="B17" s="64">
        <f t="shared" si="4"/>
        <v>12</v>
      </c>
      <c r="C17" s="69" t="s">
        <v>195</v>
      </c>
      <c r="D17" s="105">
        <v>1.6896920000000002</v>
      </c>
      <c r="E17" s="128">
        <f t="shared" si="1"/>
        <v>1.6896920000000002</v>
      </c>
      <c r="F17" s="128">
        <f t="shared" si="2"/>
        <v>1.6896920000000002</v>
      </c>
      <c r="G17" s="128">
        <f t="shared" si="3"/>
        <v>1.6896920000000002</v>
      </c>
      <c r="H17" s="201"/>
      <c r="I17" s="107">
        <v>1</v>
      </c>
      <c r="J17" s="107">
        <v>1</v>
      </c>
      <c r="K17" s="107">
        <v>1</v>
      </c>
    </row>
    <row r="18" spans="2:11" s="40" customFormat="1" ht="39" customHeight="1">
      <c r="B18" s="64">
        <f t="shared" si="4"/>
        <v>13</v>
      </c>
      <c r="C18" s="69" t="s">
        <v>196</v>
      </c>
      <c r="D18" s="105">
        <v>0.97302</v>
      </c>
      <c r="E18" s="75" t="str">
        <f t="shared" si="1"/>
        <v>Nil</v>
      </c>
      <c r="F18" s="75" t="str">
        <f t="shared" si="2"/>
        <v>Nil</v>
      </c>
      <c r="G18" s="75" t="str">
        <f t="shared" si="3"/>
        <v>Nil</v>
      </c>
      <c r="H18" s="126" t="s">
        <v>217</v>
      </c>
      <c r="I18" s="107">
        <v>0</v>
      </c>
      <c r="J18" s="107">
        <v>0</v>
      </c>
      <c r="K18" s="107">
        <v>0</v>
      </c>
    </row>
    <row r="19" spans="2:11" s="40" customFormat="1" ht="60">
      <c r="B19" s="64">
        <f t="shared" si="4"/>
        <v>14</v>
      </c>
      <c r="C19" s="69" t="s">
        <v>197</v>
      </c>
      <c r="D19" s="105">
        <v>232.58506</v>
      </c>
      <c r="E19" s="75" t="str">
        <f t="shared" si="1"/>
        <v>Nil</v>
      </c>
      <c r="F19" s="75" t="str">
        <f t="shared" si="2"/>
        <v>Nil</v>
      </c>
      <c r="G19" s="75" t="str">
        <f t="shared" si="3"/>
        <v>Nil</v>
      </c>
      <c r="H19" s="126" t="s">
        <v>221</v>
      </c>
      <c r="I19" s="107">
        <v>0</v>
      </c>
      <c r="J19" s="107">
        <v>0</v>
      </c>
      <c r="K19" s="107">
        <v>0</v>
      </c>
    </row>
    <row r="20" spans="2:11" s="40" customFormat="1" ht="60">
      <c r="B20" s="64">
        <f t="shared" si="4"/>
        <v>15</v>
      </c>
      <c r="C20" s="69" t="s">
        <v>198</v>
      </c>
      <c r="D20" s="105">
        <v>74.011259999999993</v>
      </c>
      <c r="E20" s="75" t="str">
        <f t="shared" si="1"/>
        <v>Nil</v>
      </c>
      <c r="F20" s="75" t="str">
        <f t="shared" si="2"/>
        <v>Nil</v>
      </c>
      <c r="G20" s="75" t="str">
        <f t="shared" si="3"/>
        <v>Nil</v>
      </c>
      <c r="H20" s="126" t="s">
        <v>222</v>
      </c>
      <c r="I20" s="107">
        <v>0</v>
      </c>
      <c r="J20" s="107">
        <v>0</v>
      </c>
      <c r="K20" s="107">
        <v>0</v>
      </c>
    </row>
    <row r="21" spans="2:11" s="40" customFormat="1" ht="60">
      <c r="B21" s="64">
        <f t="shared" si="4"/>
        <v>16</v>
      </c>
      <c r="C21" s="69" t="s">
        <v>199</v>
      </c>
      <c r="D21" s="105">
        <v>895.32352749999995</v>
      </c>
      <c r="E21" s="75" t="str">
        <f t="shared" si="1"/>
        <v>Nil</v>
      </c>
      <c r="F21" s="75" t="str">
        <f t="shared" si="2"/>
        <v>Nil</v>
      </c>
      <c r="G21" s="75" t="str">
        <f t="shared" si="3"/>
        <v>Nil</v>
      </c>
      <c r="H21" s="126" t="s">
        <v>223</v>
      </c>
      <c r="I21" s="107">
        <v>0</v>
      </c>
      <c r="J21" s="107">
        <v>0</v>
      </c>
      <c r="K21" s="107">
        <v>0</v>
      </c>
    </row>
    <row r="22" spans="2:11" s="40" customFormat="1" ht="48">
      <c r="B22" s="64">
        <f t="shared" si="4"/>
        <v>17</v>
      </c>
      <c r="C22" s="69" t="s">
        <v>200</v>
      </c>
      <c r="D22" s="105">
        <v>12.003819999999999</v>
      </c>
      <c r="E22" s="75" t="str">
        <f t="shared" si="1"/>
        <v>Nil</v>
      </c>
      <c r="F22" s="75" t="str">
        <f t="shared" si="2"/>
        <v>Nil</v>
      </c>
      <c r="G22" s="75" t="str">
        <f t="shared" si="3"/>
        <v>Nil</v>
      </c>
      <c r="H22" s="126" t="s">
        <v>224</v>
      </c>
      <c r="I22" s="107">
        <v>0</v>
      </c>
      <c r="J22" s="107">
        <v>0</v>
      </c>
      <c r="K22" s="107">
        <v>0</v>
      </c>
    </row>
    <row r="23" spans="2:11" s="40" customFormat="1" ht="48">
      <c r="B23" s="64">
        <f t="shared" si="4"/>
        <v>18</v>
      </c>
      <c r="C23" s="69" t="s">
        <v>201</v>
      </c>
      <c r="D23" s="105">
        <v>11.698180000000001</v>
      </c>
      <c r="E23" s="75" t="str">
        <f t="shared" si="1"/>
        <v>Nil</v>
      </c>
      <c r="F23" s="75" t="str">
        <f t="shared" si="2"/>
        <v>Nil</v>
      </c>
      <c r="G23" s="75" t="str">
        <f t="shared" si="3"/>
        <v>Nil</v>
      </c>
      <c r="H23" s="126" t="s">
        <v>224</v>
      </c>
      <c r="I23" s="107">
        <v>0</v>
      </c>
      <c r="J23" s="107">
        <v>0</v>
      </c>
      <c r="K23" s="107">
        <v>0</v>
      </c>
    </row>
    <row r="24" spans="2:11" s="40" customFormat="1" ht="48">
      <c r="B24" s="64">
        <f t="shared" si="4"/>
        <v>19</v>
      </c>
      <c r="C24" s="69" t="s">
        <v>202</v>
      </c>
      <c r="D24" s="105">
        <v>5</v>
      </c>
      <c r="E24" s="75" t="str">
        <f t="shared" si="1"/>
        <v>Nil</v>
      </c>
      <c r="F24" s="75" t="str">
        <f t="shared" si="2"/>
        <v>Nil</v>
      </c>
      <c r="G24" s="75" t="str">
        <f t="shared" si="3"/>
        <v>Nil</v>
      </c>
      <c r="H24" s="126" t="s">
        <v>224</v>
      </c>
      <c r="I24" s="107">
        <v>0</v>
      </c>
      <c r="J24" s="107">
        <v>0</v>
      </c>
      <c r="K24" s="107">
        <v>0</v>
      </c>
    </row>
    <row r="25" spans="2:11" s="40" customFormat="1" ht="60">
      <c r="B25" s="64">
        <f t="shared" si="4"/>
        <v>20</v>
      </c>
      <c r="C25" s="69" t="s">
        <v>203</v>
      </c>
      <c r="D25" s="105">
        <v>8.0723000000000003</v>
      </c>
      <c r="E25" s="75" t="str">
        <f t="shared" si="1"/>
        <v>Nil</v>
      </c>
      <c r="F25" s="75" t="str">
        <f t="shared" si="2"/>
        <v>Nil</v>
      </c>
      <c r="G25" s="75" t="str">
        <f t="shared" si="3"/>
        <v>Nil</v>
      </c>
      <c r="H25" s="127" t="s">
        <v>225</v>
      </c>
      <c r="I25" s="107">
        <v>0</v>
      </c>
      <c r="J25" s="107">
        <v>0</v>
      </c>
      <c r="K25" s="107">
        <v>0</v>
      </c>
    </row>
    <row r="26" spans="2:11" s="40" customFormat="1" ht="60">
      <c r="B26" s="64">
        <f t="shared" si="4"/>
        <v>21</v>
      </c>
      <c r="C26" s="69" t="s">
        <v>204</v>
      </c>
      <c r="D26" s="105">
        <v>2</v>
      </c>
      <c r="E26" s="75" t="str">
        <f t="shared" si="1"/>
        <v>Nil</v>
      </c>
      <c r="F26" s="75" t="str">
        <f t="shared" si="2"/>
        <v>Nil</v>
      </c>
      <c r="G26" s="75" t="str">
        <f t="shared" si="3"/>
        <v>Nil</v>
      </c>
      <c r="H26" s="127" t="s">
        <v>226</v>
      </c>
      <c r="I26" s="107">
        <v>0</v>
      </c>
      <c r="J26" s="107">
        <v>0</v>
      </c>
      <c r="K26" s="107">
        <v>0</v>
      </c>
    </row>
    <row r="27" spans="2:11" s="40" customFormat="1" ht="48">
      <c r="B27" s="64">
        <f t="shared" si="4"/>
        <v>22</v>
      </c>
      <c r="C27" s="69" t="s">
        <v>205</v>
      </c>
      <c r="D27" s="105">
        <v>15.1</v>
      </c>
      <c r="E27" s="75" t="str">
        <f t="shared" si="1"/>
        <v>Nil</v>
      </c>
      <c r="F27" s="75" t="str">
        <f t="shared" si="2"/>
        <v>Nil</v>
      </c>
      <c r="G27" s="75" t="str">
        <f t="shared" si="3"/>
        <v>Nil</v>
      </c>
      <c r="H27" s="126" t="s">
        <v>224</v>
      </c>
      <c r="I27" s="107">
        <v>0</v>
      </c>
      <c r="J27" s="107">
        <v>0</v>
      </c>
      <c r="K27" s="107">
        <v>0</v>
      </c>
    </row>
    <row r="28" spans="2:11" s="40" customFormat="1" ht="48">
      <c r="B28" s="64">
        <f t="shared" si="4"/>
        <v>23</v>
      </c>
      <c r="C28" s="69" t="s">
        <v>206</v>
      </c>
      <c r="D28" s="105">
        <v>2.1898</v>
      </c>
      <c r="E28" s="75" t="str">
        <f t="shared" si="1"/>
        <v>Nil</v>
      </c>
      <c r="F28" s="75" t="str">
        <f t="shared" si="2"/>
        <v>Nil</v>
      </c>
      <c r="G28" s="75" t="str">
        <f t="shared" si="3"/>
        <v>Nil</v>
      </c>
      <c r="H28" s="126" t="s">
        <v>224</v>
      </c>
      <c r="I28" s="107">
        <v>0</v>
      </c>
      <c r="J28" s="107">
        <v>0</v>
      </c>
      <c r="K28" s="107">
        <v>0</v>
      </c>
    </row>
    <row r="29" spans="2:11" s="40" customFormat="1" ht="36">
      <c r="B29" s="64">
        <f t="shared" si="4"/>
        <v>24</v>
      </c>
      <c r="C29" s="69" t="s">
        <v>207</v>
      </c>
      <c r="D29" s="105">
        <v>0.25</v>
      </c>
      <c r="E29" s="75" t="str">
        <f t="shared" si="1"/>
        <v>Nil</v>
      </c>
      <c r="F29" s="75" t="str">
        <f t="shared" si="2"/>
        <v>Nil</v>
      </c>
      <c r="G29" s="75" t="str">
        <f t="shared" si="3"/>
        <v>Nil</v>
      </c>
      <c r="H29" s="126" t="s">
        <v>227</v>
      </c>
      <c r="I29" s="107">
        <v>0</v>
      </c>
      <c r="J29" s="107">
        <v>0</v>
      </c>
      <c r="K29" s="107">
        <v>0</v>
      </c>
    </row>
    <row r="30" spans="2:11" s="40" customFormat="1" ht="48">
      <c r="B30" s="64">
        <f t="shared" si="4"/>
        <v>25</v>
      </c>
      <c r="C30" s="69" t="s">
        <v>208</v>
      </c>
      <c r="D30" s="105">
        <v>6.44</v>
      </c>
      <c r="E30" s="75" t="str">
        <f t="shared" si="1"/>
        <v>Nil</v>
      </c>
      <c r="F30" s="75" t="str">
        <f t="shared" si="2"/>
        <v>Nil</v>
      </c>
      <c r="G30" s="75" t="str">
        <f t="shared" si="3"/>
        <v>Nil</v>
      </c>
      <c r="H30" s="126" t="s">
        <v>224</v>
      </c>
      <c r="I30" s="107">
        <v>0</v>
      </c>
      <c r="J30" s="107">
        <v>0</v>
      </c>
      <c r="K30" s="107">
        <v>0</v>
      </c>
    </row>
    <row r="31" spans="2:11" s="40" customFormat="1" ht="48">
      <c r="B31" s="64">
        <f t="shared" si="4"/>
        <v>26</v>
      </c>
      <c r="C31" s="69" t="s">
        <v>209</v>
      </c>
      <c r="D31" s="105">
        <v>1</v>
      </c>
      <c r="E31" s="75" t="str">
        <f t="shared" si="1"/>
        <v>Nil</v>
      </c>
      <c r="F31" s="75" t="str">
        <f t="shared" si="2"/>
        <v>Nil</v>
      </c>
      <c r="G31" s="75" t="str">
        <f t="shared" si="3"/>
        <v>Nil</v>
      </c>
      <c r="H31" s="126" t="s">
        <v>224</v>
      </c>
      <c r="I31" s="107">
        <v>0</v>
      </c>
      <c r="J31" s="107">
        <v>0</v>
      </c>
      <c r="K31" s="107">
        <v>0</v>
      </c>
    </row>
    <row r="32" spans="2:11" s="40" customFormat="1" ht="48">
      <c r="B32" s="64">
        <f t="shared" si="4"/>
        <v>27</v>
      </c>
      <c r="C32" s="69" t="s">
        <v>210</v>
      </c>
      <c r="D32" s="105">
        <v>2.8050199999999998</v>
      </c>
      <c r="E32" s="75" t="str">
        <f t="shared" si="1"/>
        <v>Nil</v>
      </c>
      <c r="F32" s="75" t="str">
        <f t="shared" si="2"/>
        <v>Nil</v>
      </c>
      <c r="G32" s="75" t="str">
        <f t="shared" si="3"/>
        <v>Nil</v>
      </c>
      <c r="H32" s="126" t="s">
        <v>224</v>
      </c>
      <c r="I32" s="107">
        <v>0</v>
      </c>
      <c r="J32" s="107">
        <v>0</v>
      </c>
      <c r="K32" s="107">
        <v>0</v>
      </c>
    </row>
    <row r="33" spans="1:12" s="40" customFormat="1" ht="48">
      <c r="B33" s="64">
        <f t="shared" si="4"/>
        <v>28</v>
      </c>
      <c r="C33" s="69" t="s">
        <v>211</v>
      </c>
      <c r="D33" s="105">
        <v>1.18</v>
      </c>
      <c r="E33" s="75" t="str">
        <f t="shared" si="1"/>
        <v>Nil</v>
      </c>
      <c r="F33" s="75" t="str">
        <f t="shared" si="2"/>
        <v>Nil</v>
      </c>
      <c r="G33" s="75" t="str">
        <f t="shared" si="3"/>
        <v>Nil</v>
      </c>
      <c r="H33" s="126" t="s">
        <v>224</v>
      </c>
      <c r="I33" s="107">
        <v>0</v>
      </c>
      <c r="J33" s="107">
        <v>0</v>
      </c>
      <c r="K33" s="107">
        <v>0</v>
      </c>
    </row>
    <row r="34" spans="1:12" s="40" customFormat="1" ht="48">
      <c r="B34" s="64">
        <f t="shared" si="4"/>
        <v>29</v>
      </c>
      <c r="C34" s="69" t="s">
        <v>212</v>
      </c>
      <c r="D34" s="105">
        <v>7.5</v>
      </c>
      <c r="E34" s="75" t="str">
        <f t="shared" si="1"/>
        <v>Nil</v>
      </c>
      <c r="F34" s="75" t="str">
        <f t="shared" si="2"/>
        <v>Nil</v>
      </c>
      <c r="G34" s="75" t="str">
        <f t="shared" si="3"/>
        <v>Nil</v>
      </c>
      <c r="H34" s="126" t="s">
        <v>224</v>
      </c>
      <c r="I34" s="107">
        <v>0</v>
      </c>
      <c r="J34" s="107">
        <v>0</v>
      </c>
      <c r="K34" s="107">
        <v>0</v>
      </c>
    </row>
    <row r="35" spans="1:12" s="40" customFormat="1" ht="48">
      <c r="B35" s="64">
        <f t="shared" si="4"/>
        <v>30</v>
      </c>
      <c r="C35" s="69" t="s">
        <v>213</v>
      </c>
      <c r="D35" s="105">
        <v>19.850000000000001</v>
      </c>
      <c r="E35" s="75" t="str">
        <f t="shared" si="1"/>
        <v>Nil</v>
      </c>
      <c r="F35" s="75" t="str">
        <f t="shared" si="2"/>
        <v>Nil</v>
      </c>
      <c r="G35" s="75" t="str">
        <f t="shared" si="3"/>
        <v>Nil</v>
      </c>
      <c r="H35" s="126" t="s">
        <v>228</v>
      </c>
      <c r="I35" s="107">
        <v>0</v>
      </c>
      <c r="J35" s="107">
        <v>0</v>
      </c>
      <c r="K35" s="107">
        <v>0</v>
      </c>
    </row>
    <row r="36" spans="1:12" s="40" customFormat="1" ht="60">
      <c r="B36" s="64">
        <f t="shared" si="4"/>
        <v>31</v>
      </c>
      <c r="C36" s="69" t="s">
        <v>214</v>
      </c>
      <c r="D36" s="102">
        <v>73.700237799999996</v>
      </c>
      <c r="E36" s="75" t="str">
        <f t="shared" si="1"/>
        <v>Nil</v>
      </c>
      <c r="F36" s="75" t="str">
        <f t="shared" si="2"/>
        <v>Nil</v>
      </c>
      <c r="G36" s="75" t="str">
        <f t="shared" si="3"/>
        <v>Nil</v>
      </c>
      <c r="H36" s="126" t="s">
        <v>229</v>
      </c>
      <c r="I36" s="107">
        <v>0</v>
      </c>
      <c r="J36" s="107">
        <v>0</v>
      </c>
      <c r="K36" s="107">
        <v>0</v>
      </c>
    </row>
    <row r="37" spans="1:12" s="40" customFormat="1" ht="48">
      <c r="B37" s="64">
        <f t="shared" si="4"/>
        <v>32</v>
      </c>
      <c r="C37" s="69" t="s">
        <v>215</v>
      </c>
      <c r="D37" s="102">
        <v>33.229210000000002</v>
      </c>
      <c r="E37" s="75" t="str">
        <f t="shared" si="1"/>
        <v>Nil</v>
      </c>
      <c r="F37" s="75" t="str">
        <f t="shared" si="2"/>
        <v>Nil</v>
      </c>
      <c r="G37" s="75" t="str">
        <f t="shared" si="3"/>
        <v>Nil</v>
      </c>
      <c r="H37" s="126" t="s">
        <v>228</v>
      </c>
      <c r="I37" s="107">
        <v>0</v>
      </c>
      <c r="J37" s="107">
        <v>0</v>
      </c>
      <c r="K37" s="107">
        <v>0</v>
      </c>
    </row>
    <row r="38" spans="1:12" ht="16.5" customHeight="1">
      <c r="B38" s="193" t="s">
        <v>76</v>
      </c>
      <c r="C38" s="193"/>
      <c r="D38" s="37">
        <f>SUM(D6:D37)</f>
        <v>1920.9677625000002</v>
      </c>
      <c r="E38" s="37">
        <f>SUM(E6:E37)</f>
        <v>3.4282281000000001</v>
      </c>
      <c r="F38" s="37">
        <f>SUM(F6:F37)</f>
        <v>3.4282281000000001</v>
      </c>
      <c r="G38" s="37">
        <f>SUM(G6:G37)</f>
        <v>3.4282281000000001</v>
      </c>
      <c r="H38" s="39"/>
      <c r="I38" s="91"/>
      <c r="J38" s="38"/>
      <c r="K38" s="40"/>
      <c r="L38" s="40"/>
    </row>
    <row r="39" spans="1:12">
      <c r="B39" s="194" t="str">
        <f>SUMMARY!B14</f>
        <v>REMARKS &amp; NOTES:-</v>
      </c>
      <c r="C39" s="195"/>
      <c r="D39" s="195"/>
      <c r="E39" s="163"/>
      <c r="F39" s="195"/>
      <c r="G39" s="163"/>
      <c r="H39" s="196"/>
      <c r="I39" s="92"/>
      <c r="J39" s="40"/>
      <c r="K39" s="40"/>
      <c r="L39" s="40"/>
    </row>
    <row r="40" spans="1:12" s="40" customFormat="1" ht="120.75" customHeight="1">
      <c r="B40" s="175" t="s">
        <v>107</v>
      </c>
      <c r="C40" s="175"/>
      <c r="D40" s="175"/>
      <c r="E40" s="166"/>
      <c r="F40" s="175"/>
      <c r="G40" s="167"/>
      <c r="H40" s="175"/>
      <c r="I40" s="74"/>
    </row>
    <row r="41" spans="1:12">
      <c r="A41" s="57"/>
      <c r="B41" s="56"/>
      <c r="C41" s="56"/>
      <c r="D41" s="56"/>
      <c r="E41" s="56"/>
      <c r="F41" s="56"/>
      <c r="G41" s="56"/>
      <c r="H41" s="56"/>
      <c r="I41" s="55"/>
      <c r="J41" s="57"/>
      <c r="K41" s="40"/>
      <c r="L41" s="40"/>
    </row>
    <row r="42" spans="1:12">
      <c r="B42" s="55"/>
      <c r="C42" s="55"/>
      <c r="D42" s="55"/>
      <c r="E42" s="55"/>
      <c r="F42" s="55"/>
      <c r="G42" s="55"/>
      <c r="H42" s="55"/>
      <c r="I42" s="55"/>
      <c r="J42" s="40"/>
      <c r="K42" s="40"/>
      <c r="L42" s="40"/>
    </row>
    <row r="43" spans="1:12">
      <c r="B43" s="55"/>
      <c r="C43" s="55"/>
      <c r="D43" s="55"/>
      <c r="E43" s="55"/>
      <c r="F43" s="55"/>
      <c r="G43" s="55"/>
      <c r="H43" s="55"/>
      <c r="I43" s="55"/>
      <c r="J43" s="40"/>
      <c r="K43" s="40"/>
      <c r="L43" s="40"/>
    </row>
    <row r="44" spans="1:12">
      <c r="B44" s="55"/>
      <c r="C44" s="55"/>
      <c r="D44" s="55"/>
      <c r="E44" s="55"/>
      <c r="F44" s="55"/>
      <c r="G44" s="55"/>
      <c r="H44" s="55"/>
      <c r="I44" s="55"/>
      <c r="J44" s="40"/>
      <c r="K44" s="40"/>
      <c r="L44" s="40"/>
    </row>
    <row r="45" spans="1:12">
      <c r="B45" s="40"/>
      <c r="C45" s="40"/>
      <c r="D45" s="40"/>
      <c r="F45" s="40"/>
      <c r="H45" s="40"/>
    </row>
    <row r="46" spans="1:12">
      <c r="B46" s="40"/>
      <c r="C46" s="40"/>
      <c r="D46" s="40"/>
      <c r="F46" s="40"/>
      <c r="H46" s="40"/>
    </row>
    <row r="360" spans="3:3" ht="240">
      <c r="C360" s="90" t="s">
        <v>116</v>
      </c>
    </row>
    <row r="361" spans="3:3" ht="96">
      <c r="C361" s="90" t="s">
        <v>118</v>
      </c>
    </row>
    <row r="362" spans="3:3" ht="120">
      <c r="C362" s="90" t="s">
        <v>117</v>
      </c>
    </row>
    <row r="363" spans="3:3" ht="96">
      <c r="C363" s="90" t="s">
        <v>119</v>
      </c>
    </row>
    <row r="364" spans="3:3" ht="96">
      <c r="C364" s="90" t="s">
        <v>119</v>
      </c>
    </row>
    <row r="365" spans="3:3" ht="96">
      <c r="C365" s="90" t="s">
        <v>118</v>
      </c>
    </row>
    <row r="366" spans="3:3" ht="96">
      <c r="C366" s="90" t="s">
        <v>118</v>
      </c>
    </row>
    <row r="367" spans="3:3" ht="144">
      <c r="C367" s="90" t="s">
        <v>120</v>
      </c>
    </row>
    <row r="368" spans="3:3" ht="144">
      <c r="C368" s="90" t="s">
        <v>120</v>
      </c>
    </row>
    <row r="369" spans="3:3" ht="132">
      <c r="C369" s="90" t="s">
        <v>121</v>
      </c>
    </row>
    <row r="370" spans="3:3" ht="108">
      <c r="C370" s="90" t="s">
        <v>122</v>
      </c>
    </row>
  </sheetData>
  <mergeCells count="10">
    <mergeCell ref="B38:C38"/>
    <mergeCell ref="B39:H39"/>
    <mergeCell ref="B40:H40"/>
    <mergeCell ref="B2:H2"/>
    <mergeCell ref="B3:H3"/>
    <mergeCell ref="B5:H5"/>
    <mergeCell ref="H11:H12"/>
    <mergeCell ref="H6:H9"/>
    <mergeCell ref="H13:H14"/>
    <mergeCell ref="H16:H1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4"/>
  <sheetViews>
    <sheetView showGridLines="0" zoomScaleNormal="100" workbookViewId="0">
      <pane ySplit="4" topLeftCell="A6" activePane="bottomLeft" state="frozen"/>
      <selection pane="bottomLeft" activeCell="I7" sqref="I7"/>
    </sheetView>
  </sheetViews>
  <sheetFormatPr defaultColWidth="9.140625" defaultRowHeight="12"/>
  <cols>
    <col min="1" max="1" width="2.85546875" style="41" customWidth="1"/>
    <col min="2" max="2" width="3.5703125" style="41" bestFit="1" customWidth="1"/>
    <col min="3" max="3" width="14.85546875" style="41" customWidth="1"/>
    <col min="4" max="4" width="11.5703125" style="41" hidden="1" customWidth="1"/>
    <col min="5" max="6" width="13.28515625" style="41" customWidth="1"/>
    <col min="7" max="8" width="13.7109375" style="41" customWidth="1"/>
    <col min="9" max="9" width="69.42578125" style="41" customWidth="1"/>
    <col min="10" max="12" width="11.7109375" style="41" customWidth="1"/>
    <col min="13" max="16384" width="9.140625" style="41"/>
  </cols>
  <sheetData>
    <row r="1" spans="2:15">
      <c r="C1" s="77"/>
    </row>
    <row r="2" spans="2:15" ht="12.75" customHeight="1">
      <c r="B2" s="184" t="s">
        <v>36</v>
      </c>
      <c r="C2" s="184"/>
      <c r="D2" s="184"/>
      <c r="E2" s="184"/>
      <c r="F2" s="184"/>
      <c r="G2" s="184"/>
      <c r="H2" s="184"/>
      <c r="I2" s="205"/>
    </row>
    <row r="3" spans="2:15">
      <c r="B3" s="206" t="str">
        <f>SUMMARY!B3</f>
        <v>Details are as on 13th May 2021</v>
      </c>
      <c r="C3" s="207"/>
      <c r="D3" s="208"/>
      <c r="E3" s="206"/>
      <c r="F3" s="209"/>
      <c r="G3" s="206"/>
      <c r="H3" s="207"/>
      <c r="I3" s="206"/>
    </row>
    <row r="4" spans="2:15" ht="60">
      <c r="B4" s="25" t="s">
        <v>26</v>
      </c>
      <c r="C4" s="85" t="s">
        <v>123</v>
      </c>
      <c r="D4" s="49" t="s">
        <v>73</v>
      </c>
      <c r="E4" s="25" t="s">
        <v>87</v>
      </c>
      <c r="F4" s="70" t="s">
        <v>77</v>
      </c>
      <c r="G4" s="25" t="s">
        <v>84</v>
      </c>
      <c r="H4" s="68" t="s">
        <v>82</v>
      </c>
      <c r="I4" s="25" t="s">
        <v>22</v>
      </c>
      <c r="J4" s="121" t="s">
        <v>170</v>
      </c>
      <c r="K4" s="122" t="s">
        <v>171</v>
      </c>
      <c r="L4" s="122" t="s">
        <v>172</v>
      </c>
    </row>
    <row r="5" spans="2:15">
      <c r="B5" s="218" t="s">
        <v>70</v>
      </c>
      <c r="C5" s="219"/>
      <c r="D5" s="219"/>
      <c r="E5" s="219"/>
      <c r="F5" s="219"/>
      <c r="G5" s="219"/>
      <c r="H5" s="219"/>
      <c r="I5" s="220"/>
      <c r="J5" s="61"/>
      <c r="K5" s="61"/>
    </row>
    <row r="6" spans="2:15" ht="72" customHeight="1">
      <c r="B6" s="45">
        <v>1</v>
      </c>
      <c r="C6" s="63" t="s">
        <v>95</v>
      </c>
      <c r="D6" s="63" t="s">
        <v>71</v>
      </c>
      <c r="E6" s="47">
        <v>21</v>
      </c>
      <c r="F6" s="72" t="str">
        <f>IF(J6=0,"Nil",$E6*J6)</f>
        <v>Nil</v>
      </c>
      <c r="G6" s="72" t="str">
        <f t="shared" ref="G6:H6" si="0">IF(K6=0,"Nil",$E6*K6)</f>
        <v>Nil</v>
      </c>
      <c r="H6" s="72" t="str">
        <f t="shared" si="0"/>
        <v>Nil</v>
      </c>
      <c r="I6" s="124" t="s">
        <v>183</v>
      </c>
      <c r="J6" s="107">
        <v>0</v>
      </c>
      <c r="K6" s="107">
        <v>0</v>
      </c>
      <c r="L6" s="107">
        <v>0</v>
      </c>
      <c r="M6" s="46"/>
      <c r="N6" s="46"/>
      <c r="O6" s="46"/>
    </row>
    <row r="7" spans="2:15" ht="75" customHeight="1">
      <c r="B7" s="82">
        <f>B6+1</f>
        <v>2</v>
      </c>
      <c r="C7" s="83" t="s">
        <v>96</v>
      </c>
      <c r="D7" s="83"/>
      <c r="E7" s="84">
        <v>10.199999999999999</v>
      </c>
      <c r="F7" s="72" t="str">
        <f>IF(J7=0,"Nil",$E7*J7)</f>
        <v>Nil</v>
      </c>
      <c r="G7" s="72" t="str">
        <f t="shared" ref="G7" si="1">IF(K7=0,"Nil",$E7*K7)</f>
        <v>Nil</v>
      </c>
      <c r="H7" s="72" t="str">
        <f t="shared" ref="H7" si="2">IF(L7=0,"Nil",$E7*L7)</f>
        <v>Nil</v>
      </c>
      <c r="I7" s="125" t="s">
        <v>183</v>
      </c>
      <c r="J7" s="107">
        <v>0</v>
      </c>
      <c r="K7" s="107">
        <v>0</v>
      </c>
      <c r="L7" s="107">
        <v>0</v>
      </c>
      <c r="M7" s="46"/>
      <c r="N7" s="46"/>
      <c r="O7" s="46"/>
    </row>
    <row r="8" spans="2:15">
      <c r="B8" s="210" t="s">
        <v>24</v>
      </c>
      <c r="C8" s="211"/>
      <c r="D8" s="212"/>
      <c r="E8" s="37">
        <f>SUM(E6:E6:E7)</f>
        <v>31.2</v>
      </c>
      <c r="F8" s="37">
        <f>SUM(F6:F6:F7)</f>
        <v>0</v>
      </c>
      <c r="G8" s="37">
        <f>SUM(G6:G6:G7)</f>
        <v>0</v>
      </c>
      <c r="H8" s="37">
        <f>SUM(H6:H6:H7)</f>
        <v>0</v>
      </c>
      <c r="I8" s="33"/>
    </row>
    <row r="9" spans="2:15">
      <c r="B9" s="213" t="str">
        <f>SUMMARY!B14</f>
        <v>REMARKS &amp; NOTES:-</v>
      </c>
      <c r="C9" s="214"/>
      <c r="D9" s="215"/>
      <c r="E9" s="213"/>
      <c r="F9" s="216"/>
      <c r="G9" s="213"/>
      <c r="H9" s="214"/>
      <c r="I9" s="213"/>
    </row>
    <row r="10" spans="2:15" ht="126" customHeight="1">
      <c r="B10" s="175" t="s">
        <v>114</v>
      </c>
      <c r="C10" s="167"/>
      <c r="D10" s="217"/>
      <c r="E10" s="175"/>
      <c r="F10" s="166"/>
      <c r="G10" s="175"/>
      <c r="H10" s="167"/>
      <c r="I10" s="175"/>
    </row>
    <row r="11" spans="2:15">
      <c r="B11" s="55"/>
      <c r="C11" s="55"/>
      <c r="D11" s="55"/>
      <c r="E11" s="55"/>
      <c r="F11" s="55"/>
      <c r="G11" s="55"/>
      <c r="H11" s="55"/>
      <c r="I11" s="55"/>
    </row>
    <row r="12" spans="2:15">
      <c r="B12" s="55"/>
      <c r="C12" s="55"/>
      <c r="D12" s="55"/>
      <c r="E12" s="55"/>
      <c r="F12" s="55"/>
      <c r="G12" s="55"/>
      <c r="H12" s="55"/>
      <c r="I12" s="55"/>
    </row>
    <row r="13" spans="2:15">
      <c r="B13" s="55"/>
      <c r="C13" s="55"/>
      <c r="D13" s="55"/>
      <c r="E13" s="55"/>
      <c r="F13" s="55"/>
      <c r="G13" s="55"/>
      <c r="H13" s="55"/>
      <c r="I13" s="55"/>
    </row>
    <row r="14" spans="2:15">
      <c r="B14" s="55"/>
      <c r="C14" s="55"/>
      <c r="D14" s="55"/>
      <c r="E14" s="55"/>
      <c r="F14" s="55"/>
      <c r="G14" s="55"/>
      <c r="H14" s="55"/>
      <c r="I14" s="55"/>
    </row>
  </sheetData>
  <mergeCells count="6">
    <mergeCell ref="B2:I2"/>
    <mergeCell ref="B3:I3"/>
    <mergeCell ref="B8:D8"/>
    <mergeCell ref="B9:I9"/>
    <mergeCell ref="B10:I10"/>
    <mergeCell ref="B5:I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4"/>
  <sheetViews>
    <sheetView showGridLines="0" zoomScaleNormal="100" workbookViewId="0">
      <pane ySplit="4" topLeftCell="A5" activePane="bottomLeft" state="frozen"/>
      <selection pane="bottomLeft" activeCell="I6" sqref="I6:I7"/>
    </sheetView>
  </sheetViews>
  <sheetFormatPr defaultColWidth="9.140625" defaultRowHeight="12"/>
  <cols>
    <col min="1" max="1" width="2.85546875" style="41" customWidth="1"/>
    <col min="2" max="2" width="3.5703125" style="41" bestFit="1" customWidth="1"/>
    <col min="3" max="3" width="14.85546875" style="41" customWidth="1"/>
    <col min="4" max="4" width="11.5703125" style="41" hidden="1" customWidth="1"/>
    <col min="5" max="6" width="13.28515625" style="41" customWidth="1"/>
    <col min="7" max="8" width="13.7109375" style="41" customWidth="1"/>
    <col min="9" max="9" width="69.42578125" style="41" customWidth="1"/>
    <col min="10" max="12" width="11.7109375" style="41" customWidth="1"/>
    <col min="13" max="16384" width="9.140625" style="41"/>
  </cols>
  <sheetData>
    <row r="1" spans="2:15">
      <c r="C1" s="77"/>
    </row>
    <row r="2" spans="2:15" ht="12.75" customHeight="1">
      <c r="B2" s="184" t="s">
        <v>230</v>
      </c>
      <c r="C2" s="184"/>
      <c r="D2" s="184"/>
      <c r="E2" s="184"/>
      <c r="F2" s="184"/>
      <c r="G2" s="184"/>
      <c r="H2" s="184"/>
      <c r="I2" s="205"/>
    </row>
    <row r="3" spans="2:15">
      <c r="B3" s="206" t="str">
        <f>SUMMARY!B3</f>
        <v>Details are as on 13th May 2021</v>
      </c>
      <c r="C3" s="207"/>
      <c r="D3" s="208"/>
      <c r="E3" s="206"/>
      <c r="F3" s="209"/>
      <c r="G3" s="206"/>
      <c r="H3" s="207"/>
      <c r="I3" s="206"/>
    </row>
    <row r="4" spans="2:15" ht="60">
      <c r="B4" s="25" t="s">
        <v>26</v>
      </c>
      <c r="C4" s="85" t="s">
        <v>123</v>
      </c>
      <c r="D4" s="49" t="s">
        <v>73</v>
      </c>
      <c r="E4" s="25" t="s">
        <v>87</v>
      </c>
      <c r="F4" s="70" t="s">
        <v>77</v>
      </c>
      <c r="G4" s="25" t="s">
        <v>84</v>
      </c>
      <c r="H4" s="68" t="s">
        <v>82</v>
      </c>
      <c r="I4" s="25" t="s">
        <v>22</v>
      </c>
      <c r="J4" s="121" t="s">
        <v>170</v>
      </c>
      <c r="K4" s="122" t="s">
        <v>171</v>
      </c>
      <c r="L4" s="122" t="s">
        <v>172</v>
      </c>
    </row>
    <row r="5" spans="2:15">
      <c r="B5" s="218" t="s">
        <v>70</v>
      </c>
      <c r="C5" s="219"/>
      <c r="D5" s="219"/>
      <c r="E5" s="219"/>
      <c r="F5" s="219"/>
      <c r="G5" s="219"/>
      <c r="H5" s="219"/>
      <c r="I5" s="220"/>
      <c r="J5" s="61"/>
      <c r="K5" s="61"/>
    </row>
    <row r="6" spans="2:15" ht="72" customHeight="1">
      <c r="B6" s="45">
        <v>1</v>
      </c>
      <c r="C6" s="63" t="s">
        <v>231</v>
      </c>
      <c r="D6" s="63" t="s">
        <v>71</v>
      </c>
      <c r="E6" s="47">
        <v>9.39</v>
      </c>
      <c r="F6" s="72" t="str">
        <f>IF(J6=0,"Nil",$E6*J6)</f>
        <v>Nil</v>
      </c>
      <c r="G6" s="72" t="str">
        <f t="shared" ref="G6:H7" si="0">IF(K6=0,"Nil",$E6*K6)</f>
        <v>Nil</v>
      </c>
      <c r="H6" s="72" t="str">
        <f t="shared" si="0"/>
        <v>Nil</v>
      </c>
      <c r="I6" s="221" t="s">
        <v>233</v>
      </c>
      <c r="J6" s="107">
        <v>0</v>
      </c>
      <c r="K6" s="107">
        <v>0</v>
      </c>
      <c r="L6" s="107">
        <v>0</v>
      </c>
      <c r="M6" s="46"/>
      <c r="N6" s="46"/>
      <c r="O6" s="46"/>
    </row>
    <row r="7" spans="2:15" ht="75" customHeight="1">
      <c r="B7" s="82">
        <f>B6+1</f>
        <v>2</v>
      </c>
      <c r="C7" s="83" t="s">
        <v>232</v>
      </c>
      <c r="D7" s="83"/>
      <c r="E7" s="84">
        <v>11.98</v>
      </c>
      <c r="F7" s="72" t="str">
        <f>IF(J7=0,"Nil",$E7*J7)</f>
        <v>Nil</v>
      </c>
      <c r="G7" s="72" t="str">
        <f t="shared" si="0"/>
        <v>Nil</v>
      </c>
      <c r="H7" s="72" t="str">
        <f t="shared" si="0"/>
        <v>Nil</v>
      </c>
      <c r="I7" s="222"/>
      <c r="J7" s="107">
        <v>0</v>
      </c>
      <c r="K7" s="107">
        <v>0</v>
      </c>
      <c r="L7" s="107">
        <v>0</v>
      </c>
      <c r="M7" s="46"/>
      <c r="N7" s="46"/>
      <c r="O7" s="46"/>
    </row>
    <row r="8" spans="2:15">
      <c r="B8" s="223" t="s">
        <v>24</v>
      </c>
      <c r="C8" s="224"/>
      <c r="D8" s="225"/>
      <c r="E8" s="37">
        <f>SUM(E6:E6:E7)</f>
        <v>21.37</v>
      </c>
      <c r="F8" s="37">
        <f>SUM(F6:F6:F7)</f>
        <v>0</v>
      </c>
      <c r="G8" s="37">
        <f>SUM(G6:G6:G7)</f>
        <v>0</v>
      </c>
      <c r="H8" s="37">
        <f>SUM(H6:H6:H7)</f>
        <v>0</v>
      </c>
      <c r="I8" s="33"/>
    </row>
    <row r="9" spans="2:15">
      <c r="B9" s="213" t="str">
        <f>SUMMARY!B14</f>
        <v>REMARKS &amp; NOTES:-</v>
      </c>
      <c r="C9" s="214"/>
      <c r="D9" s="215"/>
      <c r="E9" s="213"/>
      <c r="F9" s="216"/>
      <c r="G9" s="213"/>
      <c r="H9" s="214"/>
      <c r="I9" s="213"/>
    </row>
    <row r="10" spans="2:15" ht="126" customHeight="1">
      <c r="B10" s="175" t="s">
        <v>114</v>
      </c>
      <c r="C10" s="167"/>
      <c r="D10" s="217"/>
      <c r="E10" s="175"/>
      <c r="F10" s="166"/>
      <c r="G10" s="175"/>
      <c r="H10" s="167"/>
      <c r="I10" s="175"/>
    </row>
    <row r="11" spans="2:15">
      <c r="B11" s="55"/>
      <c r="C11" s="55"/>
      <c r="D11" s="55"/>
      <c r="E11" s="55"/>
      <c r="F11" s="55"/>
      <c r="G11" s="55"/>
      <c r="H11" s="55"/>
      <c r="I11" s="55"/>
    </row>
    <row r="12" spans="2:15">
      <c r="B12" s="55"/>
      <c r="C12" s="55"/>
      <c r="D12" s="55"/>
      <c r="E12" s="55"/>
      <c r="F12" s="55"/>
      <c r="G12" s="55"/>
      <c r="H12" s="55"/>
      <c r="I12" s="55"/>
    </row>
    <row r="13" spans="2:15">
      <c r="B13" s="55"/>
      <c r="C13" s="55"/>
      <c r="D13" s="55"/>
      <c r="E13" s="55"/>
      <c r="F13" s="55"/>
      <c r="G13" s="55"/>
      <c r="H13" s="55"/>
      <c r="I13" s="55"/>
    </row>
    <row r="14" spans="2:15">
      <c r="B14" s="55"/>
      <c r="C14" s="55"/>
      <c r="D14" s="55"/>
      <c r="E14" s="55"/>
      <c r="F14" s="55"/>
      <c r="G14" s="55"/>
      <c r="H14" s="55"/>
      <c r="I14" s="55"/>
    </row>
  </sheetData>
  <mergeCells count="7">
    <mergeCell ref="B10:I10"/>
    <mergeCell ref="I6:I7"/>
    <mergeCell ref="B2:I2"/>
    <mergeCell ref="B3:I3"/>
    <mergeCell ref="B5:I5"/>
    <mergeCell ref="B8:D8"/>
    <mergeCell ref="B9:I9"/>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4"/>
  <sheetViews>
    <sheetView showGridLines="0" zoomScaleNormal="100" workbookViewId="0">
      <pane ySplit="4" topLeftCell="A5" activePane="bottomLeft" state="frozen"/>
      <selection pane="bottomLeft" activeCell="I6" sqref="I6:I7"/>
    </sheetView>
  </sheetViews>
  <sheetFormatPr defaultColWidth="9.140625" defaultRowHeight="12"/>
  <cols>
    <col min="1" max="1" width="2.85546875" style="41" customWidth="1"/>
    <col min="2" max="2" width="3.5703125" style="41" bestFit="1" customWidth="1"/>
    <col min="3" max="3" width="14.85546875" style="41" customWidth="1"/>
    <col min="4" max="4" width="11.5703125" style="41" hidden="1" customWidth="1"/>
    <col min="5" max="6" width="13.28515625" style="41" customWidth="1"/>
    <col min="7" max="8" width="13.7109375" style="41" customWidth="1"/>
    <col min="9" max="9" width="69.42578125" style="41" customWidth="1"/>
    <col min="10" max="12" width="11.7109375" style="41" customWidth="1"/>
    <col min="13" max="16384" width="9.140625" style="41"/>
  </cols>
  <sheetData>
    <row r="1" spans="2:15">
      <c r="C1" s="77"/>
    </row>
    <row r="2" spans="2:15" ht="12.75" customHeight="1">
      <c r="B2" s="184" t="s">
        <v>234</v>
      </c>
      <c r="C2" s="184"/>
      <c r="D2" s="184"/>
      <c r="E2" s="184"/>
      <c r="F2" s="184"/>
      <c r="G2" s="184"/>
      <c r="H2" s="184"/>
      <c r="I2" s="205"/>
    </row>
    <row r="3" spans="2:15">
      <c r="B3" s="206" t="str">
        <f>SUMMARY!B3</f>
        <v>Details are as on 13th May 2021</v>
      </c>
      <c r="C3" s="207"/>
      <c r="D3" s="208"/>
      <c r="E3" s="206"/>
      <c r="F3" s="209"/>
      <c r="G3" s="206"/>
      <c r="H3" s="207"/>
      <c r="I3" s="206"/>
    </row>
    <row r="4" spans="2:15" ht="60">
      <c r="B4" s="25" t="s">
        <v>26</v>
      </c>
      <c r="C4" s="85" t="s">
        <v>123</v>
      </c>
      <c r="D4" s="49" t="s">
        <v>73</v>
      </c>
      <c r="E4" s="25" t="s">
        <v>87</v>
      </c>
      <c r="F4" s="70" t="s">
        <v>77</v>
      </c>
      <c r="G4" s="25" t="s">
        <v>84</v>
      </c>
      <c r="H4" s="68" t="s">
        <v>82</v>
      </c>
      <c r="I4" s="25" t="s">
        <v>22</v>
      </c>
      <c r="J4" s="121" t="s">
        <v>170</v>
      </c>
      <c r="K4" s="122" t="s">
        <v>171</v>
      </c>
      <c r="L4" s="122" t="s">
        <v>172</v>
      </c>
    </row>
    <row r="5" spans="2:15">
      <c r="B5" s="218" t="s">
        <v>70</v>
      </c>
      <c r="C5" s="219"/>
      <c r="D5" s="219"/>
      <c r="E5" s="219"/>
      <c r="F5" s="219"/>
      <c r="G5" s="219"/>
      <c r="H5" s="219"/>
      <c r="I5" s="220"/>
      <c r="J5" s="61"/>
      <c r="K5" s="61"/>
    </row>
    <row r="6" spans="2:15" ht="72" customHeight="1">
      <c r="B6" s="45">
        <v>1</v>
      </c>
      <c r="C6" s="63" t="s">
        <v>235</v>
      </c>
      <c r="D6" s="63" t="s">
        <v>71</v>
      </c>
      <c r="E6" s="47">
        <v>69.959999999999994</v>
      </c>
      <c r="F6" s="72" t="str">
        <f>IF(J6=0,"Nil",$E6*J6)</f>
        <v>Nil</v>
      </c>
      <c r="G6" s="72" t="str">
        <f t="shared" ref="G6:H7" si="0">IF(K6=0,"Nil",$E6*K6)</f>
        <v>Nil</v>
      </c>
      <c r="H6" s="72" t="str">
        <f t="shared" si="0"/>
        <v>Nil</v>
      </c>
      <c r="I6" s="221" t="s">
        <v>237</v>
      </c>
      <c r="J6" s="107">
        <v>0</v>
      </c>
      <c r="K6" s="107">
        <v>0</v>
      </c>
      <c r="L6" s="107">
        <v>0</v>
      </c>
      <c r="M6" s="46"/>
      <c r="N6" s="46"/>
      <c r="O6" s="46"/>
    </row>
    <row r="7" spans="2:15" ht="75" customHeight="1">
      <c r="B7" s="82">
        <f>B6+1</f>
        <v>2</v>
      </c>
      <c r="C7" s="83" t="s">
        <v>236</v>
      </c>
      <c r="D7" s="83"/>
      <c r="E7" s="84">
        <v>4.09</v>
      </c>
      <c r="F7" s="72" t="str">
        <f>IF(J7=0,"Nil",$E7*J7)</f>
        <v>Nil</v>
      </c>
      <c r="G7" s="72" t="str">
        <f t="shared" si="0"/>
        <v>Nil</v>
      </c>
      <c r="H7" s="72" t="str">
        <f t="shared" si="0"/>
        <v>Nil</v>
      </c>
      <c r="I7" s="222"/>
      <c r="J7" s="107">
        <v>0</v>
      </c>
      <c r="K7" s="107">
        <v>0</v>
      </c>
      <c r="L7" s="107">
        <v>0</v>
      </c>
      <c r="M7" s="46"/>
      <c r="N7" s="46"/>
      <c r="O7" s="46"/>
    </row>
    <row r="8" spans="2:15">
      <c r="B8" s="223" t="s">
        <v>24</v>
      </c>
      <c r="C8" s="224"/>
      <c r="D8" s="225"/>
      <c r="E8" s="37">
        <f>SUM(E6:E6:E7)</f>
        <v>74.05</v>
      </c>
      <c r="F8" s="37">
        <f>SUM(F6:F6:F7)</f>
        <v>0</v>
      </c>
      <c r="G8" s="37">
        <f>SUM(G6:G6:G7)</f>
        <v>0</v>
      </c>
      <c r="H8" s="37">
        <f>SUM(H6:H6:H7)</f>
        <v>0</v>
      </c>
      <c r="I8" s="33"/>
    </row>
    <row r="9" spans="2:15">
      <c r="B9" s="213" t="str">
        <f>SUMMARY!B14</f>
        <v>REMARKS &amp; NOTES:-</v>
      </c>
      <c r="C9" s="214"/>
      <c r="D9" s="215"/>
      <c r="E9" s="213"/>
      <c r="F9" s="216"/>
      <c r="G9" s="213"/>
      <c r="H9" s="214"/>
      <c r="I9" s="213"/>
    </row>
    <row r="10" spans="2:15" ht="126" customHeight="1">
      <c r="B10" s="175" t="s">
        <v>114</v>
      </c>
      <c r="C10" s="167"/>
      <c r="D10" s="217"/>
      <c r="E10" s="175"/>
      <c r="F10" s="166"/>
      <c r="G10" s="175"/>
      <c r="H10" s="167"/>
      <c r="I10" s="175"/>
    </row>
    <row r="11" spans="2:15">
      <c r="B11" s="55"/>
      <c r="C11" s="55"/>
      <c r="D11" s="55"/>
      <c r="E11" s="55"/>
      <c r="F11" s="55"/>
      <c r="G11" s="55"/>
      <c r="H11" s="55"/>
      <c r="I11" s="55"/>
    </row>
    <row r="12" spans="2:15">
      <c r="B12" s="55"/>
      <c r="C12" s="55"/>
      <c r="D12" s="55"/>
      <c r="E12" s="55"/>
      <c r="F12" s="55"/>
      <c r="G12" s="55"/>
      <c r="H12" s="55"/>
      <c r="I12" s="55"/>
    </row>
    <row r="13" spans="2:15">
      <c r="B13" s="55"/>
      <c r="C13" s="55"/>
      <c r="D13" s="55"/>
      <c r="E13" s="55"/>
      <c r="F13" s="55"/>
      <c r="G13" s="55"/>
      <c r="H13" s="55"/>
      <c r="I13" s="55"/>
    </row>
    <row r="14" spans="2:15">
      <c r="B14" s="55"/>
      <c r="C14" s="55"/>
      <c r="D14" s="55"/>
      <c r="E14" s="55"/>
      <c r="F14" s="55"/>
      <c r="G14" s="55"/>
      <c r="H14" s="55"/>
      <c r="I14" s="55"/>
    </row>
  </sheetData>
  <mergeCells count="7">
    <mergeCell ref="B10:I10"/>
    <mergeCell ref="B2:I2"/>
    <mergeCell ref="B3:I3"/>
    <mergeCell ref="B5:I5"/>
    <mergeCell ref="I6:I7"/>
    <mergeCell ref="B8:D8"/>
    <mergeCell ref="B9:I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General</vt:lpstr>
      <vt:lpstr>SUMMARY</vt:lpstr>
      <vt:lpstr>Cash &amp; Cash Equivalents- I</vt:lpstr>
      <vt:lpstr>Inventory</vt:lpstr>
      <vt:lpstr>Interest Accrued</vt:lpstr>
      <vt:lpstr>SHORT TERM LOANS &amp; ADVANCES- II</vt:lpstr>
      <vt:lpstr>OCA- IV</vt:lpstr>
      <vt:lpstr>ONCA</vt:lpstr>
      <vt:lpstr>Sundry Debtors</vt:lpstr>
      <vt:lpstr>MSEDCL Assets</vt:lpstr>
      <vt:lpstr>SECL Assets</vt:lpstr>
      <vt:lpstr>WCL Assets</vt:lpstr>
      <vt:lpstr>Sheet4</vt:lpstr>
      <vt:lpstr>SUMMARY!Print_Area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Mohit Agarwal</dc:creator>
  <cp:lastModifiedBy>Windows User</cp:lastModifiedBy>
  <cp:lastPrinted>2019-12-19T11:44:58Z</cp:lastPrinted>
  <dcterms:created xsi:type="dcterms:W3CDTF">2017-12-18T06:17:30Z</dcterms:created>
  <dcterms:modified xsi:type="dcterms:W3CDTF">2021-09-10T05:17:43Z</dcterms:modified>
</cp:coreProperties>
</file>