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lhi\VIS(2021-22)PL-376-336-427 (MS EMKAY INDUSTRIES LTD) (SBI MG ROAD )\"/>
    </mc:Choice>
  </mc:AlternateContent>
  <bookViews>
    <workbookView xWindow="0" yWindow="0" windowWidth="21600" windowHeight="9735"/>
  </bookViews>
  <sheets>
    <sheet name="rate" sheetId="1" r:id="rId1"/>
    <sheet name="l&amp;B" sheetId="3" r:id="rId2"/>
    <sheet name="khasra no.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I7" i="3" s="1"/>
  <c r="K7" i="3" s="1"/>
  <c r="H6" i="3"/>
  <c r="H8" i="3" s="1"/>
  <c r="I6" i="3" l="1"/>
  <c r="K13" i="2"/>
  <c r="J13" i="2"/>
  <c r="I8" i="3" l="1"/>
  <c r="K6" i="3"/>
  <c r="K8" i="3" s="1"/>
  <c r="J20" i="1"/>
  <c r="G15" i="1"/>
  <c r="L12" i="1"/>
  <c r="H14" i="1"/>
  <c r="L14" i="1" s="1"/>
  <c r="H13" i="1"/>
  <c r="L13" i="1" s="1"/>
  <c r="H12" i="1"/>
  <c r="H11" i="1"/>
  <c r="L11" i="1" s="1"/>
  <c r="H10" i="1"/>
  <c r="L10" i="1" s="1"/>
  <c r="H9" i="1"/>
  <c r="L9" i="1" s="1"/>
  <c r="H8" i="1"/>
  <c r="L8" i="1" s="1"/>
  <c r="H7" i="1"/>
  <c r="L7" i="1" s="1"/>
  <c r="H15" i="1" l="1"/>
  <c r="L15" i="1"/>
  <c r="J29" i="1" s="1"/>
  <c r="N27" i="1" s="1"/>
  <c r="O27" i="1" s="1"/>
  <c r="N28" i="1" l="1"/>
  <c r="L21" i="1"/>
  <c r="N29" i="1"/>
  <c r="O28" i="1" l="1"/>
  <c r="O29" i="1"/>
  <c r="Q29" i="1"/>
</calcChain>
</file>

<file path=xl/sharedStrings.xml><?xml version="1.0" encoding="utf-8"?>
<sst xmlns="http://schemas.openxmlformats.org/spreadsheetml/2006/main" count="71" uniqueCount="46">
  <si>
    <t>SHED</t>
  </si>
  <si>
    <t>RCC</t>
  </si>
  <si>
    <t>G+1</t>
  </si>
  <si>
    <t>G</t>
  </si>
  <si>
    <t>AVERAGE</t>
  </si>
  <si>
    <r>
      <t xml:space="preserve">RATES
</t>
    </r>
    <r>
      <rPr>
        <i/>
        <sz val="10"/>
        <color theme="1"/>
        <rFont val="Calibri"/>
        <family val="2"/>
        <scheme val="minor"/>
      </rPr>
      <t>(PER SQ. FT.)</t>
    </r>
  </si>
  <si>
    <t>TOTAL Floors</t>
  </si>
  <si>
    <t>land@</t>
  </si>
  <si>
    <t>area 
(sq. mtr)</t>
  </si>
  <si>
    <t>Condition</t>
  </si>
  <si>
    <t>Structurer Type</t>
  </si>
  <si>
    <t>S.No.</t>
  </si>
  <si>
    <r>
      <t xml:space="preserve">AREA 
</t>
    </r>
    <r>
      <rPr>
        <i/>
        <sz val="10"/>
        <color theme="1"/>
        <rFont val="Calibri"/>
        <family val="2"/>
        <scheme val="minor"/>
      </rPr>
      <t>(SQ. MTR</t>
    </r>
    <r>
      <rPr>
        <b/>
        <sz val="11"/>
        <color theme="1"/>
        <rFont val="Calibri"/>
        <family val="2"/>
        <scheme val="minor"/>
      </rPr>
      <t>)</t>
    </r>
  </si>
  <si>
    <r>
      <t xml:space="preserve">AREA 
</t>
    </r>
    <r>
      <rPr>
        <i/>
        <sz val="10"/>
        <color theme="1"/>
        <rFont val="Calibri"/>
        <family val="2"/>
        <scheme val="minor"/>
      </rPr>
      <t>(SQ. FT)</t>
    </r>
  </si>
  <si>
    <r>
      <t xml:space="preserve">TOTAL VALUE
</t>
    </r>
    <r>
      <rPr>
        <i/>
        <sz val="10"/>
        <color theme="1"/>
        <rFont val="Calibri"/>
        <family val="2"/>
        <scheme val="minor"/>
      </rPr>
      <t>(RS)</t>
    </r>
  </si>
  <si>
    <t>pavement</t>
  </si>
  <si>
    <t>boundary wall</t>
  </si>
  <si>
    <t>running meter</t>
  </si>
  <si>
    <t>Total (including amenities)</t>
  </si>
  <si>
    <t>Market Value</t>
  </si>
  <si>
    <t>Realizable value</t>
  </si>
  <si>
    <t>Distress Value</t>
  </si>
  <si>
    <t>KHEWAT NO.</t>
  </si>
  <si>
    <t>KHATA NO.</t>
  </si>
  <si>
    <t>KHASRA NO.</t>
  </si>
  <si>
    <t>KILLA NO.</t>
  </si>
  <si>
    <t>S. NO.</t>
  </si>
  <si>
    <t>7//1</t>
  </si>
  <si>
    <t>7//2</t>
  </si>
  <si>
    <t>13//2</t>
  </si>
  <si>
    <t>8, 9, 13//1</t>
  </si>
  <si>
    <t>KANAL</t>
  </si>
  <si>
    <t>MARLA</t>
  </si>
  <si>
    <t xml:space="preserve">AREA 
</t>
  </si>
  <si>
    <t>TOTAL AREA</t>
  </si>
  <si>
    <t>1 KANAL = 20 MARLA; 1 ACRE = 8 KANAL</t>
  </si>
  <si>
    <t>S. No.</t>
  </si>
  <si>
    <t>GI shed roof mounted on iron pillars, trusses frame structure resting on brick wall</t>
  </si>
  <si>
    <t>RCC framed pillar beam column structure on RCC slab</t>
  </si>
  <si>
    <r>
      <t xml:space="preserve">Constructed area
</t>
    </r>
    <r>
      <rPr>
        <b/>
        <i/>
        <sz val="10"/>
        <color theme="0"/>
        <rFont val="Calibri"/>
        <family val="2"/>
        <scheme val="minor"/>
      </rPr>
      <t>(sq. mtr.)</t>
    </r>
  </si>
  <si>
    <r>
      <t xml:space="preserve">Constructed area
</t>
    </r>
    <r>
      <rPr>
        <b/>
        <i/>
        <sz val="10"/>
        <color theme="0"/>
        <rFont val="Calibri"/>
        <family val="2"/>
        <scheme val="minor"/>
      </rPr>
      <t>(sq. ft.)</t>
    </r>
  </si>
  <si>
    <t>Description</t>
  </si>
  <si>
    <t>Office Building Including (Admin Office etc)</t>
  </si>
  <si>
    <t>Different Sheds (manufacturing Shed etc.)</t>
  </si>
  <si>
    <r>
      <t xml:space="preserve">RATES
    </t>
    </r>
    <r>
      <rPr>
        <b/>
        <i/>
        <sz val="10"/>
        <color theme="0"/>
        <rFont val="Calibri"/>
        <family val="2"/>
        <scheme val="minor"/>
      </rPr>
      <t>(per sq. ft.)</t>
    </r>
    <r>
      <rPr>
        <i/>
        <sz val="10"/>
        <color theme="1"/>
        <rFont val="Calibri"/>
        <family val="2"/>
        <scheme val="minor"/>
      </rPr>
      <t>Q. FT.)</t>
    </r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</si>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</sst>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0" fontId="2" fillId="0" borderId="0" xfId="0" applyFont="1"/>
    <xf numFmtId="44" fontId="2" fillId="0" borderId="0" xfId="1" applyFont="1"/>
    <xf numFmtId="0" fontId="4" fillId="0" borderId="0" xfId="2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1" applyNumberFormat="1" applyFont="1"/>
    <xf numFmtId="44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2" fontId="0" fillId="0" borderId="1" xfId="1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2" fontId="0" fillId="0" borderId="1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0" fillId="0" borderId="3" xfId="0" applyBorder="1"/>
    <xf numFmtId="164" fontId="2" fillId="0" borderId="4" xfId="0" applyNumberFormat="1" applyFont="1" applyBorder="1"/>
    <xf numFmtId="44" fontId="0" fillId="0" borderId="1" xfId="1" applyFon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11" xfId="1" applyFont="1" applyBorder="1" applyAlignment="1">
      <alignment horizontal="center"/>
    </xf>
    <xf numFmtId="44" fontId="0" fillId="0" borderId="12" xfId="0" applyNumberForma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nd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W29"/>
  <sheetViews>
    <sheetView tabSelected="1" topLeftCell="D7" workbookViewId="0">
      <selection activeCell="O19" sqref="O19"/>
    </sheetView>
  </sheetViews>
  <sheetFormatPr defaultRowHeight="15" x14ac:dyDescent="0.25"/>
  <cols>
    <col min="7" max="7" width="13.7109375" bestFit="1" customWidth="1"/>
    <col min="8" max="8" width="11.5703125" bestFit="1" customWidth="1"/>
    <col min="9" max="9" width="13.85546875" bestFit="1" customWidth="1"/>
    <col min="10" max="10" width="16.85546875" bestFit="1" customWidth="1"/>
    <col min="11" max="11" width="11.42578125" style="2" customWidth="1"/>
    <col min="12" max="12" width="16.85546875" style="2" bestFit="1" customWidth="1"/>
    <col min="13" max="13" width="15.5703125" bestFit="1" customWidth="1"/>
    <col min="14" max="14" width="14.28515625" bestFit="1" customWidth="1"/>
    <col min="15" max="15" width="25.28515625" customWidth="1"/>
    <col min="16" max="16" width="34.85546875" customWidth="1"/>
    <col min="17" max="17" width="16.85546875" bestFit="1" customWidth="1"/>
    <col min="18" max="18" width="15.5703125" bestFit="1" customWidth="1"/>
    <col min="19" max="19" width="14.28515625" style="2" bestFit="1" customWidth="1"/>
    <col min="20" max="20" width="13.42578125" customWidth="1"/>
    <col min="21" max="21" width="15.85546875" bestFit="1" customWidth="1"/>
  </cols>
  <sheetData>
    <row r="6" spans="5:12" s="1" customFormat="1" ht="45" x14ac:dyDescent="0.25">
      <c r="E6" s="12" t="s">
        <v>11</v>
      </c>
      <c r="F6" s="12" t="s">
        <v>6</v>
      </c>
      <c r="G6" s="12" t="s">
        <v>12</v>
      </c>
      <c r="H6" s="12" t="s">
        <v>13</v>
      </c>
      <c r="I6" s="12" t="s">
        <v>10</v>
      </c>
      <c r="J6" s="12" t="s">
        <v>9</v>
      </c>
      <c r="K6" s="13" t="s">
        <v>5</v>
      </c>
      <c r="L6" s="13" t="s">
        <v>14</v>
      </c>
    </row>
    <row r="7" spans="5:12" ht="36" customHeight="1" x14ac:dyDescent="0.25">
      <c r="E7" s="6">
        <v>1</v>
      </c>
      <c r="F7" s="6" t="s">
        <v>3</v>
      </c>
      <c r="G7" s="6">
        <v>2586</v>
      </c>
      <c r="H7" s="7">
        <f t="shared" ref="H7:H14" si="0">G7*10.7642</f>
        <v>27836.2212</v>
      </c>
      <c r="I7" s="6" t="s">
        <v>0</v>
      </c>
      <c r="J7" s="6" t="s">
        <v>4</v>
      </c>
      <c r="K7" s="8">
        <v>350</v>
      </c>
      <c r="L7" s="8">
        <f>K7*H7</f>
        <v>9742677.4199999999</v>
      </c>
    </row>
    <row r="8" spans="5:12" ht="33" customHeight="1" x14ac:dyDescent="0.25">
      <c r="E8" s="6">
        <v>2</v>
      </c>
      <c r="F8" s="6" t="s">
        <v>2</v>
      </c>
      <c r="G8" s="6">
        <v>1669.62</v>
      </c>
      <c r="H8" s="7">
        <f t="shared" si="0"/>
        <v>17972.123604</v>
      </c>
      <c r="I8" s="6" t="s">
        <v>1</v>
      </c>
      <c r="J8" s="6" t="s">
        <v>4</v>
      </c>
      <c r="K8" s="8">
        <v>1150</v>
      </c>
      <c r="L8" s="8">
        <f t="shared" ref="L8:L14" si="1">K8*H8</f>
        <v>20667942.1446</v>
      </c>
    </row>
    <row r="9" spans="5:12" x14ac:dyDescent="0.25">
      <c r="E9" s="6">
        <v>3</v>
      </c>
      <c r="F9" s="6" t="s">
        <v>3</v>
      </c>
      <c r="G9" s="6">
        <v>336.12</v>
      </c>
      <c r="H9" s="7">
        <f t="shared" si="0"/>
        <v>3618.0629040000003</v>
      </c>
      <c r="I9" s="6" t="s">
        <v>1</v>
      </c>
      <c r="J9" s="6" t="s">
        <v>4</v>
      </c>
      <c r="K9" s="8">
        <v>1150</v>
      </c>
      <c r="L9" s="8">
        <f t="shared" si="1"/>
        <v>4160772.3396000005</v>
      </c>
    </row>
    <row r="10" spans="5:12" x14ac:dyDescent="0.25">
      <c r="E10" s="6">
        <v>4</v>
      </c>
      <c r="F10" s="6" t="s">
        <v>3</v>
      </c>
      <c r="G10" s="6">
        <v>1460</v>
      </c>
      <c r="H10" s="7">
        <f t="shared" si="0"/>
        <v>15715.732000000002</v>
      </c>
      <c r="I10" s="6" t="s">
        <v>0</v>
      </c>
      <c r="J10" s="6" t="s">
        <v>4</v>
      </c>
      <c r="K10" s="8">
        <v>350</v>
      </c>
      <c r="L10" s="8">
        <f t="shared" si="1"/>
        <v>5500506.2000000002</v>
      </c>
    </row>
    <row r="11" spans="5:12" x14ac:dyDescent="0.25">
      <c r="E11" s="6">
        <v>5</v>
      </c>
      <c r="F11" s="6" t="s">
        <v>2</v>
      </c>
      <c r="G11" s="6">
        <v>1934</v>
      </c>
      <c r="H11" s="7">
        <f t="shared" si="0"/>
        <v>20817.962800000001</v>
      </c>
      <c r="I11" s="6" t="s">
        <v>0</v>
      </c>
      <c r="J11" s="6" t="s">
        <v>4</v>
      </c>
      <c r="K11" s="8">
        <v>350</v>
      </c>
      <c r="L11" s="8">
        <f t="shared" si="1"/>
        <v>7286286.9800000004</v>
      </c>
    </row>
    <row r="12" spans="5:12" x14ac:dyDescent="0.25">
      <c r="E12" s="6">
        <v>6</v>
      </c>
      <c r="F12" s="6" t="s">
        <v>3</v>
      </c>
      <c r="G12" s="6">
        <v>81</v>
      </c>
      <c r="H12" s="7">
        <f t="shared" si="0"/>
        <v>871.90020000000004</v>
      </c>
      <c r="I12" s="6" t="s">
        <v>0</v>
      </c>
      <c r="J12" s="6" t="s">
        <v>4</v>
      </c>
      <c r="K12" s="8">
        <v>350</v>
      </c>
      <c r="L12" s="8">
        <f t="shared" si="1"/>
        <v>305165.07</v>
      </c>
    </row>
    <row r="13" spans="5:12" x14ac:dyDescent="0.25">
      <c r="E13" s="6">
        <v>7</v>
      </c>
      <c r="F13" s="6" t="s">
        <v>3</v>
      </c>
      <c r="G13" s="6">
        <v>1437.81</v>
      </c>
      <c r="H13" s="7">
        <f t="shared" si="0"/>
        <v>15476.874401999999</v>
      </c>
      <c r="I13" s="6" t="s">
        <v>0</v>
      </c>
      <c r="J13" s="6" t="s">
        <v>4</v>
      </c>
      <c r="K13" s="8">
        <v>350</v>
      </c>
      <c r="L13" s="8">
        <f t="shared" si="1"/>
        <v>5416906.0406999998</v>
      </c>
    </row>
    <row r="14" spans="5:12" x14ac:dyDescent="0.25">
      <c r="E14" s="6">
        <v>8</v>
      </c>
      <c r="F14" s="6" t="s">
        <v>3</v>
      </c>
      <c r="G14" s="6">
        <v>260.5</v>
      </c>
      <c r="H14" s="7">
        <f t="shared" si="0"/>
        <v>2804.0741000000003</v>
      </c>
      <c r="I14" s="6" t="s">
        <v>0</v>
      </c>
      <c r="J14" s="6" t="s">
        <v>4</v>
      </c>
      <c r="K14" s="8">
        <v>350</v>
      </c>
      <c r="L14" s="8">
        <f t="shared" si="1"/>
        <v>981425.93500000006</v>
      </c>
    </row>
    <row r="15" spans="5:12" x14ac:dyDescent="0.25">
      <c r="E15" s="6"/>
      <c r="F15" s="9"/>
      <c r="G15" s="9">
        <f>SUM(G7:G14)</f>
        <v>9765.0499999999993</v>
      </c>
      <c r="H15" s="10">
        <f>SUM(H7:H14)</f>
        <v>105112.95121000001</v>
      </c>
      <c r="I15" s="9"/>
      <c r="J15" s="9"/>
      <c r="K15" s="11"/>
      <c r="L15" s="11">
        <f>SUM(L7:L14)</f>
        <v>54061682.129900008</v>
      </c>
    </row>
    <row r="19" spans="7:17" ht="30" x14ac:dyDescent="0.25">
      <c r="I19" s="1" t="s">
        <v>8</v>
      </c>
    </row>
    <row r="20" spans="7:17" x14ac:dyDescent="0.25">
      <c r="G20" s="5" t="s">
        <v>7</v>
      </c>
      <c r="H20" s="2">
        <v>22000</v>
      </c>
      <c r="I20">
        <v>16187.43</v>
      </c>
      <c r="J20" s="4">
        <f>I20*H20</f>
        <v>356123460</v>
      </c>
    </row>
    <row r="21" spans="7:17" x14ac:dyDescent="0.25">
      <c r="L21" s="4">
        <f>SUM(J20,L15)</f>
        <v>410185142.12989998</v>
      </c>
    </row>
    <row r="23" spans="7:17" x14ac:dyDescent="0.25">
      <c r="I23" t="s">
        <v>17</v>
      </c>
    </row>
    <row r="24" spans="7:17" x14ac:dyDescent="0.25">
      <c r="G24" t="s">
        <v>15</v>
      </c>
      <c r="H24" s="2">
        <v>2500</v>
      </c>
      <c r="I24">
        <v>200</v>
      </c>
      <c r="J24" s="4">
        <v>500000</v>
      </c>
    </row>
    <row r="25" spans="7:17" x14ac:dyDescent="0.25">
      <c r="G25" t="s">
        <v>16</v>
      </c>
      <c r="H25" s="2">
        <v>2500</v>
      </c>
      <c r="I25">
        <v>700</v>
      </c>
      <c r="J25" s="4">
        <v>1750000</v>
      </c>
    </row>
    <row r="27" spans="7:17" x14ac:dyDescent="0.25">
      <c r="M27" s="3" t="s">
        <v>19</v>
      </c>
      <c r="N27" s="15">
        <f>J29</f>
        <v>412435142.12989998</v>
      </c>
      <c r="O27" s="4">
        <f>ROUND(N27,-5)</f>
        <v>412400000</v>
      </c>
    </row>
    <row r="28" spans="7:17" x14ac:dyDescent="0.25">
      <c r="M28" s="3" t="s">
        <v>20</v>
      </c>
      <c r="N28" s="15">
        <f>N27*(0.85)</f>
        <v>350569870.81041497</v>
      </c>
      <c r="O28" s="15">
        <f>O27*(0.85)</f>
        <v>350540000</v>
      </c>
    </row>
    <row r="29" spans="7:17" x14ac:dyDescent="0.25">
      <c r="H29" t="s">
        <v>18</v>
      </c>
      <c r="J29" s="14">
        <f>SUM(J25,J24,J20,L15)</f>
        <v>412435142.12989998</v>
      </c>
      <c r="M29" s="3" t="s">
        <v>21</v>
      </c>
      <c r="N29" s="15">
        <f>(N27)*0.75</f>
        <v>309326356.59742498</v>
      </c>
      <c r="O29" s="15">
        <f>(O27)*0.75</f>
        <v>309300000</v>
      </c>
      <c r="Q29" s="16">
        <f>O27*0.88</f>
        <v>362912000</v>
      </c>
    </row>
  </sheetData>
  <hyperlinks>
    <hyperlink ref="G20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K8"/>
  <sheetViews>
    <sheetView workbookViewId="0">
      <selection activeCell="D5" sqref="D5:K8"/>
    </sheetView>
  </sheetViews>
  <sheetFormatPr defaultRowHeight="15" x14ac:dyDescent="0.25"/>
  <cols>
    <col min="4" max="4" width="5.28515625" customWidth="1"/>
    <col min="5" max="5" width="16.28515625" bestFit="1" customWidth="1"/>
    <col min="6" max="6" width="27.7109375" bestFit="1" customWidth="1"/>
    <col min="7" max="7" width="11" customWidth="1"/>
    <col min="8" max="8" width="12.7109375" customWidth="1"/>
    <col min="9" max="9" width="13.85546875" customWidth="1"/>
    <col min="10" max="10" width="12.5703125" customWidth="1"/>
    <col min="11" max="11" width="15.85546875" bestFit="1" customWidth="1"/>
  </cols>
  <sheetData>
    <row r="4" spans="4:11" ht="15.75" thickBot="1" x14ac:dyDescent="0.3"/>
    <row r="5" spans="4:11" ht="42.75" x14ac:dyDescent="0.25">
      <c r="D5" s="25" t="s">
        <v>36</v>
      </c>
      <c r="E5" s="26" t="s">
        <v>41</v>
      </c>
      <c r="F5" s="26" t="s">
        <v>10</v>
      </c>
      <c r="G5" s="26" t="s">
        <v>9</v>
      </c>
      <c r="H5" s="26" t="s">
        <v>39</v>
      </c>
      <c r="I5" s="26" t="s">
        <v>40</v>
      </c>
      <c r="J5" s="26" t="s">
        <v>44</v>
      </c>
      <c r="K5" s="27" t="s">
        <v>14</v>
      </c>
    </row>
    <row r="6" spans="4:11" ht="45.75" customHeight="1" x14ac:dyDescent="0.25">
      <c r="D6" s="28">
        <v>1</v>
      </c>
      <c r="E6" s="23" t="s">
        <v>42</v>
      </c>
      <c r="F6" s="23" t="s">
        <v>38</v>
      </c>
      <c r="G6" s="6" t="s">
        <v>4</v>
      </c>
      <c r="H6" s="6">
        <f>SUM(rate!G8:G9)</f>
        <v>2005.7399999999998</v>
      </c>
      <c r="I6" s="24">
        <f>H6*10.7642</f>
        <v>21590.186507999999</v>
      </c>
      <c r="J6" s="39">
        <v>1150</v>
      </c>
      <c r="K6" s="40">
        <f>J6*I6</f>
        <v>24828714.484199997</v>
      </c>
    </row>
    <row r="7" spans="4:11" ht="54" customHeight="1" thickBot="1" x14ac:dyDescent="0.3">
      <c r="D7" s="29">
        <v>2</v>
      </c>
      <c r="E7" s="30" t="s">
        <v>43</v>
      </c>
      <c r="F7" s="30" t="s">
        <v>37</v>
      </c>
      <c r="G7" s="31" t="s">
        <v>4</v>
      </c>
      <c r="H7" s="31">
        <f>SUM(rate!G7,rate!G10:G14)</f>
        <v>7759.3099999999995</v>
      </c>
      <c r="I7" s="32">
        <f>H7*10.7642</f>
        <v>83522.764702</v>
      </c>
      <c r="J7" s="41">
        <v>350</v>
      </c>
      <c r="K7" s="42">
        <f>J7*I7</f>
        <v>29232967.6457</v>
      </c>
    </row>
    <row r="8" spans="4:11" ht="15.75" thickBot="1" x14ac:dyDescent="0.3">
      <c r="D8" s="33" t="s">
        <v>45</v>
      </c>
      <c r="E8" s="34"/>
      <c r="F8" s="34"/>
      <c r="G8" s="34"/>
      <c r="H8" s="35">
        <f>SUM(H6:H7)</f>
        <v>9765.0499999999993</v>
      </c>
      <c r="I8" s="36">
        <f>SUM(I6:I7)</f>
        <v>105112.95121</v>
      </c>
      <c r="J8" s="37"/>
      <c r="K8" s="38">
        <f>SUM(K6:K7)</f>
        <v>54061682.129899994</v>
      </c>
    </row>
  </sheetData>
  <mergeCells count="1">
    <mergeCell ref="D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K15"/>
  <sheetViews>
    <sheetView workbookViewId="0">
      <selection activeCell="E7" sqref="E7:I12"/>
    </sheetView>
  </sheetViews>
  <sheetFormatPr defaultRowHeight="15" x14ac:dyDescent="0.25"/>
  <cols>
    <col min="8" max="8" width="8.140625" bestFit="1" customWidth="1"/>
    <col min="9" max="9" width="9.7109375" bestFit="1" customWidth="1"/>
    <col min="10" max="10" width="12.28515625" customWidth="1"/>
  </cols>
  <sheetData>
    <row r="7" spans="5:11" s="1" customFormat="1" ht="45" customHeight="1" x14ac:dyDescent="0.25">
      <c r="E7" s="17" t="s">
        <v>26</v>
      </c>
      <c r="F7" s="17" t="s">
        <v>22</v>
      </c>
      <c r="G7" s="17" t="s">
        <v>23</v>
      </c>
      <c r="H7" s="17" t="s">
        <v>24</v>
      </c>
      <c r="I7" s="17" t="s">
        <v>25</v>
      </c>
      <c r="J7" s="17" t="s">
        <v>33</v>
      </c>
      <c r="K7" s="17"/>
    </row>
    <row r="8" spans="5:11" s="1" customFormat="1" ht="15" customHeight="1" x14ac:dyDescent="0.25">
      <c r="E8" s="17"/>
      <c r="F8" s="17"/>
      <c r="G8" s="17"/>
      <c r="H8" s="17"/>
      <c r="I8" s="17"/>
      <c r="J8" s="18" t="s">
        <v>31</v>
      </c>
      <c r="K8" s="18" t="s">
        <v>32</v>
      </c>
    </row>
    <row r="9" spans="5:11" x14ac:dyDescent="0.25">
      <c r="E9" s="6">
        <v>1</v>
      </c>
      <c r="F9" s="6">
        <v>176</v>
      </c>
      <c r="G9" s="6">
        <v>391</v>
      </c>
      <c r="H9" s="6">
        <v>6</v>
      </c>
      <c r="I9" s="19" t="s">
        <v>27</v>
      </c>
      <c r="J9" s="20">
        <v>2</v>
      </c>
      <c r="K9" s="6">
        <v>18</v>
      </c>
    </row>
    <row r="10" spans="5:11" x14ac:dyDescent="0.25">
      <c r="E10" s="6">
        <v>2</v>
      </c>
      <c r="F10" s="6">
        <v>59</v>
      </c>
      <c r="G10" s="6">
        <v>184</v>
      </c>
      <c r="H10" s="6">
        <v>6</v>
      </c>
      <c r="I10" s="20" t="s">
        <v>28</v>
      </c>
      <c r="J10" s="20">
        <v>5</v>
      </c>
      <c r="K10" s="20">
        <v>2</v>
      </c>
    </row>
    <row r="11" spans="5:11" x14ac:dyDescent="0.25">
      <c r="E11" s="6">
        <v>3</v>
      </c>
      <c r="F11" s="6">
        <v>60</v>
      </c>
      <c r="G11" s="6">
        <v>184</v>
      </c>
      <c r="H11" s="6">
        <v>6</v>
      </c>
      <c r="I11" s="20" t="s">
        <v>29</v>
      </c>
      <c r="J11" s="20">
        <v>5</v>
      </c>
      <c r="K11" s="20">
        <v>16</v>
      </c>
    </row>
    <row r="12" spans="5:11" x14ac:dyDescent="0.25">
      <c r="E12" s="6">
        <v>4</v>
      </c>
      <c r="F12" s="6">
        <v>18</v>
      </c>
      <c r="G12" s="6">
        <v>54</v>
      </c>
      <c r="H12" s="6">
        <v>6</v>
      </c>
      <c r="I12" s="20" t="s">
        <v>30</v>
      </c>
      <c r="J12" s="20">
        <v>18</v>
      </c>
      <c r="K12" s="20">
        <v>4</v>
      </c>
    </row>
    <row r="13" spans="5:11" x14ac:dyDescent="0.25">
      <c r="E13" s="21" t="s">
        <v>34</v>
      </c>
      <c r="F13" s="21"/>
      <c r="G13" s="21"/>
      <c r="H13" s="21"/>
      <c r="I13" s="21"/>
      <c r="J13" s="9">
        <f>SUM(J9:J12)</f>
        <v>30</v>
      </c>
      <c r="K13" s="9">
        <f>SUM(K9:K12)</f>
        <v>40</v>
      </c>
    </row>
    <row r="14" spans="5:11" x14ac:dyDescent="0.25">
      <c r="E14" s="22" t="s">
        <v>35</v>
      </c>
      <c r="F14" s="22"/>
      <c r="G14" s="22"/>
      <c r="H14" s="22"/>
      <c r="I14" s="22"/>
      <c r="J14" s="22"/>
      <c r="K14" s="22"/>
    </row>
    <row r="15" spans="5:11" x14ac:dyDescent="0.25">
      <c r="E15" s="21" t="s">
        <v>34</v>
      </c>
      <c r="F15" s="21"/>
      <c r="G15" s="21"/>
      <c r="H15" s="21"/>
      <c r="I15" s="21"/>
      <c r="J15" s="9">
        <v>32</v>
      </c>
      <c r="K15" s="6"/>
    </row>
  </sheetData>
  <mergeCells count="9">
    <mergeCell ref="J7:K7"/>
    <mergeCell ref="E14:K14"/>
    <mergeCell ref="E13:I13"/>
    <mergeCell ref="E15:I15"/>
    <mergeCell ref="I7:I8"/>
    <mergeCell ref="H7:H8"/>
    <mergeCell ref="G7:G8"/>
    <mergeCell ref="F7:F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rate</vt:lpstr>
      <vt:lpstr>l&amp;B</vt:lpstr>
      <vt:lpstr>khasra no.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Zaid Ebne Mairaz</cp:lastModifiedBy>
  <dcterms:created xsi:type="dcterms:W3CDTF">2021-08-31T07:24:10Z</dcterms:created>
  <dcterms:modified xsi:type="dcterms:W3CDTF">2021-08-31T13:28:33Z</dcterms:modified>
</cp:coreProperties>
</file>