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In Progress Files\Vibhanshu Vaibhav\Eden LIE\"/>
    </mc:Choice>
  </mc:AlternateContent>
  <bookViews>
    <workbookView xWindow="0" yWindow="0" windowWidth="17970" windowHeight="6120"/>
  </bookViews>
  <sheets>
    <sheet name="Eden LIE" sheetId="1" r:id="rId1"/>
  </sheets>
  <definedNames>
    <definedName name="_xlnm._FilterDatabase" localSheetId="0" hidden="1">'Eden LIE'!$B$2:$K$119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7" i="1" l="1"/>
  <c r="H138" i="1"/>
  <c r="H139" i="1"/>
  <c r="H140" i="1"/>
  <c r="H136" i="1"/>
  <c r="M140" i="1"/>
  <c r="L140" i="1"/>
  <c r="N139" i="1"/>
  <c r="N138" i="1"/>
  <c r="N137" i="1"/>
  <c r="N136" i="1"/>
  <c r="N140" i="1" s="1"/>
  <c r="I131" i="1"/>
  <c r="J127" i="1"/>
  <c r="J128" i="1"/>
  <c r="J129" i="1"/>
  <c r="J130" i="1"/>
  <c r="J126" i="1"/>
  <c r="H87" i="1" l="1"/>
  <c r="I87" i="1" s="1"/>
  <c r="J87" i="1" s="1"/>
  <c r="H85" i="1"/>
  <c r="I85" i="1" s="1"/>
  <c r="J85" i="1" s="1"/>
  <c r="H84" i="1"/>
  <c r="I84" i="1" s="1"/>
  <c r="J84" i="1" s="1"/>
  <c r="H81" i="1"/>
  <c r="I81" i="1" s="1"/>
  <c r="J81" i="1" s="1"/>
  <c r="H82" i="1"/>
  <c r="I82" i="1" s="1"/>
  <c r="J82" i="1" s="1"/>
  <c r="H80" i="1"/>
  <c r="I80" i="1" s="1"/>
  <c r="J80" i="1" s="1"/>
  <c r="H78" i="1"/>
  <c r="H77" i="1"/>
  <c r="I77" i="1" s="1"/>
  <c r="J77" i="1" s="1"/>
  <c r="H131" i="1"/>
  <c r="J131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05" i="1"/>
  <c r="J105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8" i="1"/>
  <c r="J78" i="1" s="1"/>
  <c r="I79" i="1"/>
  <c r="J79" i="1" s="1"/>
  <c r="I83" i="1"/>
  <c r="J83" i="1" s="1"/>
  <c r="I86" i="1"/>
  <c r="J86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6" i="1"/>
  <c r="J106" i="1" s="1"/>
  <c r="I107" i="1"/>
  <c r="J107" i="1" s="1"/>
  <c r="H119" i="1" l="1"/>
  <c r="K13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49" i="1"/>
  <c r="J49" i="1" s="1"/>
  <c r="I48" i="1"/>
  <c r="J48" i="1" s="1"/>
  <c r="I47" i="1"/>
  <c r="I46" i="1"/>
  <c r="J46" i="1" s="1"/>
  <c r="I45" i="1"/>
  <c r="J45" i="1" s="1"/>
  <c r="I44" i="1"/>
  <c r="J44" i="1" s="1"/>
  <c r="J47" i="1"/>
  <c r="I43" i="1"/>
  <c r="J43" i="1" s="1"/>
  <c r="I42" i="1"/>
  <c r="J42" i="1" s="1"/>
  <c r="I41" i="1"/>
  <c r="J41" i="1" s="1"/>
  <c r="I40" i="1"/>
  <c r="J40" i="1" s="1"/>
  <c r="I39" i="1"/>
  <c r="J39" i="1" s="1"/>
  <c r="I38" i="1"/>
  <c r="I37" i="1"/>
  <c r="J37" i="1" s="1"/>
  <c r="I36" i="1"/>
  <c r="J36" i="1" s="1"/>
  <c r="I35" i="1"/>
  <c r="I34" i="1"/>
  <c r="J34" i="1" s="1"/>
  <c r="I33" i="1"/>
  <c r="I32" i="1"/>
  <c r="J32" i="1" s="1"/>
  <c r="I31" i="1"/>
  <c r="J31" i="1" s="1"/>
  <c r="I30" i="1"/>
  <c r="J30" i="1" s="1"/>
  <c r="I29" i="1"/>
  <c r="J29" i="1" s="1"/>
  <c r="J33" i="1"/>
  <c r="J35" i="1"/>
  <c r="J38" i="1"/>
  <c r="J50" i="1"/>
  <c r="I51" i="1"/>
  <c r="J51" i="1" s="1"/>
  <c r="I52" i="1"/>
  <c r="J52" i="1" s="1"/>
  <c r="J53" i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7" i="1"/>
  <c r="J17" i="1" s="1"/>
  <c r="I16" i="1"/>
  <c r="I14" i="1"/>
  <c r="I13" i="1"/>
  <c r="J13" i="1" s="1"/>
  <c r="I15" i="1"/>
  <c r="J15" i="1" s="1"/>
  <c r="J16" i="1"/>
  <c r="I18" i="1"/>
  <c r="J18" i="1" s="1"/>
  <c r="I27" i="1"/>
  <c r="J27" i="1" s="1"/>
  <c r="I28" i="1"/>
  <c r="J28" i="1" s="1"/>
  <c r="J12" i="1"/>
  <c r="J8" i="1"/>
  <c r="J14" i="1"/>
  <c r="K11" i="1"/>
  <c r="K5" i="1"/>
  <c r="K6" i="1"/>
  <c r="K7" i="1"/>
  <c r="K9" i="1"/>
  <c r="K10" i="1"/>
  <c r="I5" i="1"/>
  <c r="J5" i="1" s="1"/>
  <c r="I6" i="1"/>
  <c r="J6" i="1" s="1"/>
  <c r="I7" i="1"/>
  <c r="J7" i="1" s="1"/>
  <c r="I9" i="1"/>
  <c r="J9" i="1" s="1"/>
  <c r="I10" i="1"/>
  <c r="J10" i="1" s="1"/>
  <c r="I11" i="1"/>
  <c r="J11" i="1" s="1"/>
  <c r="I4" i="1"/>
  <c r="J4" i="1" s="1"/>
  <c r="K4" i="1"/>
  <c r="L4" i="1" s="1"/>
  <c r="J3" i="1"/>
  <c r="J119" i="1" l="1"/>
  <c r="I119" i="1"/>
</calcChain>
</file>

<file path=xl/sharedStrings.xml><?xml version="1.0" encoding="utf-8"?>
<sst xmlns="http://schemas.openxmlformats.org/spreadsheetml/2006/main" count="155" uniqueCount="74">
  <si>
    <t>S.No.</t>
  </si>
  <si>
    <t>Name of the Company</t>
  </si>
  <si>
    <t>Type of Contract</t>
  </si>
  <si>
    <t>Scope of work of contract</t>
  </si>
  <si>
    <t>Date of Agreement</t>
  </si>
  <si>
    <t>Rates Agreed as per Contract</t>
  </si>
  <si>
    <t>Shradha Nirman Pvt. Ltd</t>
  </si>
  <si>
    <t>per sq. ft.</t>
  </si>
  <si>
    <t>Civil &amp; structure Construction work</t>
  </si>
  <si>
    <t>without GST</t>
  </si>
  <si>
    <t>GST</t>
  </si>
  <si>
    <t>Total</t>
  </si>
  <si>
    <t>CGST</t>
  </si>
  <si>
    <t>Kaura &amp; Co.</t>
  </si>
  <si>
    <t>water tank, bathroom &amp; basement area</t>
  </si>
  <si>
    <t>Murari Tiling contractor</t>
  </si>
  <si>
    <t>Tiling</t>
  </si>
  <si>
    <t>Not given GST</t>
  </si>
  <si>
    <t>Mansarovar Interior Decorator</t>
  </si>
  <si>
    <t>Shri Foundry works</t>
  </si>
  <si>
    <t>Design Xplore</t>
  </si>
  <si>
    <t>Amarjit Nishad</t>
  </si>
  <si>
    <t>Harisons Furnishing LLP</t>
  </si>
  <si>
    <t>M/s. Ankur</t>
  </si>
  <si>
    <t>Abraxas</t>
  </si>
  <si>
    <t>air wizz HVAC &amp; Energy Solution</t>
  </si>
  <si>
    <t>Pioneer Bricks Pvt. Ltd.</t>
  </si>
  <si>
    <t>Jindal Air</t>
  </si>
  <si>
    <t>Jindar Air</t>
  </si>
  <si>
    <t>Mahadev Enterprises</t>
  </si>
  <si>
    <t>Shiv Contractor</t>
  </si>
  <si>
    <t>Pranav Doors &amp; window</t>
  </si>
  <si>
    <t>Bhagwati Trading Co.</t>
  </si>
  <si>
    <t>Kapoor Electrical</t>
  </si>
  <si>
    <t>Sai Enterprises</t>
  </si>
  <si>
    <t>Halomax Lightning Solution Pvt. Ltd.</t>
  </si>
  <si>
    <t>Surendra &amp; Company</t>
  </si>
  <si>
    <t>AS Lites</t>
  </si>
  <si>
    <t>Decolites</t>
  </si>
  <si>
    <t>Kalra Electrical</t>
  </si>
  <si>
    <t>Convenient lying solution pvt. Ltd.</t>
  </si>
  <si>
    <t>Rubyco International</t>
  </si>
  <si>
    <t>Amir Chand &amp; Sons</t>
  </si>
  <si>
    <t>Saubhagya</t>
  </si>
  <si>
    <t>Agarwal Enterprises</t>
  </si>
  <si>
    <t>Unique Agencies</t>
  </si>
  <si>
    <t>Builders Home</t>
  </si>
  <si>
    <t>Lata Steels</t>
  </si>
  <si>
    <t>Mahashakti Iron &amp; Steel</t>
  </si>
  <si>
    <t>add</t>
  </si>
  <si>
    <t>Ashoka Steel</t>
  </si>
  <si>
    <t>Paam steel</t>
  </si>
  <si>
    <t>CL Traders</t>
  </si>
  <si>
    <t>Ashoka Steels</t>
  </si>
  <si>
    <t>National Granite</t>
  </si>
  <si>
    <t>Unistone Interior  Pvt. Ltd.</t>
  </si>
  <si>
    <t>wrong bill</t>
  </si>
  <si>
    <t>Lodhi Sports</t>
  </si>
  <si>
    <t>Marmo Home Private Limited</t>
  </si>
  <si>
    <t>Bath Elegance</t>
  </si>
  <si>
    <t>Singhal Plyboard</t>
  </si>
  <si>
    <t>ANTS Digital</t>
  </si>
  <si>
    <t>Advance to Air Wizz</t>
  </si>
  <si>
    <t>Advance to Audio Voice Pvt. Ltd.</t>
  </si>
  <si>
    <t>Advance to Pranav Doors</t>
  </si>
  <si>
    <t>Advance to Rubyco International</t>
  </si>
  <si>
    <t>Advance to Creditors</t>
  </si>
  <si>
    <t>Sundry Creditors</t>
  </si>
  <si>
    <t>Direct Expenses</t>
  </si>
  <si>
    <t>Indirect Expenses</t>
  </si>
  <si>
    <t>Purchase Accounts</t>
  </si>
  <si>
    <t>As Per CA Certificate</t>
  </si>
  <si>
    <t>CA Certificate</t>
  </si>
  <si>
    <t>Ledger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</si>
</sst>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₹-4009]\ * #,##0.00_ ;_ [$₹-4009]\ * \-#,##0.00_ ;_ [$₹-4009]\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rgb="FF4BACC6"/>
      </right>
      <top style="medium">
        <color rgb="FF4BACC6"/>
      </top>
      <bottom style="thick">
        <color rgb="FF4BACC6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 style="medium">
        <color rgb="FF4BACC6"/>
      </right>
      <top style="thick">
        <color rgb="FF4BACC6"/>
      </top>
      <bottom style="thick">
        <color rgb="FF4BACC6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0" fillId="0" borderId="0" xfId="0" applyNumberFormat="1"/>
    <xf numFmtId="164" fontId="0" fillId="3" borderId="0" xfId="0" applyNumberFormat="1" applyFill="1"/>
    <xf numFmtId="0" fontId="0" fillId="0" borderId="0" xfId="0" applyAlignment="1">
      <alignment horizontal="center" vertical="center"/>
    </xf>
    <xf numFmtId="164" fontId="1" fillId="0" borderId="0" xfId="0" applyNumberFormat="1" applyFont="1"/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0"/>
  <sheetViews>
    <sheetView tabSelected="1" topLeftCell="A115" workbookViewId="0">
      <selection activeCell="H136" sqref="H136:H140"/>
    </sheetView>
  </sheetViews>
  <sheetFormatPr defaultRowHeight="15" x14ac:dyDescent="0.25"/>
  <cols>
    <col min="2" max="2" width="9.140625" style="4"/>
    <col min="3" max="3" width="25.7109375" customWidth="1"/>
    <col min="4" max="4" width="15.5703125" hidden="1" customWidth="1"/>
    <col min="5" max="5" width="36.42578125" hidden="1" customWidth="1"/>
    <col min="6" max="6" width="18.140625" bestFit="1" customWidth="1"/>
    <col min="7" max="7" width="26.85546875" hidden="1" customWidth="1"/>
    <col min="8" max="8" width="17.85546875" customWidth="1"/>
    <col min="9" max="9" width="16.85546875" customWidth="1"/>
    <col min="10" max="10" width="17.7109375" customWidth="1"/>
    <col min="11" max="11" width="17.5703125" customWidth="1"/>
    <col min="12" max="14" width="15.85546875" bestFit="1" customWidth="1"/>
  </cols>
  <sheetData>
    <row r="2" spans="1:12" ht="23.25" customHeight="1" x14ac:dyDescent="0.25">
      <c r="A2" s="7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9</v>
      </c>
      <c r="I2" s="1" t="s">
        <v>10</v>
      </c>
      <c r="J2" s="1" t="s">
        <v>11</v>
      </c>
      <c r="K2" s="6" t="s">
        <v>12</v>
      </c>
    </row>
    <row r="3" spans="1:12" x14ac:dyDescent="0.25">
      <c r="A3" s="7"/>
      <c r="B3" s="7">
        <v>1</v>
      </c>
      <c r="C3" s="7" t="s">
        <v>6</v>
      </c>
      <c r="D3" s="7" t="s">
        <v>7</v>
      </c>
      <c r="E3" s="7" t="s">
        <v>8</v>
      </c>
      <c r="F3" s="9">
        <v>44130</v>
      </c>
      <c r="G3" s="7"/>
      <c r="H3" s="10">
        <v>11642972</v>
      </c>
      <c r="I3" s="10">
        <v>2095934.96</v>
      </c>
      <c r="J3" s="10">
        <f>H3+I3</f>
        <v>13738906.960000001</v>
      </c>
    </row>
    <row r="4" spans="1:12" x14ac:dyDescent="0.25">
      <c r="A4" s="7"/>
      <c r="B4" s="7">
        <v>2</v>
      </c>
      <c r="C4" s="7" t="s">
        <v>6</v>
      </c>
      <c r="D4" s="7" t="s">
        <v>7</v>
      </c>
      <c r="E4" s="7" t="s">
        <v>8</v>
      </c>
      <c r="F4" s="9">
        <v>44185</v>
      </c>
      <c r="G4" s="7"/>
      <c r="H4" s="10">
        <v>2898000</v>
      </c>
      <c r="I4" s="10">
        <f>H4*0.18</f>
        <v>521640</v>
      </c>
      <c r="J4" s="10">
        <f t="shared" ref="J4:J67" si="0">H4+I4</f>
        <v>3419640</v>
      </c>
      <c r="K4" s="2">
        <f>H4*0.09</f>
        <v>260820</v>
      </c>
      <c r="L4" s="2">
        <f>K4*2</f>
        <v>521640</v>
      </c>
    </row>
    <row r="5" spans="1:12" x14ac:dyDescent="0.25">
      <c r="A5" s="7"/>
      <c r="B5" s="7">
        <v>3</v>
      </c>
      <c r="C5" s="7" t="s">
        <v>6</v>
      </c>
      <c r="D5" s="7" t="s">
        <v>7</v>
      </c>
      <c r="E5" s="7" t="s">
        <v>8</v>
      </c>
      <c r="F5" s="9">
        <v>44260</v>
      </c>
      <c r="G5" s="7"/>
      <c r="H5" s="10">
        <v>4491900</v>
      </c>
      <c r="I5" s="10">
        <f t="shared" ref="I5:I68" si="1">H5*0.18</f>
        <v>808542</v>
      </c>
      <c r="J5" s="10">
        <f t="shared" si="0"/>
        <v>5300442</v>
      </c>
      <c r="K5" s="2">
        <f t="shared" ref="K5:K11" si="2">H5*0.09</f>
        <v>404271</v>
      </c>
    </row>
    <row r="6" spans="1:12" x14ac:dyDescent="0.25">
      <c r="A6" s="7"/>
      <c r="B6" s="7">
        <v>4</v>
      </c>
      <c r="C6" s="7" t="s">
        <v>6</v>
      </c>
      <c r="D6" s="7" t="s">
        <v>7</v>
      </c>
      <c r="E6" s="7" t="s">
        <v>8</v>
      </c>
      <c r="F6" s="9">
        <v>44308</v>
      </c>
      <c r="G6" s="7"/>
      <c r="H6" s="10">
        <v>2173500</v>
      </c>
      <c r="I6" s="10">
        <f t="shared" si="1"/>
        <v>391230</v>
      </c>
      <c r="J6" s="10">
        <f t="shared" si="0"/>
        <v>2564730</v>
      </c>
      <c r="K6" s="2">
        <f t="shared" si="2"/>
        <v>195615</v>
      </c>
    </row>
    <row r="7" spans="1:12" x14ac:dyDescent="0.25">
      <c r="A7" s="7"/>
      <c r="B7" s="7">
        <v>5</v>
      </c>
      <c r="C7" s="7" t="s">
        <v>13</v>
      </c>
      <c r="D7" s="7" t="s">
        <v>7</v>
      </c>
      <c r="E7" s="7" t="s">
        <v>14</v>
      </c>
      <c r="F7" s="9">
        <v>44137</v>
      </c>
      <c r="G7" s="7"/>
      <c r="H7" s="11">
        <v>461956.96</v>
      </c>
      <c r="I7" s="10">
        <f t="shared" si="1"/>
        <v>83152.252800000002</v>
      </c>
      <c r="J7" s="10">
        <f t="shared" si="0"/>
        <v>545109.21279999998</v>
      </c>
      <c r="K7" s="2">
        <f t="shared" si="2"/>
        <v>41576.126400000001</v>
      </c>
    </row>
    <row r="8" spans="1:12" x14ac:dyDescent="0.25">
      <c r="A8" s="7"/>
      <c r="B8" s="7">
        <v>6</v>
      </c>
      <c r="C8" s="7" t="s">
        <v>15</v>
      </c>
      <c r="D8" s="7"/>
      <c r="E8" s="7" t="s">
        <v>16</v>
      </c>
      <c r="F8" s="9">
        <v>44143</v>
      </c>
      <c r="G8" s="7"/>
      <c r="H8" s="11">
        <v>135585</v>
      </c>
      <c r="I8" s="12">
        <v>0</v>
      </c>
      <c r="J8" s="10">
        <f t="shared" si="0"/>
        <v>135585</v>
      </c>
      <c r="K8" s="3">
        <v>0</v>
      </c>
      <c r="L8" t="s">
        <v>17</v>
      </c>
    </row>
    <row r="9" spans="1:12" x14ac:dyDescent="0.25">
      <c r="A9" s="7"/>
      <c r="B9" s="7">
        <v>7</v>
      </c>
      <c r="C9" s="7" t="s">
        <v>18</v>
      </c>
      <c r="D9" s="7"/>
      <c r="E9" s="7"/>
      <c r="F9" s="9">
        <v>44146</v>
      </c>
      <c r="G9" s="7"/>
      <c r="H9" s="11">
        <v>339035</v>
      </c>
      <c r="I9" s="10">
        <f t="shared" si="1"/>
        <v>61026.299999999996</v>
      </c>
      <c r="J9" s="10">
        <f t="shared" si="0"/>
        <v>400061.3</v>
      </c>
      <c r="K9" s="2">
        <f t="shared" si="2"/>
        <v>30513.149999999998</v>
      </c>
    </row>
    <row r="10" spans="1:12" x14ac:dyDescent="0.25">
      <c r="A10" s="7"/>
      <c r="B10" s="7">
        <v>8</v>
      </c>
      <c r="C10" s="7" t="s">
        <v>19</v>
      </c>
      <c r="D10" s="7"/>
      <c r="E10" s="7"/>
      <c r="F10" s="9">
        <v>44196</v>
      </c>
      <c r="G10" s="7"/>
      <c r="H10" s="11">
        <v>157248</v>
      </c>
      <c r="I10" s="10">
        <f t="shared" si="1"/>
        <v>28304.639999999999</v>
      </c>
      <c r="J10" s="10">
        <f t="shared" si="0"/>
        <v>185552.64000000001</v>
      </c>
      <c r="K10" s="2">
        <f t="shared" si="2"/>
        <v>14152.32</v>
      </c>
    </row>
    <row r="11" spans="1:12" x14ac:dyDescent="0.25">
      <c r="A11" s="7"/>
      <c r="B11" s="7">
        <v>9</v>
      </c>
      <c r="C11" s="7" t="s">
        <v>20</v>
      </c>
      <c r="D11" s="7"/>
      <c r="E11" s="7"/>
      <c r="F11" s="9">
        <v>44238</v>
      </c>
      <c r="G11" s="7"/>
      <c r="H11" s="11">
        <v>702966</v>
      </c>
      <c r="I11" s="10">
        <f t="shared" si="1"/>
        <v>126533.87999999999</v>
      </c>
      <c r="J11" s="10">
        <f t="shared" si="0"/>
        <v>829499.88</v>
      </c>
      <c r="K11" s="2">
        <f t="shared" si="2"/>
        <v>63266.939999999995</v>
      </c>
    </row>
    <row r="12" spans="1:12" x14ac:dyDescent="0.25">
      <c r="A12" s="7"/>
      <c r="B12" s="7">
        <v>10</v>
      </c>
      <c r="C12" s="7" t="s">
        <v>21</v>
      </c>
      <c r="D12" s="7"/>
      <c r="E12" s="7"/>
      <c r="F12" s="9">
        <v>44247</v>
      </c>
      <c r="G12" s="7"/>
      <c r="H12" s="11">
        <v>97435</v>
      </c>
      <c r="I12" s="13">
        <v>0</v>
      </c>
      <c r="J12" s="10">
        <f t="shared" si="0"/>
        <v>97435</v>
      </c>
      <c r="K12" s="2">
        <v>0</v>
      </c>
    </row>
    <row r="13" spans="1:12" x14ac:dyDescent="0.25">
      <c r="A13" s="7"/>
      <c r="B13" s="7">
        <v>11</v>
      </c>
      <c r="C13" s="7" t="s">
        <v>22</v>
      </c>
      <c r="D13" s="7"/>
      <c r="E13" s="7"/>
      <c r="F13" s="9">
        <v>44211</v>
      </c>
      <c r="G13" s="7"/>
      <c r="H13" s="11">
        <v>49035</v>
      </c>
      <c r="I13" s="10">
        <f t="shared" si="1"/>
        <v>8826.2999999999993</v>
      </c>
      <c r="J13" s="10">
        <f t="shared" si="0"/>
        <v>57861.3</v>
      </c>
    </row>
    <row r="14" spans="1:12" x14ac:dyDescent="0.25">
      <c r="A14" s="7"/>
      <c r="B14" s="7">
        <v>12</v>
      </c>
      <c r="C14" s="7" t="s">
        <v>22</v>
      </c>
      <c r="D14" s="7"/>
      <c r="E14" s="7"/>
      <c r="F14" s="9">
        <v>44211</v>
      </c>
      <c r="G14" s="7"/>
      <c r="H14" s="11">
        <v>86935.3</v>
      </c>
      <c r="I14" s="10">
        <f>H14*0.05</f>
        <v>4346.7650000000003</v>
      </c>
      <c r="J14" s="10">
        <f t="shared" si="0"/>
        <v>91282.065000000002</v>
      </c>
    </row>
    <row r="15" spans="1:12" x14ac:dyDescent="0.25">
      <c r="A15" s="7"/>
      <c r="B15" s="7">
        <v>13</v>
      </c>
      <c r="C15" s="7" t="s">
        <v>22</v>
      </c>
      <c r="D15" s="7"/>
      <c r="E15" s="7"/>
      <c r="F15" s="9">
        <v>44211</v>
      </c>
      <c r="G15" s="7"/>
      <c r="H15" s="11">
        <v>23088</v>
      </c>
      <c r="I15" s="10">
        <f t="shared" si="1"/>
        <v>4155.84</v>
      </c>
      <c r="J15" s="10">
        <f t="shared" si="0"/>
        <v>27243.84</v>
      </c>
    </row>
    <row r="16" spans="1:12" x14ac:dyDescent="0.25">
      <c r="A16" s="7"/>
      <c r="B16" s="7">
        <v>14</v>
      </c>
      <c r="C16" s="7" t="s">
        <v>22</v>
      </c>
      <c r="D16" s="7"/>
      <c r="E16" s="7"/>
      <c r="F16" s="9">
        <v>44212</v>
      </c>
      <c r="G16" s="7"/>
      <c r="H16" s="11">
        <v>27300</v>
      </c>
      <c r="I16" s="10">
        <f>H16*0.05</f>
        <v>1365</v>
      </c>
      <c r="J16" s="10">
        <f t="shared" si="0"/>
        <v>28665</v>
      </c>
    </row>
    <row r="17" spans="1:10" x14ac:dyDescent="0.25">
      <c r="A17" s="7"/>
      <c r="B17" s="7">
        <v>15</v>
      </c>
      <c r="C17" s="7" t="s">
        <v>23</v>
      </c>
      <c r="D17" s="7"/>
      <c r="E17" s="7"/>
      <c r="F17" s="9">
        <v>44229</v>
      </c>
      <c r="G17" s="7"/>
      <c r="H17" s="11">
        <v>17420</v>
      </c>
      <c r="I17" s="10">
        <f>H17*0.12</f>
        <v>2090.4</v>
      </c>
      <c r="J17" s="10">
        <f t="shared" si="0"/>
        <v>19510.400000000001</v>
      </c>
    </row>
    <row r="18" spans="1:10" x14ac:dyDescent="0.25">
      <c r="A18" s="7"/>
      <c r="B18" s="7">
        <v>16</v>
      </c>
      <c r="C18" s="7" t="s">
        <v>22</v>
      </c>
      <c r="D18" s="7"/>
      <c r="E18" s="7"/>
      <c r="F18" s="9">
        <v>44232</v>
      </c>
      <c r="G18" s="7"/>
      <c r="H18" s="11">
        <v>23088</v>
      </c>
      <c r="I18" s="10">
        <f t="shared" si="1"/>
        <v>4155.84</v>
      </c>
      <c r="J18" s="10">
        <f t="shared" si="0"/>
        <v>27243.84</v>
      </c>
    </row>
    <row r="19" spans="1:10" x14ac:dyDescent="0.25">
      <c r="A19" s="7"/>
      <c r="B19" s="7">
        <v>17</v>
      </c>
      <c r="C19" s="7" t="s">
        <v>22</v>
      </c>
      <c r="D19" s="7"/>
      <c r="E19" s="7"/>
      <c r="F19" s="9">
        <v>44237</v>
      </c>
      <c r="G19" s="7"/>
      <c r="H19" s="11">
        <v>60843</v>
      </c>
      <c r="I19" s="10">
        <f>H19*0.12</f>
        <v>7301.16</v>
      </c>
      <c r="J19" s="10">
        <f t="shared" si="0"/>
        <v>68144.160000000003</v>
      </c>
    </row>
    <row r="20" spans="1:10" x14ac:dyDescent="0.25">
      <c r="A20" s="7"/>
      <c r="B20" s="7">
        <v>18</v>
      </c>
      <c r="C20" s="7" t="s">
        <v>22</v>
      </c>
      <c r="D20" s="7"/>
      <c r="E20" s="7"/>
      <c r="F20" s="9">
        <v>44237</v>
      </c>
      <c r="G20" s="7"/>
      <c r="H20" s="11">
        <v>9683</v>
      </c>
      <c r="I20" s="10">
        <f t="shared" ref="I20:I25" si="3">H20*0.05</f>
        <v>484.15000000000003</v>
      </c>
      <c r="J20" s="10">
        <f t="shared" si="0"/>
        <v>10167.15</v>
      </c>
    </row>
    <row r="21" spans="1:10" x14ac:dyDescent="0.25">
      <c r="A21" s="7"/>
      <c r="B21" s="7">
        <v>19</v>
      </c>
      <c r="C21" s="7" t="s">
        <v>22</v>
      </c>
      <c r="D21" s="7"/>
      <c r="E21" s="7"/>
      <c r="F21" s="9">
        <v>44206</v>
      </c>
      <c r="G21" s="7"/>
      <c r="H21" s="11">
        <v>42766</v>
      </c>
      <c r="I21" s="10">
        <f t="shared" si="3"/>
        <v>2138.3000000000002</v>
      </c>
      <c r="J21" s="10">
        <f t="shared" si="0"/>
        <v>44904.3</v>
      </c>
    </row>
    <row r="22" spans="1:10" x14ac:dyDescent="0.25">
      <c r="A22" s="7"/>
      <c r="B22" s="7">
        <v>20</v>
      </c>
      <c r="C22" s="7" t="s">
        <v>22</v>
      </c>
      <c r="D22" s="7"/>
      <c r="E22" s="7"/>
      <c r="F22" s="9">
        <v>44211</v>
      </c>
      <c r="G22" s="7"/>
      <c r="H22" s="11">
        <v>15235.4</v>
      </c>
      <c r="I22" s="10">
        <f t="shared" si="3"/>
        <v>761.77</v>
      </c>
      <c r="J22" s="10">
        <f t="shared" si="0"/>
        <v>15997.17</v>
      </c>
    </row>
    <row r="23" spans="1:10" x14ac:dyDescent="0.25">
      <c r="A23" s="7"/>
      <c r="B23" s="7">
        <v>21</v>
      </c>
      <c r="C23" s="7" t="s">
        <v>22</v>
      </c>
      <c r="D23" s="7"/>
      <c r="E23" s="7"/>
      <c r="F23" s="9">
        <v>44213</v>
      </c>
      <c r="G23" s="7"/>
      <c r="H23" s="11">
        <v>18100</v>
      </c>
      <c r="I23" s="10">
        <f t="shared" si="3"/>
        <v>905</v>
      </c>
      <c r="J23" s="10">
        <f t="shared" si="0"/>
        <v>19005</v>
      </c>
    </row>
    <row r="24" spans="1:10" x14ac:dyDescent="0.25">
      <c r="A24" s="7"/>
      <c r="B24" s="7">
        <v>22</v>
      </c>
      <c r="C24" s="7" t="s">
        <v>22</v>
      </c>
      <c r="D24" s="7"/>
      <c r="E24" s="7"/>
      <c r="F24" s="9">
        <v>44217</v>
      </c>
      <c r="G24" s="7"/>
      <c r="H24" s="11">
        <v>4241.5</v>
      </c>
      <c r="I24" s="10">
        <f t="shared" si="3"/>
        <v>212.07500000000002</v>
      </c>
      <c r="J24" s="10">
        <f t="shared" si="0"/>
        <v>4453.5749999999998</v>
      </c>
    </row>
    <row r="25" spans="1:10" x14ac:dyDescent="0.25">
      <c r="A25" s="7"/>
      <c r="B25" s="7">
        <v>23</v>
      </c>
      <c r="C25" s="7" t="s">
        <v>22</v>
      </c>
      <c r="D25" s="7"/>
      <c r="E25" s="7"/>
      <c r="F25" s="9">
        <v>44237</v>
      </c>
      <c r="G25" s="7"/>
      <c r="H25" s="11">
        <v>7120</v>
      </c>
      <c r="I25" s="10">
        <f t="shared" si="3"/>
        <v>356</v>
      </c>
      <c r="J25" s="10">
        <f t="shared" si="0"/>
        <v>7476</v>
      </c>
    </row>
    <row r="26" spans="1:10" x14ac:dyDescent="0.25">
      <c r="A26" s="7"/>
      <c r="B26" s="15">
        <v>24</v>
      </c>
      <c r="C26" s="15" t="s">
        <v>23</v>
      </c>
      <c r="D26" s="7"/>
      <c r="E26" s="7"/>
      <c r="F26" s="9">
        <v>44233</v>
      </c>
      <c r="G26" s="7"/>
      <c r="H26" s="11">
        <v>27648</v>
      </c>
      <c r="I26" s="10">
        <f>H26*0.12</f>
        <v>3317.7599999999998</v>
      </c>
      <c r="J26" s="10">
        <f t="shared" si="0"/>
        <v>30965.759999999998</v>
      </c>
    </row>
    <row r="27" spans="1:10" x14ac:dyDescent="0.25">
      <c r="A27" s="7"/>
      <c r="B27" s="15"/>
      <c r="C27" s="15"/>
      <c r="D27" s="7"/>
      <c r="E27" s="7"/>
      <c r="F27" s="9">
        <v>44234</v>
      </c>
      <c r="G27" s="7"/>
      <c r="H27" s="11">
        <v>3420</v>
      </c>
      <c r="I27" s="10">
        <f t="shared" si="1"/>
        <v>615.6</v>
      </c>
      <c r="J27" s="10">
        <f t="shared" si="0"/>
        <v>4035.6</v>
      </c>
    </row>
    <row r="28" spans="1:10" x14ac:dyDescent="0.25">
      <c r="A28" s="7"/>
      <c r="B28" s="7">
        <v>25</v>
      </c>
      <c r="C28" s="7" t="s">
        <v>24</v>
      </c>
      <c r="D28" s="7"/>
      <c r="E28" s="7"/>
      <c r="F28" s="9">
        <v>44257</v>
      </c>
      <c r="G28" s="7"/>
      <c r="H28" s="11">
        <v>108545</v>
      </c>
      <c r="I28" s="10">
        <f t="shared" si="1"/>
        <v>19538.099999999999</v>
      </c>
      <c r="J28" s="10">
        <f t="shared" si="0"/>
        <v>128083.1</v>
      </c>
    </row>
    <row r="29" spans="1:10" x14ac:dyDescent="0.25">
      <c r="A29" s="7"/>
      <c r="B29" s="7">
        <v>26</v>
      </c>
      <c r="C29" s="7" t="s">
        <v>25</v>
      </c>
      <c r="D29" s="7"/>
      <c r="E29" s="7"/>
      <c r="F29" s="9">
        <v>44196</v>
      </c>
      <c r="G29" s="7"/>
      <c r="H29" s="11">
        <v>85692</v>
      </c>
      <c r="I29" s="10">
        <f t="shared" si="1"/>
        <v>15424.56</v>
      </c>
      <c r="J29" s="10">
        <f t="shared" si="0"/>
        <v>101116.56</v>
      </c>
    </row>
    <row r="30" spans="1:10" x14ac:dyDescent="0.25">
      <c r="A30" s="7"/>
      <c r="B30" s="7">
        <v>27</v>
      </c>
      <c r="C30" s="7" t="s">
        <v>25</v>
      </c>
      <c r="D30" s="7"/>
      <c r="E30" s="7"/>
      <c r="F30" s="9">
        <v>44231</v>
      </c>
      <c r="G30" s="7"/>
      <c r="H30" s="11">
        <v>255878</v>
      </c>
      <c r="I30" s="10">
        <f>H30*0.28</f>
        <v>71645.840000000011</v>
      </c>
      <c r="J30" s="10">
        <f t="shared" si="0"/>
        <v>327523.84000000003</v>
      </c>
    </row>
    <row r="31" spans="1:10" x14ac:dyDescent="0.25">
      <c r="A31" s="7"/>
      <c r="B31" s="7">
        <v>28</v>
      </c>
      <c r="C31" s="7" t="s">
        <v>26</v>
      </c>
      <c r="D31" s="7"/>
      <c r="E31" s="7"/>
      <c r="F31" s="9">
        <v>44104</v>
      </c>
      <c r="G31" s="7"/>
      <c r="H31" s="11">
        <v>200250</v>
      </c>
      <c r="I31" s="10">
        <f t="shared" ref="I31:I43" si="4">H31*0.05</f>
        <v>10012.5</v>
      </c>
      <c r="J31" s="10">
        <f t="shared" si="0"/>
        <v>210262.5</v>
      </c>
    </row>
    <row r="32" spans="1:10" x14ac:dyDescent="0.25">
      <c r="A32" s="7"/>
      <c r="B32" s="7">
        <v>29</v>
      </c>
      <c r="C32" s="7" t="s">
        <v>27</v>
      </c>
      <c r="D32" s="7"/>
      <c r="E32" s="7"/>
      <c r="F32" s="9">
        <v>44203</v>
      </c>
      <c r="G32" s="7"/>
      <c r="H32" s="11">
        <v>90833.33</v>
      </c>
      <c r="I32" s="10">
        <f t="shared" si="4"/>
        <v>4541.6665000000003</v>
      </c>
      <c r="J32" s="10">
        <f t="shared" si="0"/>
        <v>95374.996500000008</v>
      </c>
    </row>
    <row r="33" spans="1:10" x14ac:dyDescent="0.25">
      <c r="A33" s="7"/>
      <c r="B33" s="7">
        <v>30</v>
      </c>
      <c r="C33" s="7" t="s">
        <v>27</v>
      </c>
      <c r="D33" s="7"/>
      <c r="E33" s="7"/>
      <c r="F33" s="9">
        <v>44206</v>
      </c>
      <c r="G33" s="7"/>
      <c r="H33" s="11">
        <v>90833.33</v>
      </c>
      <c r="I33" s="10">
        <f t="shared" si="4"/>
        <v>4541.6665000000003</v>
      </c>
      <c r="J33" s="10">
        <f t="shared" si="0"/>
        <v>95374.996500000008</v>
      </c>
    </row>
    <row r="34" spans="1:10" x14ac:dyDescent="0.25">
      <c r="A34" s="7"/>
      <c r="B34" s="7">
        <v>31</v>
      </c>
      <c r="C34" s="7" t="s">
        <v>28</v>
      </c>
      <c r="D34" s="7"/>
      <c r="E34" s="7"/>
      <c r="F34" s="9">
        <v>44245</v>
      </c>
      <c r="G34" s="7"/>
      <c r="H34" s="11">
        <v>103809</v>
      </c>
      <c r="I34" s="10">
        <f t="shared" si="4"/>
        <v>5190.4500000000007</v>
      </c>
      <c r="J34" s="10">
        <f t="shared" si="0"/>
        <v>108999.45</v>
      </c>
    </row>
    <row r="35" spans="1:10" x14ac:dyDescent="0.25">
      <c r="A35" s="7"/>
      <c r="B35" s="7">
        <v>32</v>
      </c>
      <c r="C35" s="7" t="s">
        <v>29</v>
      </c>
      <c r="D35" s="7" t="s">
        <v>29</v>
      </c>
      <c r="E35" s="7" t="s">
        <v>29</v>
      </c>
      <c r="F35" s="9">
        <v>44110</v>
      </c>
      <c r="G35" s="7"/>
      <c r="H35" s="11">
        <v>29496</v>
      </c>
      <c r="I35" s="10">
        <f t="shared" si="4"/>
        <v>1474.8000000000002</v>
      </c>
      <c r="J35" s="10">
        <f t="shared" si="0"/>
        <v>30970.799999999999</v>
      </c>
    </row>
    <row r="36" spans="1:10" x14ac:dyDescent="0.25">
      <c r="A36" s="7"/>
      <c r="B36" s="7">
        <v>33</v>
      </c>
      <c r="C36" s="7" t="s">
        <v>29</v>
      </c>
      <c r="D36" s="7"/>
      <c r="E36" s="7"/>
      <c r="F36" s="9">
        <v>44119</v>
      </c>
      <c r="G36" s="7"/>
      <c r="H36" s="11">
        <v>28752</v>
      </c>
      <c r="I36" s="10">
        <f t="shared" si="4"/>
        <v>1437.6000000000001</v>
      </c>
      <c r="J36" s="10">
        <f t="shared" si="0"/>
        <v>30189.599999999999</v>
      </c>
    </row>
    <row r="37" spans="1:10" x14ac:dyDescent="0.25">
      <c r="A37" s="7"/>
      <c r="B37" s="7">
        <v>34</v>
      </c>
      <c r="C37" s="7" t="s">
        <v>29</v>
      </c>
      <c r="D37" s="7"/>
      <c r="E37" s="7"/>
      <c r="F37" s="9">
        <v>44129</v>
      </c>
      <c r="G37" s="7"/>
      <c r="H37" s="11">
        <v>32775</v>
      </c>
      <c r="I37" s="10">
        <f t="shared" si="4"/>
        <v>1638.75</v>
      </c>
      <c r="J37" s="10">
        <f t="shared" si="0"/>
        <v>34413.75</v>
      </c>
    </row>
    <row r="38" spans="1:10" x14ac:dyDescent="0.25">
      <c r="A38" s="7"/>
      <c r="B38" s="7">
        <v>35</v>
      </c>
      <c r="C38" s="7" t="s">
        <v>29</v>
      </c>
      <c r="D38" s="7"/>
      <c r="E38" s="7"/>
      <c r="F38" s="9">
        <v>44130</v>
      </c>
      <c r="G38" s="7"/>
      <c r="H38" s="11">
        <v>35460.25</v>
      </c>
      <c r="I38" s="10">
        <f t="shared" si="4"/>
        <v>1773.0125</v>
      </c>
      <c r="J38" s="10">
        <f t="shared" si="0"/>
        <v>37233.262499999997</v>
      </c>
    </row>
    <row r="39" spans="1:10" x14ac:dyDescent="0.25">
      <c r="A39" s="7"/>
      <c r="B39" s="7">
        <v>36</v>
      </c>
      <c r="C39" s="7" t="s">
        <v>29</v>
      </c>
      <c r="D39" s="7"/>
      <c r="E39" s="7"/>
      <c r="F39" s="9">
        <v>44132</v>
      </c>
      <c r="G39" s="7"/>
      <c r="H39" s="11">
        <v>35966.25</v>
      </c>
      <c r="I39" s="10">
        <f t="shared" si="4"/>
        <v>1798.3125</v>
      </c>
      <c r="J39" s="10">
        <f t="shared" si="0"/>
        <v>37764.5625</v>
      </c>
    </row>
    <row r="40" spans="1:10" x14ac:dyDescent="0.25">
      <c r="A40" s="7"/>
      <c r="B40" s="7">
        <v>37</v>
      </c>
      <c r="C40" s="7" t="s">
        <v>30</v>
      </c>
      <c r="D40" s="7"/>
      <c r="E40" s="7"/>
      <c r="F40" s="9">
        <v>44144</v>
      </c>
      <c r="G40" s="7"/>
      <c r="H40" s="11">
        <v>15202</v>
      </c>
      <c r="I40" s="10">
        <f t="shared" si="4"/>
        <v>760.1</v>
      </c>
      <c r="J40" s="10">
        <f t="shared" si="0"/>
        <v>15962.1</v>
      </c>
    </row>
    <row r="41" spans="1:10" x14ac:dyDescent="0.25">
      <c r="A41" s="7"/>
      <c r="B41" s="7">
        <v>38</v>
      </c>
      <c r="C41" s="7" t="s">
        <v>30</v>
      </c>
      <c r="D41" s="7"/>
      <c r="E41" s="7"/>
      <c r="F41" s="9">
        <v>44162</v>
      </c>
      <c r="G41" s="7"/>
      <c r="H41" s="11">
        <v>15378</v>
      </c>
      <c r="I41" s="10">
        <f t="shared" si="4"/>
        <v>768.90000000000009</v>
      </c>
      <c r="J41" s="10">
        <f t="shared" si="0"/>
        <v>16146.9</v>
      </c>
    </row>
    <row r="42" spans="1:10" x14ac:dyDescent="0.25">
      <c r="A42" s="7"/>
      <c r="B42" s="7">
        <v>39</v>
      </c>
      <c r="C42" s="7" t="s">
        <v>30</v>
      </c>
      <c r="D42" s="7"/>
      <c r="E42" s="7"/>
      <c r="F42" s="9">
        <v>44164</v>
      </c>
      <c r="G42" s="7"/>
      <c r="H42" s="11">
        <v>32500</v>
      </c>
      <c r="I42" s="10">
        <f t="shared" si="4"/>
        <v>1625</v>
      </c>
      <c r="J42" s="10">
        <f t="shared" si="0"/>
        <v>34125</v>
      </c>
    </row>
    <row r="43" spans="1:10" x14ac:dyDescent="0.25">
      <c r="A43" s="7"/>
      <c r="B43" s="7">
        <v>40</v>
      </c>
      <c r="C43" s="7" t="s">
        <v>30</v>
      </c>
      <c r="D43" s="7"/>
      <c r="E43" s="7"/>
      <c r="F43" s="9">
        <v>44164</v>
      </c>
      <c r="G43" s="7"/>
      <c r="H43" s="11">
        <v>26000</v>
      </c>
      <c r="I43" s="10">
        <f t="shared" si="4"/>
        <v>1300</v>
      </c>
      <c r="J43" s="10">
        <f t="shared" si="0"/>
        <v>27300</v>
      </c>
    </row>
    <row r="44" spans="1:10" x14ac:dyDescent="0.25">
      <c r="A44" s="7"/>
      <c r="B44" s="7">
        <v>41</v>
      </c>
      <c r="C44" s="7" t="s">
        <v>29</v>
      </c>
      <c r="D44" s="7"/>
      <c r="E44" s="7"/>
      <c r="F44" s="9">
        <v>44241</v>
      </c>
      <c r="G44" s="7"/>
      <c r="H44" s="11">
        <v>42972</v>
      </c>
      <c r="I44" s="10">
        <f t="shared" ref="I44" si="5">H44*0.05</f>
        <v>2148.6</v>
      </c>
      <c r="J44" s="10">
        <f t="shared" si="0"/>
        <v>45120.6</v>
      </c>
    </row>
    <row r="45" spans="1:10" x14ac:dyDescent="0.25">
      <c r="A45" s="7"/>
      <c r="B45" s="7">
        <v>42</v>
      </c>
      <c r="C45" s="7" t="s">
        <v>31</v>
      </c>
      <c r="D45" s="7"/>
      <c r="E45" s="7"/>
      <c r="F45" s="9">
        <v>44143</v>
      </c>
      <c r="G45" s="7"/>
      <c r="H45" s="11">
        <v>166727.69</v>
      </c>
      <c r="I45" s="10">
        <f>H45*0.18</f>
        <v>30010.984199999999</v>
      </c>
      <c r="J45" s="10">
        <f t="shared" si="0"/>
        <v>196738.67420000001</v>
      </c>
    </row>
    <row r="46" spans="1:10" x14ac:dyDescent="0.25">
      <c r="A46" s="7"/>
      <c r="B46" s="7">
        <v>43</v>
      </c>
      <c r="C46" s="7" t="s">
        <v>31</v>
      </c>
      <c r="D46" s="7"/>
      <c r="E46" s="7"/>
      <c r="F46" s="9">
        <v>44187</v>
      </c>
      <c r="G46" s="7"/>
      <c r="H46" s="11">
        <v>166727.69</v>
      </c>
      <c r="I46" s="10">
        <f>H46*0.18</f>
        <v>30010.984199999999</v>
      </c>
      <c r="J46" s="10">
        <f t="shared" si="0"/>
        <v>196738.67420000001</v>
      </c>
    </row>
    <row r="47" spans="1:10" x14ac:dyDescent="0.25">
      <c r="A47" s="7"/>
      <c r="B47" s="7">
        <v>44</v>
      </c>
      <c r="C47" s="7" t="s">
        <v>32</v>
      </c>
      <c r="D47" s="7"/>
      <c r="E47" s="7"/>
      <c r="F47" s="9">
        <v>44223</v>
      </c>
      <c r="G47" s="7"/>
      <c r="H47" s="11">
        <v>53476.5</v>
      </c>
      <c r="I47" s="10">
        <f>H47*0.18</f>
        <v>9625.77</v>
      </c>
      <c r="J47" s="10">
        <f t="shared" si="0"/>
        <v>63102.270000000004</v>
      </c>
    </row>
    <row r="48" spans="1:10" x14ac:dyDescent="0.25">
      <c r="A48" s="7"/>
      <c r="B48" s="7">
        <v>45</v>
      </c>
      <c r="C48" s="7" t="s">
        <v>31</v>
      </c>
      <c r="D48" s="7"/>
      <c r="E48" s="7"/>
      <c r="F48" s="9">
        <v>44282</v>
      </c>
      <c r="G48" s="7"/>
      <c r="H48" s="11">
        <v>130152</v>
      </c>
      <c r="I48" s="10">
        <f>H48*0.18</f>
        <v>23427.360000000001</v>
      </c>
      <c r="J48" s="10">
        <f t="shared" si="0"/>
        <v>153579.35999999999</v>
      </c>
    </row>
    <row r="49" spans="1:10" x14ac:dyDescent="0.25">
      <c r="A49" s="7"/>
      <c r="B49" s="7">
        <v>46</v>
      </c>
      <c r="C49" s="7" t="s">
        <v>33</v>
      </c>
      <c r="D49" s="7"/>
      <c r="E49" s="7"/>
      <c r="F49" s="9">
        <v>44107</v>
      </c>
      <c r="G49" s="7"/>
      <c r="H49" s="11">
        <v>41305.56</v>
      </c>
      <c r="I49" s="10">
        <f>H49*0.18</f>
        <v>7435.0007999999989</v>
      </c>
      <c r="J49" s="10">
        <f t="shared" si="0"/>
        <v>48740.560799999999</v>
      </c>
    </row>
    <row r="50" spans="1:10" x14ac:dyDescent="0.25">
      <c r="A50" s="7"/>
      <c r="B50" s="7">
        <v>47</v>
      </c>
      <c r="C50" s="7" t="s">
        <v>33</v>
      </c>
      <c r="D50" s="7"/>
      <c r="E50" s="7"/>
      <c r="F50" s="9">
        <v>44117</v>
      </c>
      <c r="G50" s="7"/>
      <c r="H50" s="11">
        <v>60867.87</v>
      </c>
      <c r="I50" s="10">
        <v>10946.56</v>
      </c>
      <c r="J50" s="10">
        <f t="shared" si="0"/>
        <v>71814.430000000008</v>
      </c>
    </row>
    <row r="51" spans="1:10" x14ac:dyDescent="0.25">
      <c r="A51" s="7"/>
      <c r="B51" s="7">
        <v>48</v>
      </c>
      <c r="C51" s="7" t="s">
        <v>34</v>
      </c>
      <c r="D51" s="7"/>
      <c r="E51" s="7"/>
      <c r="F51" s="9">
        <v>44128</v>
      </c>
      <c r="G51" s="7"/>
      <c r="H51" s="11">
        <v>18998.38</v>
      </c>
      <c r="I51" s="10">
        <f t="shared" si="1"/>
        <v>3419.7084</v>
      </c>
      <c r="J51" s="10">
        <f t="shared" si="0"/>
        <v>22418.088400000001</v>
      </c>
    </row>
    <row r="52" spans="1:10" x14ac:dyDescent="0.25">
      <c r="A52" s="7"/>
      <c r="B52" s="7">
        <v>49</v>
      </c>
      <c r="C52" s="7" t="s">
        <v>33</v>
      </c>
      <c r="D52" s="7"/>
      <c r="E52" s="7"/>
      <c r="F52" s="9">
        <v>44128</v>
      </c>
      <c r="G52" s="7"/>
      <c r="H52" s="11">
        <v>16083</v>
      </c>
      <c r="I52" s="10">
        <f t="shared" si="1"/>
        <v>2894.94</v>
      </c>
      <c r="J52" s="10">
        <f t="shared" si="0"/>
        <v>18977.939999999999</v>
      </c>
    </row>
    <row r="53" spans="1:10" x14ac:dyDescent="0.25">
      <c r="A53" s="7"/>
      <c r="B53" s="7">
        <v>50</v>
      </c>
      <c r="C53" s="7" t="s">
        <v>34</v>
      </c>
      <c r="D53" s="7"/>
      <c r="E53" s="7"/>
      <c r="F53" s="9">
        <v>44140</v>
      </c>
      <c r="G53" s="7"/>
      <c r="H53" s="11">
        <v>29168.1</v>
      </c>
      <c r="I53" s="10">
        <v>5202.0600000000004</v>
      </c>
      <c r="J53" s="10">
        <f t="shared" si="0"/>
        <v>34370.159999999996</v>
      </c>
    </row>
    <row r="54" spans="1:10" x14ac:dyDescent="0.25">
      <c r="A54" s="7"/>
      <c r="B54" s="7">
        <v>51</v>
      </c>
      <c r="C54" s="7" t="s">
        <v>35</v>
      </c>
      <c r="D54" s="7"/>
      <c r="E54" s="7"/>
      <c r="F54" s="9">
        <v>44154</v>
      </c>
      <c r="G54" s="7"/>
      <c r="H54" s="11">
        <v>124280</v>
      </c>
      <c r="I54" s="10">
        <f>H54*0.12</f>
        <v>14913.599999999999</v>
      </c>
      <c r="J54" s="10">
        <f t="shared" si="0"/>
        <v>139193.60000000001</v>
      </c>
    </row>
    <row r="55" spans="1:10" x14ac:dyDescent="0.25">
      <c r="A55" s="7"/>
      <c r="B55" s="7">
        <v>52</v>
      </c>
      <c r="C55" s="7" t="s">
        <v>36</v>
      </c>
      <c r="D55" s="7"/>
      <c r="E55" s="7"/>
      <c r="F55" s="9">
        <v>44201</v>
      </c>
      <c r="G55" s="7"/>
      <c r="H55" s="11">
        <v>46216</v>
      </c>
      <c r="I55" s="10">
        <f t="shared" si="1"/>
        <v>8318.8799999999992</v>
      </c>
      <c r="J55" s="10">
        <f t="shared" si="0"/>
        <v>54534.879999999997</v>
      </c>
    </row>
    <row r="56" spans="1:10" x14ac:dyDescent="0.25">
      <c r="A56" s="7"/>
      <c r="B56" s="7">
        <v>53</v>
      </c>
      <c r="C56" s="7" t="s">
        <v>37</v>
      </c>
      <c r="D56" s="7"/>
      <c r="E56" s="7"/>
      <c r="F56" s="9">
        <v>44208</v>
      </c>
      <c r="G56" s="7"/>
      <c r="H56" s="11">
        <v>18000</v>
      </c>
      <c r="I56" s="10">
        <f t="shared" si="1"/>
        <v>3240</v>
      </c>
      <c r="J56" s="10">
        <f t="shared" si="0"/>
        <v>21240</v>
      </c>
    </row>
    <row r="57" spans="1:10" x14ac:dyDescent="0.25">
      <c r="A57" s="7"/>
      <c r="B57" s="7">
        <v>54</v>
      </c>
      <c r="C57" s="7" t="s">
        <v>38</v>
      </c>
      <c r="D57" s="7"/>
      <c r="E57" s="7"/>
      <c r="F57" s="9">
        <v>44208</v>
      </c>
      <c r="G57" s="7"/>
      <c r="H57" s="11">
        <v>7000</v>
      </c>
      <c r="I57" s="10">
        <f t="shared" si="1"/>
        <v>1260</v>
      </c>
      <c r="J57" s="10">
        <f t="shared" si="0"/>
        <v>8260</v>
      </c>
    </row>
    <row r="58" spans="1:10" x14ac:dyDescent="0.25">
      <c r="A58" s="7"/>
      <c r="B58" s="7">
        <v>55</v>
      </c>
      <c r="C58" s="7" t="s">
        <v>39</v>
      </c>
      <c r="D58" s="7"/>
      <c r="E58" s="7"/>
      <c r="F58" s="9">
        <v>44209</v>
      </c>
      <c r="G58" s="7"/>
      <c r="H58" s="11">
        <v>3728.82</v>
      </c>
      <c r="I58" s="10">
        <f t="shared" si="1"/>
        <v>671.18759999999997</v>
      </c>
      <c r="J58" s="10">
        <f t="shared" si="0"/>
        <v>4400.0075999999999</v>
      </c>
    </row>
    <row r="59" spans="1:10" x14ac:dyDescent="0.25">
      <c r="A59" s="7"/>
      <c r="B59" s="7">
        <v>56</v>
      </c>
      <c r="C59" s="7" t="s">
        <v>34</v>
      </c>
      <c r="D59" s="7"/>
      <c r="E59" s="7"/>
      <c r="F59" s="9">
        <v>44210</v>
      </c>
      <c r="G59" s="7"/>
      <c r="H59" s="11">
        <v>13401.99</v>
      </c>
      <c r="I59" s="10">
        <f t="shared" si="1"/>
        <v>2412.3581999999997</v>
      </c>
      <c r="J59" s="10">
        <f t="shared" si="0"/>
        <v>15814.3482</v>
      </c>
    </row>
    <row r="60" spans="1:10" x14ac:dyDescent="0.25">
      <c r="A60" s="7"/>
      <c r="B60" s="7">
        <v>57</v>
      </c>
      <c r="C60" s="7" t="s">
        <v>34</v>
      </c>
      <c r="D60" s="7"/>
      <c r="E60" s="7"/>
      <c r="F60" s="9">
        <v>44226</v>
      </c>
      <c r="G60" s="7"/>
      <c r="H60" s="11">
        <v>9948</v>
      </c>
      <c r="I60" s="10">
        <f t="shared" si="1"/>
        <v>1790.6399999999999</v>
      </c>
      <c r="J60" s="10">
        <f t="shared" si="0"/>
        <v>11738.64</v>
      </c>
    </row>
    <row r="61" spans="1:10" x14ac:dyDescent="0.25">
      <c r="A61" s="7"/>
      <c r="B61" s="7">
        <v>58</v>
      </c>
      <c r="C61" s="7" t="s">
        <v>34</v>
      </c>
      <c r="D61" s="7"/>
      <c r="E61" s="7"/>
      <c r="F61" s="9">
        <v>44226</v>
      </c>
      <c r="G61" s="7"/>
      <c r="H61" s="11">
        <v>41313.5</v>
      </c>
      <c r="I61" s="10">
        <f t="shared" si="1"/>
        <v>7436.4299999999994</v>
      </c>
      <c r="J61" s="10">
        <f t="shared" si="0"/>
        <v>48749.93</v>
      </c>
    </row>
    <row r="62" spans="1:10" x14ac:dyDescent="0.25">
      <c r="A62" s="7"/>
      <c r="B62" s="7">
        <v>59</v>
      </c>
      <c r="C62" s="7" t="s">
        <v>36</v>
      </c>
      <c r="D62" s="7"/>
      <c r="E62" s="7"/>
      <c r="F62" s="9">
        <v>44226</v>
      </c>
      <c r="G62" s="7"/>
      <c r="H62" s="11">
        <v>4090.56</v>
      </c>
      <c r="I62" s="10">
        <f t="shared" si="1"/>
        <v>736.30079999999998</v>
      </c>
      <c r="J62" s="10">
        <f t="shared" si="0"/>
        <v>4826.8608000000004</v>
      </c>
    </row>
    <row r="63" spans="1:10" x14ac:dyDescent="0.25">
      <c r="A63" s="7"/>
      <c r="B63" s="7">
        <v>60</v>
      </c>
      <c r="C63" s="7" t="s">
        <v>40</v>
      </c>
      <c r="D63" s="7"/>
      <c r="E63" s="7"/>
      <c r="F63" s="9">
        <v>44246</v>
      </c>
      <c r="G63" s="7"/>
      <c r="H63" s="11">
        <v>466102</v>
      </c>
      <c r="I63" s="10">
        <f t="shared" si="1"/>
        <v>83898.36</v>
      </c>
      <c r="J63" s="10">
        <f t="shared" si="0"/>
        <v>550000.36</v>
      </c>
    </row>
    <row r="64" spans="1:10" x14ac:dyDescent="0.25">
      <c r="A64" s="7"/>
      <c r="B64" s="7">
        <v>61</v>
      </c>
      <c r="C64" s="7" t="s">
        <v>41</v>
      </c>
      <c r="D64" s="7"/>
      <c r="E64" s="7"/>
      <c r="F64" s="9">
        <v>44180</v>
      </c>
      <c r="G64" s="7"/>
      <c r="H64" s="11">
        <v>339225</v>
      </c>
      <c r="I64" s="10">
        <f t="shared" si="1"/>
        <v>61060.5</v>
      </c>
      <c r="J64" s="10">
        <f t="shared" si="0"/>
        <v>400285.5</v>
      </c>
    </row>
    <row r="65" spans="1:12" x14ac:dyDescent="0.25">
      <c r="A65" s="7"/>
      <c r="B65" s="7">
        <v>62</v>
      </c>
      <c r="C65" s="7" t="s">
        <v>41</v>
      </c>
      <c r="D65" s="7"/>
      <c r="E65" s="7"/>
      <c r="F65" s="9">
        <v>44208</v>
      </c>
      <c r="G65" s="7"/>
      <c r="H65" s="11">
        <v>269030</v>
      </c>
      <c r="I65" s="10">
        <f t="shared" si="1"/>
        <v>48425.4</v>
      </c>
      <c r="J65" s="10">
        <f t="shared" si="0"/>
        <v>317455.40000000002</v>
      </c>
    </row>
    <row r="66" spans="1:12" x14ac:dyDescent="0.25">
      <c r="A66" s="7"/>
      <c r="B66" s="7">
        <v>63</v>
      </c>
      <c r="C66" s="7" t="s">
        <v>41</v>
      </c>
      <c r="D66" s="7"/>
      <c r="E66" s="7"/>
      <c r="F66" s="9">
        <v>44223</v>
      </c>
      <c r="G66" s="7"/>
      <c r="H66" s="11">
        <v>543700</v>
      </c>
      <c r="I66" s="10">
        <f t="shared" si="1"/>
        <v>97866</v>
      </c>
      <c r="J66" s="10">
        <f t="shared" si="0"/>
        <v>641566</v>
      </c>
    </row>
    <row r="67" spans="1:12" x14ac:dyDescent="0.25">
      <c r="A67" s="7"/>
      <c r="B67" s="7">
        <v>64</v>
      </c>
      <c r="C67" s="7" t="s">
        <v>41</v>
      </c>
      <c r="D67" s="7"/>
      <c r="E67" s="7"/>
      <c r="F67" s="9">
        <v>44287</v>
      </c>
      <c r="G67" s="7"/>
      <c r="H67" s="11">
        <v>197000</v>
      </c>
      <c r="I67" s="10">
        <f t="shared" si="1"/>
        <v>35460</v>
      </c>
      <c r="J67" s="10">
        <f t="shared" si="0"/>
        <v>232460</v>
      </c>
    </row>
    <row r="68" spans="1:12" x14ac:dyDescent="0.25">
      <c r="A68" s="7"/>
      <c r="B68" s="7">
        <v>65</v>
      </c>
      <c r="C68" s="7" t="s">
        <v>42</v>
      </c>
      <c r="D68" s="7"/>
      <c r="E68" s="7"/>
      <c r="F68" s="9">
        <v>44105</v>
      </c>
      <c r="G68" s="7"/>
      <c r="H68" s="11">
        <v>6200</v>
      </c>
      <c r="I68" s="10">
        <f t="shared" si="1"/>
        <v>1116</v>
      </c>
      <c r="J68" s="10">
        <f t="shared" ref="J68:J118" si="6">H68+I68</f>
        <v>7316</v>
      </c>
    </row>
    <row r="69" spans="1:12" x14ac:dyDescent="0.25">
      <c r="A69" s="7"/>
      <c r="B69" s="7">
        <v>66</v>
      </c>
      <c r="C69" s="7" t="s">
        <v>43</v>
      </c>
      <c r="D69" s="7"/>
      <c r="E69" s="7"/>
      <c r="F69" s="9">
        <v>44128</v>
      </c>
      <c r="G69" s="7"/>
      <c r="H69" s="11">
        <v>80802.720000000001</v>
      </c>
      <c r="I69" s="10">
        <f t="shared" ref="I69:I118" si="7">H69*0.18</f>
        <v>14544.489599999999</v>
      </c>
      <c r="J69" s="10">
        <f t="shared" si="6"/>
        <v>95347.209600000002</v>
      </c>
    </row>
    <row r="70" spans="1:12" x14ac:dyDescent="0.25">
      <c r="A70" s="7"/>
      <c r="B70" s="7">
        <v>67</v>
      </c>
      <c r="C70" s="7" t="s">
        <v>43</v>
      </c>
      <c r="D70" s="7"/>
      <c r="E70" s="7"/>
      <c r="F70" s="9">
        <v>44130</v>
      </c>
      <c r="G70" s="7"/>
      <c r="H70" s="11">
        <v>41015.85</v>
      </c>
      <c r="I70" s="10">
        <f t="shared" si="7"/>
        <v>7382.8529999999992</v>
      </c>
      <c r="J70" s="10">
        <f t="shared" si="6"/>
        <v>48398.702999999994</v>
      </c>
    </row>
    <row r="71" spans="1:12" x14ac:dyDescent="0.25">
      <c r="A71" s="7"/>
      <c r="B71" s="7">
        <v>68</v>
      </c>
      <c r="C71" s="7" t="s">
        <v>43</v>
      </c>
      <c r="D71" s="7"/>
      <c r="E71" s="7"/>
      <c r="F71" s="9">
        <v>44196</v>
      </c>
      <c r="G71" s="7"/>
      <c r="H71" s="11">
        <v>15090.9</v>
      </c>
      <c r="I71" s="10">
        <f t="shared" si="7"/>
        <v>2716.3619999999996</v>
      </c>
      <c r="J71" s="10">
        <f t="shared" si="6"/>
        <v>17807.261999999999</v>
      </c>
    </row>
    <row r="72" spans="1:12" x14ac:dyDescent="0.25">
      <c r="A72" s="7"/>
      <c r="B72" s="7">
        <v>69</v>
      </c>
      <c r="C72" s="7" t="s">
        <v>44</v>
      </c>
      <c r="D72" s="7"/>
      <c r="E72" s="7"/>
      <c r="F72" s="9">
        <v>44224</v>
      </c>
      <c r="G72" s="7"/>
      <c r="H72" s="11">
        <v>5157.4399999999996</v>
      </c>
      <c r="I72" s="10">
        <f t="shared" si="7"/>
        <v>928.33919999999989</v>
      </c>
      <c r="J72" s="10">
        <f t="shared" si="6"/>
        <v>6085.779199999999</v>
      </c>
    </row>
    <row r="73" spans="1:12" x14ac:dyDescent="0.25">
      <c r="A73" s="7"/>
      <c r="B73" s="7">
        <v>70</v>
      </c>
      <c r="C73" s="7" t="s">
        <v>44</v>
      </c>
      <c r="D73" s="7"/>
      <c r="E73" s="7"/>
      <c r="F73" s="9">
        <v>44229</v>
      </c>
      <c r="G73" s="7"/>
      <c r="H73" s="11">
        <v>16669.46</v>
      </c>
      <c r="I73" s="10">
        <f t="shared" si="7"/>
        <v>3000.5027999999998</v>
      </c>
      <c r="J73" s="10">
        <f t="shared" si="6"/>
        <v>19669.962799999998</v>
      </c>
    </row>
    <row r="74" spans="1:12" x14ac:dyDescent="0.25">
      <c r="A74" s="7"/>
      <c r="B74" s="7">
        <v>71</v>
      </c>
      <c r="C74" s="7" t="s">
        <v>45</v>
      </c>
      <c r="D74" s="7"/>
      <c r="E74" s="7"/>
      <c r="F74" s="9">
        <v>44230</v>
      </c>
      <c r="G74" s="7"/>
      <c r="H74" s="11">
        <v>17514.669999999998</v>
      </c>
      <c r="I74" s="10">
        <f t="shared" si="7"/>
        <v>3152.6405999999997</v>
      </c>
      <c r="J74" s="10">
        <f t="shared" si="6"/>
        <v>20667.310599999997</v>
      </c>
    </row>
    <row r="75" spans="1:12" x14ac:dyDescent="0.25">
      <c r="A75" s="7"/>
      <c r="B75" s="7">
        <v>72</v>
      </c>
      <c r="C75" s="7" t="s">
        <v>46</v>
      </c>
      <c r="D75" s="7"/>
      <c r="E75" s="7"/>
      <c r="F75" s="9">
        <v>44301</v>
      </c>
      <c r="G75" s="7"/>
      <c r="H75" s="11">
        <v>9394.94</v>
      </c>
      <c r="I75" s="10">
        <f t="shared" si="7"/>
        <v>1691.0892000000001</v>
      </c>
      <c r="J75" s="10">
        <f t="shared" si="6"/>
        <v>11086.029200000001</v>
      </c>
    </row>
    <row r="76" spans="1:12" x14ac:dyDescent="0.25">
      <c r="A76" s="7"/>
      <c r="B76" s="7">
        <v>73</v>
      </c>
      <c r="C76" s="7" t="s">
        <v>47</v>
      </c>
      <c r="D76" s="7"/>
      <c r="E76" s="7"/>
      <c r="F76" s="9">
        <v>44109</v>
      </c>
      <c r="G76" s="7"/>
      <c r="H76" s="11">
        <v>4050</v>
      </c>
      <c r="I76" s="10">
        <f t="shared" si="7"/>
        <v>729</v>
      </c>
      <c r="J76" s="10">
        <f t="shared" si="6"/>
        <v>4779</v>
      </c>
    </row>
    <row r="77" spans="1:12" x14ac:dyDescent="0.25">
      <c r="A77" s="7"/>
      <c r="B77" s="7">
        <v>74</v>
      </c>
      <c r="C77" s="7" t="s">
        <v>48</v>
      </c>
      <c r="D77" s="7"/>
      <c r="E77" s="7"/>
      <c r="F77" s="9">
        <v>44138</v>
      </c>
      <c r="G77" s="7"/>
      <c r="H77" s="11">
        <f>SUM(1468544.5+L77)</f>
        <v>1469645.5</v>
      </c>
      <c r="I77" s="10">
        <f t="shared" si="7"/>
        <v>264536.19</v>
      </c>
      <c r="J77" s="10">
        <f t="shared" si="6"/>
        <v>1734181.69</v>
      </c>
      <c r="K77" t="s">
        <v>49</v>
      </c>
      <c r="L77">
        <v>1101</v>
      </c>
    </row>
    <row r="78" spans="1:12" x14ac:dyDescent="0.25">
      <c r="A78" s="7"/>
      <c r="B78" s="7">
        <v>75</v>
      </c>
      <c r="C78" s="7" t="s">
        <v>50</v>
      </c>
      <c r="D78" s="7"/>
      <c r="E78" s="7"/>
      <c r="F78" s="9">
        <v>44140</v>
      </c>
      <c r="G78" s="7"/>
      <c r="H78" s="11">
        <f>SUM(1468544.5+L78)</f>
        <v>1469020.5</v>
      </c>
      <c r="I78" s="10">
        <f t="shared" si="7"/>
        <v>264423.69</v>
      </c>
      <c r="J78" s="10">
        <f t="shared" si="6"/>
        <v>1733444.19</v>
      </c>
      <c r="L78">
        <v>476</v>
      </c>
    </row>
    <row r="79" spans="1:12" x14ac:dyDescent="0.25">
      <c r="A79" s="7"/>
      <c r="B79" s="7">
        <v>76</v>
      </c>
      <c r="C79" s="7" t="s">
        <v>51</v>
      </c>
      <c r="D79" s="7"/>
      <c r="E79" s="7"/>
      <c r="F79" s="9">
        <v>44147</v>
      </c>
      <c r="G79" s="7"/>
      <c r="H79" s="11">
        <v>38785</v>
      </c>
      <c r="I79" s="10">
        <f t="shared" si="7"/>
        <v>6981.3</v>
      </c>
      <c r="J79" s="10">
        <f t="shared" si="6"/>
        <v>45766.3</v>
      </c>
    </row>
    <row r="80" spans="1:12" x14ac:dyDescent="0.25">
      <c r="A80" s="7"/>
      <c r="B80" s="7">
        <v>77</v>
      </c>
      <c r="C80" s="7" t="s">
        <v>50</v>
      </c>
      <c r="D80" s="7"/>
      <c r="E80" s="7"/>
      <c r="F80" s="9">
        <v>44190</v>
      </c>
      <c r="G80" s="7"/>
      <c r="H80" s="11">
        <f>SUM(1401150.5+L80)</f>
        <v>1402390.5</v>
      </c>
      <c r="I80" s="10">
        <f t="shared" si="7"/>
        <v>252430.28999999998</v>
      </c>
      <c r="J80" s="10">
        <f t="shared" si="6"/>
        <v>1654820.79</v>
      </c>
      <c r="L80">
        <v>1240</v>
      </c>
    </row>
    <row r="81" spans="1:13" x14ac:dyDescent="0.25">
      <c r="A81" s="7"/>
      <c r="B81" s="7">
        <v>78</v>
      </c>
      <c r="C81" s="7" t="s">
        <v>50</v>
      </c>
      <c r="D81" s="7"/>
      <c r="E81" s="7"/>
      <c r="F81" s="9">
        <v>44218</v>
      </c>
      <c r="G81" s="7"/>
      <c r="H81" s="11">
        <f t="shared" ref="H81:H82" si="8">SUM(1401150.5+L81)</f>
        <v>1402369.5</v>
      </c>
      <c r="I81" s="10">
        <f t="shared" si="7"/>
        <v>252426.50999999998</v>
      </c>
      <c r="J81" s="10">
        <f t="shared" si="6"/>
        <v>1654796.01</v>
      </c>
      <c r="L81">
        <v>1219</v>
      </c>
    </row>
    <row r="82" spans="1:13" x14ac:dyDescent="0.25">
      <c r="A82" s="7"/>
      <c r="B82" s="7">
        <v>79</v>
      </c>
      <c r="C82" s="7" t="s">
        <v>52</v>
      </c>
      <c r="D82" s="7"/>
      <c r="E82" s="7"/>
      <c r="F82" s="9">
        <v>44322</v>
      </c>
      <c r="G82" s="7"/>
      <c r="H82" s="11">
        <f t="shared" si="8"/>
        <v>1401406.53</v>
      </c>
      <c r="I82" s="10">
        <f t="shared" si="7"/>
        <v>252253.17540000001</v>
      </c>
      <c r="J82" s="10">
        <f t="shared" si="6"/>
        <v>1653659.7054000001</v>
      </c>
      <c r="L82">
        <v>256.02999999999997</v>
      </c>
    </row>
    <row r="83" spans="1:13" x14ac:dyDescent="0.25">
      <c r="A83" s="7"/>
      <c r="B83" s="7">
        <v>80</v>
      </c>
      <c r="C83" s="7" t="s">
        <v>53</v>
      </c>
      <c r="D83" s="7"/>
      <c r="E83" s="7"/>
      <c r="F83" s="9">
        <v>44372</v>
      </c>
      <c r="G83" s="7"/>
      <c r="H83" s="11">
        <v>1017398.9</v>
      </c>
      <c r="I83" s="10">
        <f t="shared" si="7"/>
        <v>183131.802</v>
      </c>
      <c r="J83" s="10">
        <f t="shared" si="6"/>
        <v>1200530.702</v>
      </c>
    </row>
    <row r="84" spans="1:13" x14ac:dyDescent="0.25">
      <c r="A84" s="7"/>
      <c r="B84" s="7">
        <v>81</v>
      </c>
      <c r="C84" s="7" t="s">
        <v>54</v>
      </c>
      <c r="D84" s="7"/>
      <c r="E84" s="7"/>
      <c r="F84" s="9">
        <v>44119</v>
      </c>
      <c r="G84" s="7"/>
      <c r="H84" s="11">
        <f>SUM(380416+L84)</f>
        <v>406416</v>
      </c>
      <c r="I84" s="10">
        <f t="shared" si="7"/>
        <v>73154.87999999999</v>
      </c>
      <c r="J84" s="10">
        <f t="shared" si="6"/>
        <v>479570.88</v>
      </c>
      <c r="L84">
        <v>26000</v>
      </c>
    </row>
    <row r="85" spans="1:13" x14ac:dyDescent="0.25">
      <c r="A85" s="7"/>
      <c r="B85" s="7">
        <v>82</v>
      </c>
      <c r="C85" s="7" t="s">
        <v>55</v>
      </c>
      <c r="D85" s="7"/>
      <c r="E85" s="7"/>
      <c r="F85" s="9">
        <v>44153</v>
      </c>
      <c r="G85" s="7"/>
      <c r="H85" s="11">
        <f>SUM(380416+L85)</f>
        <v>399416</v>
      </c>
      <c r="I85" s="10">
        <f t="shared" si="7"/>
        <v>71894.87999999999</v>
      </c>
      <c r="J85" s="10">
        <f t="shared" si="6"/>
        <v>471310.88</v>
      </c>
      <c r="L85">
        <v>19000</v>
      </c>
      <c r="M85" t="s">
        <v>56</v>
      </c>
    </row>
    <row r="86" spans="1:13" x14ac:dyDescent="0.25">
      <c r="A86" s="7"/>
      <c r="B86" s="7">
        <v>83</v>
      </c>
      <c r="C86" s="7" t="s">
        <v>54</v>
      </c>
      <c r="D86" s="7"/>
      <c r="E86" s="7"/>
      <c r="F86" s="9">
        <v>44191</v>
      </c>
      <c r="G86" s="7"/>
      <c r="H86" s="11">
        <v>517169</v>
      </c>
      <c r="I86" s="10">
        <f t="shared" si="7"/>
        <v>93090.42</v>
      </c>
      <c r="J86" s="10">
        <f t="shared" si="6"/>
        <v>610259.42000000004</v>
      </c>
    </row>
    <row r="87" spans="1:13" x14ac:dyDescent="0.25">
      <c r="A87" s="7"/>
      <c r="B87" s="7">
        <v>84</v>
      </c>
      <c r="C87" s="7" t="s">
        <v>54</v>
      </c>
      <c r="D87" s="7"/>
      <c r="E87" s="7"/>
      <c r="F87" s="9">
        <v>44193</v>
      </c>
      <c r="G87" s="7"/>
      <c r="H87" s="11">
        <f>SUM(274497+L87)</f>
        <v>294497</v>
      </c>
      <c r="I87" s="10">
        <f t="shared" si="7"/>
        <v>53009.46</v>
      </c>
      <c r="J87" s="10">
        <f t="shared" si="6"/>
        <v>347506.46</v>
      </c>
      <c r="L87">
        <v>20000</v>
      </c>
    </row>
    <row r="88" spans="1:13" x14ac:dyDescent="0.25">
      <c r="A88" s="7"/>
      <c r="B88" s="7">
        <v>85</v>
      </c>
      <c r="C88" s="7" t="s">
        <v>54</v>
      </c>
      <c r="D88" s="7"/>
      <c r="E88" s="7"/>
      <c r="F88" s="9">
        <v>44196</v>
      </c>
      <c r="G88" s="7"/>
      <c r="H88" s="11">
        <v>164557</v>
      </c>
      <c r="I88" s="10">
        <f t="shared" si="7"/>
        <v>29620.26</v>
      </c>
      <c r="J88" s="10">
        <f t="shared" si="6"/>
        <v>194177.26</v>
      </c>
    </row>
    <row r="89" spans="1:13" x14ac:dyDescent="0.25">
      <c r="A89" s="7"/>
      <c r="B89" s="7">
        <v>86</v>
      </c>
      <c r="C89" s="7" t="s">
        <v>55</v>
      </c>
      <c r="D89" s="7"/>
      <c r="E89" s="7"/>
      <c r="F89" s="9">
        <v>44210</v>
      </c>
      <c r="G89" s="7"/>
      <c r="H89" s="11">
        <v>131350</v>
      </c>
      <c r="I89" s="10">
        <f t="shared" si="7"/>
        <v>23643</v>
      </c>
      <c r="J89" s="10">
        <f t="shared" si="6"/>
        <v>154993</v>
      </c>
    </row>
    <row r="90" spans="1:13" x14ac:dyDescent="0.25">
      <c r="A90" s="7"/>
      <c r="B90" s="7">
        <v>87</v>
      </c>
      <c r="C90" s="7" t="s">
        <v>55</v>
      </c>
      <c r="D90" s="7"/>
      <c r="E90" s="7"/>
      <c r="F90" s="9">
        <v>44224</v>
      </c>
      <c r="G90" s="7"/>
      <c r="H90" s="11">
        <v>137900</v>
      </c>
      <c r="I90" s="10">
        <f t="shared" si="7"/>
        <v>24822</v>
      </c>
      <c r="J90" s="10">
        <f t="shared" si="6"/>
        <v>162722</v>
      </c>
    </row>
    <row r="91" spans="1:13" x14ac:dyDescent="0.25">
      <c r="A91" s="7"/>
      <c r="B91" s="7">
        <v>88</v>
      </c>
      <c r="C91" s="7" t="s">
        <v>57</v>
      </c>
      <c r="D91" s="7"/>
      <c r="E91" s="7"/>
      <c r="F91" s="9">
        <v>44209</v>
      </c>
      <c r="G91" s="7"/>
      <c r="H91" s="11">
        <v>2330</v>
      </c>
      <c r="I91" s="10">
        <f t="shared" si="7"/>
        <v>419.4</v>
      </c>
      <c r="J91" s="10">
        <f t="shared" si="6"/>
        <v>2749.4</v>
      </c>
    </row>
    <row r="92" spans="1:13" x14ac:dyDescent="0.25">
      <c r="A92" s="7"/>
      <c r="B92" s="7">
        <v>89</v>
      </c>
      <c r="C92" s="7" t="s">
        <v>58</v>
      </c>
      <c r="D92" s="7"/>
      <c r="E92" s="7"/>
      <c r="F92" s="9">
        <v>44131</v>
      </c>
      <c r="G92" s="7"/>
      <c r="H92" s="10">
        <v>39600</v>
      </c>
      <c r="I92" s="10">
        <f t="shared" si="7"/>
        <v>7128</v>
      </c>
      <c r="J92" s="10">
        <f t="shared" si="6"/>
        <v>46728</v>
      </c>
    </row>
    <row r="93" spans="1:13" x14ac:dyDescent="0.25">
      <c r="A93" s="7"/>
      <c r="B93" s="7">
        <v>90</v>
      </c>
      <c r="C93" s="7" t="s">
        <v>58</v>
      </c>
      <c r="D93" s="7"/>
      <c r="E93" s="7"/>
      <c r="F93" s="9">
        <v>44132</v>
      </c>
      <c r="G93" s="7"/>
      <c r="H93" s="11">
        <v>3600</v>
      </c>
      <c r="I93" s="10">
        <f t="shared" si="7"/>
        <v>648</v>
      </c>
      <c r="J93" s="10">
        <f t="shared" si="6"/>
        <v>4248</v>
      </c>
    </row>
    <row r="94" spans="1:13" x14ac:dyDescent="0.25">
      <c r="A94" s="7"/>
      <c r="B94" s="7">
        <v>91</v>
      </c>
      <c r="C94" s="7" t="s">
        <v>59</v>
      </c>
      <c r="D94" s="7"/>
      <c r="E94" s="7"/>
      <c r="F94" s="9">
        <v>44138</v>
      </c>
      <c r="G94" s="7"/>
      <c r="H94" s="11">
        <v>19970</v>
      </c>
      <c r="I94" s="10">
        <f t="shared" si="7"/>
        <v>3594.6</v>
      </c>
      <c r="J94" s="10">
        <f t="shared" si="6"/>
        <v>23564.6</v>
      </c>
    </row>
    <row r="95" spans="1:13" x14ac:dyDescent="0.25">
      <c r="A95" s="7"/>
      <c r="B95" s="7">
        <v>92</v>
      </c>
      <c r="C95" s="7" t="s">
        <v>59</v>
      </c>
      <c r="D95" s="7"/>
      <c r="E95" s="7"/>
      <c r="F95" s="9">
        <v>44138</v>
      </c>
      <c r="G95" s="7"/>
      <c r="H95" s="11">
        <v>2372</v>
      </c>
      <c r="I95" s="10">
        <f t="shared" si="7"/>
        <v>426.96</v>
      </c>
      <c r="J95" s="10">
        <f t="shared" si="6"/>
        <v>2798.96</v>
      </c>
    </row>
    <row r="96" spans="1:13" x14ac:dyDescent="0.25">
      <c r="A96" s="7"/>
      <c r="B96" s="7">
        <v>93</v>
      </c>
      <c r="C96" s="7" t="s">
        <v>59</v>
      </c>
      <c r="D96" s="7"/>
      <c r="E96" s="7"/>
      <c r="F96" s="9">
        <v>44077</v>
      </c>
      <c r="G96" s="7"/>
      <c r="H96" s="11">
        <v>29592</v>
      </c>
      <c r="I96" s="10">
        <f t="shared" si="7"/>
        <v>5326.5599999999995</v>
      </c>
      <c r="J96" s="10">
        <f t="shared" si="6"/>
        <v>34918.559999999998</v>
      </c>
    </row>
    <row r="97" spans="1:10" x14ac:dyDescent="0.25">
      <c r="A97" s="7"/>
      <c r="B97" s="7">
        <v>94</v>
      </c>
      <c r="C97" s="7" t="s">
        <v>59</v>
      </c>
      <c r="D97" s="7"/>
      <c r="E97" s="7"/>
      <c r="F97" s="9">
        <v>44135</v>
      </c>
      <c r="G97" s="7"/>
      <c r="H97" s="11">
        <v>15495</v>
      </c>
      <c r="I97" s="10">
        <f t="shared" si="7"/>
        <v>2789.1</v>
      </c>
      <c r="J97" s="10">
        <f t="shared" si="6"/>
        <v>18284.099999999999</v>
      </c>
    </row>
    <row r="98" spans="1:10" x14ac:dyDescent="0.25">
      <c r="A98" s="7"/>
      <c r="B98" s="7">
        <v>95</v>
      </c>
      <c r="C98" s="7" t="s">
        <v>59</v>
      </c>
      <c r="D98" s="7"/>
      <c r="E98" s="7"/>
      <c r="F98" s="9">
        <v>44163</v>
      </c>
      <c r="G98" s="7"/>
      <c r="H98" s="11">
        <v>10840</v>
      </c>
      <c r="I98" s="10">
        <f t="shared" si="7"/>
        <v>1951.1999999999998</v>
      </c>
      <c r="J98" s="10">
        <f t="shared" si="6"/>
        <v>12791.2</v>
      </c>
    </row>
    <row r="99" spans="1:10" x14ac:dyDescent="0.25">
      <c r="A99" s="7"/>
      <c r="B99" s="7">
        <v>96</v>
      </c>
      <c r="C99" s="7" t="s">
        <v>59</v>
      </c>
      <c r="D99" s="7"/>
      <c r="E99" s="7"/>
      <c r="F99" s="9">
        <v>44135</v>
      </c>
      <c r="G99" s="7"/>
      <c r="H99" s="11">
        <v>9577</v>
      </c>
      <c r="I99" s="10">
        <f t="shared" si="7"/>
        <v>1723.86</v>
      </c>
      <c r="J99" s="10">
        <f t="shared" si="6"/>
        <v>11300.86</v>
      </c>
    </row>
    <row r="100" spans="1:10" x14ac:dyDescent="0.25">
      <c r="A100" s="7"/>
      <c r="B100" s="7">
        <v>97</v>
      </c>
      <c r="C100" s="7" t="s">
        <v>59</v>
      </c>
      <c r="D100" s="7"/>
      <c r="E100" s="7"/>
      <c r="F100" s="9">
        <v>44135</v>
      </c>
      <c r="G100" s="7"/>
      <c r="H100" s="11">
        <v>35498</v>
      </c>
      <c r="I100" s="10">
        <f t="shared" si="7"/>
        <v>6389.6399999999994</v>
      </c>
      <c r="J100" s="10">
        <f t="shared" si="6"/>
        <v>41887.64</v>
      </c>
    </row>
    <row r="101" spans="1:10" x14ac:dyDescent="0.25">
      <c r="A101" s="7"/>
      <c r="B101" s="7">
        <v>98</v>
      </c>
      <c r="C101" s="7" t="s">
        <v>59</v>
      </c>
      <c r="D101" s="7"/>
      <c r="E101" s="7"/>
      <c r="F101" s="9">
        <v>44144</v>
      </c>
      <c r="G101" s="7"/>
      <c r="H101" s="11">
        <v>9577.32</v>
      </c>
      <c r="I101" s="10">
        <f t="shared" si="7"/>
        <v>1723.9176</v>
      </c>
      <c r="J101" s="10">
        <f t="shared" si="6"/>
        <v>11301.2376</v>
      </c>
    </row>
    <row r="102" spans="1:10" x14ac:dyDescent="0.25">
      <c r="A102" s="7"/>
      <c r="B102" s="7">
        <v>99</v>
      </c>
      <c r="C102" s="7" t="s">
        <v>59</v>
      </c>
      <c r="D102" s="7"/>
      <c r="E102" s="7"/>
      <c r="F102" s="9">
        <v>44186</v>
      </c>
      <c r="G102" s="7"/>
      <c r="H102" s="11">
        <v>6373.73</v>
      </c>
      <c r="I102" s="10">
        <f t="shared" si="7"/>
        <v>1147.2713999999999</v>
      </c>
      <c r="J102" s="10">
        <f t="shared" si="6"/>
        <v>7521.0013999999992</v>
      </c>
    </row>
    <row r="103" spans="1:10" x14ac:dyDescent="0.25">
      <c r="A103" s="7"/>
      <c r="B103" s="7">
        <v>100</v>
      </c>
      <c r="C103" s="7" t="s">
        <v>59</v>
      </c>
      <c r="D103" s="7"/>
      <c r="E103" s="7"/>
      <c r="F103" s="9">
        <v>44228</v>
      </c>
      <c r="G103" s="7"/>
      <c r="H103" s="11">
        <v>8472</v>
      </c>
      <c r="I103" s="10">
        <f t="shared" si="7"/>
        <v>1524.96</v>
      </c>
      <c r="J103" s="10">
        <f t="shared" si="6"/>
        <v>9996.9599999999991</v>
      </c>
    </row>
    <row r="104" spans="1:10" x14ac:dyDescent="0.25">
      <c r="A104" s="7"/>
      <c r="B104" s="7">
        <v>101</v>
      </c>
      <c r="C104" s="7" t="s">
        <v>44</v>
      </c>
      <c r="D104" s="7"/>
      <c r="E104" s="7"/>
      <c r="F104" s="9">
        <v>44305</v>
      </c>
      <c r="G104" s="7"/>
      <c r="H104" s="11">
        <v>37776.79</v>
      </c>
      <c r="I104" s="10">
        <f t="shared" si="7"/>
        <v>6799.8221999999996</v>
      </c>
      <c r="J104" s="10">
        <f t="shared" si="6"/>
        <v>44576.612200000003</v>
      </c>
    </row>
    <row r="105" spans="1:10" x14ac:dyDescent="0.25">
      <c r="A105" s="7"/>
      <c r="B105" s="7">
        <v>102</v>
      </c>
      <c r="C105" s="7" t="s">
        <v>46</v>
      </c>
      <c r="D105" s="7"/>
      <c r="E105" s="7"/>
      <c r="F105" s="9">
        <v>44106</v>
      </c>
      <c r="G105" s="7"/>
      <c r="H105" s="11">
        <v>8813.98</v>
      </c>
      <c r="I105" s="10">
        <f>H105*0.12</f>
        <v>1057.6776</v>
      </c>
      <c r="J105" s="10">
        <f t="shared" si="6"/>
        <v>9871.6575999999986</v>
      </c>
    </row>
    <row r="106" spans="1:10" x14ac:dyDescent="0.25">
      <c r="A106" s="7"/>
      <c r="B106" s="7">
        <v>103</v>
      </c>
      <c r="C106" s="7" t="s">
        <v>60</v>
      </c>
      <c r="D106" s="7"/>
      <c r="E106" s="7"/>
      <c r="F106" s="9">
        <v>44217</v>
      </c>
      <c r="G106" s="7"/>
      <c r="H106" s="11">
        <v>3254</v>
      </c>
      <c r="I106" s="10">
        <f t="shared" si="7"/>
        <v>585.72</v>
      </c>
      <c r="J106" s="10">
        <f t="shared" si="6"/>
        <v>3839.7200000000003</v>
      </c>
    </row>
    <row r="107" spans="1:10" x14ac:dyDescent="0.25">
      <c r="A107" s="7"/>
      <c r="B107" s="7">
        <v>104</v>
      </c>
      <c r="C107" s="7" t="s">
        <v>60</v>
      </c>
      <c r="D107" s="7"/>
      <c r="E107" s="7"/>
      <c r="F107" s="9">
        <v>44231</v>
      </c>
      <c r="G107" s="7"/>
      <c r="H107" s="11">
        <v>4881.3500000000004</v>
      </c>
      <c r="I107" s="10">
        <f t="shared" si="7"/>
        <v>878.64300000000003</v>
      </c>
      <c r="J107" s="10">
        <f t="shared" si="6"/>
        <v>5759.9930000000004</v>
      </c>
    </row>
    <row r="108" spans="1:10" x14ac:dyDescent="0.25">
      <c r="A108" s="7"/>
      <c r="B108" s="7">
        <v>106</v>
      </c>
      <c r="C108" s="7" t="s">
        <v>61</v>
      </c>
      <c r="D108" s="7"/>
      <c r="E108" s="7"/>
      <c r="F108" s="9">
        <v>44159</v>
      </c>
      <c r="G108" s="7"/>
      <c r="H108" s="11">
        <v>55000</v>
      </c>
      <c r="I108" s="10">
        <f t="shared" si="7"/>
        <v>9900</v>
      </c>
      <c r="J108" s="10">
        <f t="shared" si="6"/>
        <v>64900</v>
      </c>
    </row>
    <row r="109" spans="1:10" x14ac:dyDescent="0.25">
      <c r="A109" s="7"/>
      <c r="B109" s="7">
        <v>107</v>
      </c>
      <c r="C109" s="7" t="s">
        <v>61</v>
      </c>
      <c r="D109" s="7"/>
      <c r="E109" s="7"/>
      <c r="F109" s="9">
        <v>44227</v>
      </c>
      <c r="G109" s="7"/>
      <c r="H109" s="11">
        <v>60000</v>
      </c>
      <c r="I109" s="10">
        <f t="shared" si="7"/>
        <v>10800</v>
      </c>
      <c r="J109" s="10">
        <f t="shared" si="6"/>
        <v>70800</v>
      </c>
    </row>
    <row r="110" spans="1:10" x14ac:dyDescent="0.25">
      <c r="A110" s="7"/>
      <c r="B110" s="7">
        <v>108</v>
      </c>
      <c r="C110" s="7" t="s">
        <v>61</v>
      </c>
      <c r="D110" s="7"/>
      <c r="E110" s="7"/>
      <c r="F110" s="9">
        <v>44227</v>
      </c>
      <c r="G110" s="7"/>
      <c r="H110" s="11">
        <v>60000</v>
      </c>
      <c r="I110" s="10">
        <f t="shared" si="7"/>
        <v>10800</v>
      </c>
      <c r="J110" s="10">
        <f t="shared" si="6"/>
        <v>70800</v>
      </c>
    </row>
    <row r="111" spans="1:10" x14ac:dyDescent="0.25">
      <c r="A111" s="7"/>
      <c r="B111" s="7">
        <v>109</v>
      </c>
      <c r="C111" s="7" t="s">
        <v>61</v>
      </c>
      <c r="D111" s="7"/>
      <c r="E111" s="7"/>
      <c r="F111" s="9">
        <v>44275</v>
      </c>
      <c r="G111" s="7"/>
      <c r="H111" s="11">
        <v>60000</v>
      </c>
      <c r="I111" s="10">
        <f t="shared" si="7"/>
        <v>10800</v>
      </c>
      <c r="J111" s="10">
        <f t="shared" si="6"/>
        <v>70800</v>
      </c>
    </row>
    <row r="112" spans="1:10" x14ac:dyDescent="0.25">
      <c r="A112" s="7"/>
      <c r="B112" s="7">
        <v>110</v>
      </c>
      <c r="C112" s="7" t="s">
        <v>61</v>
      </c>
      <c r="D112" s="7"/>
      <c r="E112" s="7"/>
      <c r="F112" s="9">
        <v>44275</v>
      </c>
      <c r="G112" s="7"/>
      <c r="H112" s="11">
        <v>60000</v>
      </c>
      <c r="I112" s="10">
        <f t="shared" si="7"/>
        <v>10800</v>
      </c>
      <c r="J112" s="10">
        <f t="shared" si="6"/>
        <v>70800</v>
      </c>
    </row>
    <row r="113" spans="1:10" x14ac:dyDescent="0.25">
      <c r="A113" s="7"/>
      <c r="B113" s="7">
        <v>111</v>
      </c>
      <c r="C113" s="7" t="s">
        <v>61</v>
      </c>
      <c r="D113" s="7"/>
      <c r="E113" s="7"/>
      <c r="F113" s="9">
        <v>44275</v>
      </c>
      <c r="G113" s="7"/>
      <c r="H113" s="11">
        <v>60000</v>
      </c>
      <c r="I113" s="10">
        <f t="shared" si="7"/>
        <v>10800</v>
      </c>
      <c r="J113" s="10">
        <f t="shared" si="6"/>
        <v>70800</v>
      </c>
    </row>
    <row r="114" spans="1:10" x14ac:dyDescent="0.25">
      <c r="A114" s="7"/>
      <c r="B114" s="7">
        <v>112</v>
      </c>
      <c r="C114" s="7" t="s">
        <v>61</v>
      </c>
      <c r="D114" s="7"/>
      <c r="E114" s="7"/>
      <c r="F114" s="9">
        <v>44293</v>
      </c>
      <c r="G114" s="7"/>
      <c r="H114" s="11">
        <v>37500</v>
      </c>
      <c r="I114" s="10">
        <f t="shared" si="7"/>
        <v>6750</v>
      </c>
      <c r="J114" s="10">
        <f t="shared" si="6"/>
        <v>44250</v>
      </c>
    </row>
    <row r="115" spans="1:10" x14ac:dyDescent="0.25">
      <c r="A115" s="7"/>
      <c r="B115" s="7">
        <v>113</v>
      </c>
      <c r="C115" s="7" t="s">
        <v>61</v>
      </c>
      <c r="D115" s="7"/>
      <c r="E115" s="7"/>
      <c r="F115" s="9">
        <v>44293</v>
      </c>
      <c r="G115" s="7"/>
      <c r="H115" s="11">
        <v>115000</v>
      </c>
      <c r="I115" s="10">
        <f t="shared" si="7"/>
        <v>20700</v>
      </c>
      <c r="J115" s="10">
        <f t="shared" si="6"/>
        <v>135700</v>
      </c>
    </row>
    <row r="116" spans="1:10" x14ac:dyDescent="0.25">
      <c r="A116" s="7"/>
      <c r="B116" s="7">
        <v>114</v>
      </c>
      <c r="C116" s="7" t="s">
        <v>61</v>
      </c>
      <c r="D116" s="7"/>
      <c r="E116" s="7"/>
      <c r="F116" s="9">
        <v>44293</v>
      </c>
      <c r="G116" s="7"/>
      <c r="H116" s="11">
        <v>75000</v>
      </c>
      <c r="I116" s="10">
        <f t="shared" si="7"/>
        <v>13500</v>
      </c>
      <c r="J116" s="10">
        <f t="shared" si="6"/>
        <v>88500</v>
      </c>
    </row>
    <row r="117" spans="1:10" x14ac:dyDescent="0.25">
      <c r="A117" s="7"/>
      <c r="B117" s="7">
        <v>115</v>
      </c>
      <c r="C117" s="7" t="s">
        <v>61</v>
      </c>
      <c r="D117" s="7"/>
      <c r="E117" s="7"/>
      <c r="F117" s="9">
        <v>44321</v>
      </c>
      <c r="G117" s="7"/>
      <c r="H117" s="11">
        <v>115000</v>
      </c>
      <c r="I117" s="10">
        <f t="shared" si="7"/>
        <v>20700</v>
      </c>
      <c r="J117" s="10">
        <f t="shared" si="6"/>
        <v>135700</v>
      </c>
    </row>
    <row r="118" spans="1:10" x14ac:dyDescent="0.25">
      <c r="A118" s="7"/>
      <c r="B118" s="7">
        <v>116</v>
      </c>
      <c r="C118" s="7" t="s">
        <v>61</v>
      </c>
      <c r="D118" s="7"/>
      <c r="E118" s="7"/>
      <c r="F118" s="9">
        <v>44321</v>
      </c>
      <c r="G118" s="7"/>
      <c r="H118" s="11">
        <v>75000</v>
      </c>
      <c r="I118" s="10">
        <f t="shared" si="7"/>
        <v>13500</v>
      </c>
      <c r="J118" s="10">
        <f t="shared" si="6"/>
        <v>88500</v>
      </c>
    </row>
    <row r="119" spans="1:10" x14ac:dyDescent="0.25">
      <c r="A119" s="7"/>
      <c r="B119" s="16" t="s">
        <v>11</v>
      </c>
      <c r="C119" s="16"/>
      <c r="D119" s="16"/>
      <c r="E119" s="16"/>
      <c r="F119" s="16"/>
      <c r="G119" s="7"/>
      <c r="H119" s="14">
        <f>SUM(H3:H118)</f>
        <v>38982146.559999995</v>
      </c>
      <c r="I119" s="14">
        <f>SUM(I3:I118)</f>
        <v>6857323.340599997</v>
      </c>
      <c r="J119" s="14">
        <f>SUM(J3:J118)</f>
        <v>45839469.900600009</v>
      </c>
    </row>
    <row r="120" spans="1:10" x14ac:dyDescent="0.25">
      <c r="A120" s="7"/>
      <c r="B120" s="7"/>
      <c r="C120" s="7"/>
      <c r="D120" s="7"/>
      <c r="E120" s="7"/>
      <c r="F120" s="7"/>
      <c r="G120" s="7"/>
      <c r="H120" s="7"/>
      <c r="I120" s="10"/>
      <c r="J120" s="10"/>
    </row>
    <row r="121" spans="1:10" x14ac:dyDescent="0.25">
      <c r="A121" s="8"/>
      <c r="B121" s="8"/>
      <c r="C121" s="8"/>
      <c r="D121" s="8"/>
      <c r="E121" s="8"/>
      <c r="F121" s="8"/>
      <c r="G121" s="8"/>
      <c r="H121" s="8"/>
      <c r="I121" s="8" t="s">
        <v>71</v>
      </c>
      <c r="J121" s="8"/>
    </row>
    <row r="122" spans="1:10" x14ac:dyDescent="0.25">
      <c r="A122" s="7"/>
      <c r="B122" s="7"/>
      <c r="C122" s="7" t="s">
        <v>62</v>
      </c>
      <c r="D122" s="7"/>
      <c r="E122" s="7"/>
      <c r="F122" s="7"/>
      <c r="G122" s="7"/>
      <c r="H122" s="7">
        <v>700000</v>
      </c>
      <c r="I122" s="7"/>
      <c r="J122" s="7"/>
    </row>
    <row r="123" spans="1:10" x14ac:dyDescent="0.25">
      <c r="A123" s="7"/>
      <c r="B123" s="7"/>
      <c r="C123" s="7" t="s">
        <v>63</v>
      </c>
      <c r="D123" s="7"/>
      <c r="E123" s="7"/>
      <c r="F123" s="7"/>
      <c r="G123" s="7"/>
      <c r="H123" s="7">
        <v>1200000</v>
      </c>
      <c r="I123" s="7"/>
      <c r="J123" s="7"/>
    </row>
    <row r="124" spans="1:10" x14ac:dyDescent="0.25">
      <c r="A124" s="7"/>
      <c r="B124" s="7"/>
      <c r="C124" s="7" t="s">
        <v>64</v>
      </c>
      <c r="D124" s="7"/>
      <c r="E124" s="7"/>
      <c r="F124" s="7"/>
      <c r="G124" s="7"/>
      <c r="H124" s="7">
        <v>300000</v>
      </c>
      <c r="I124" s="7"/>
      <c r="J124" s="7"/>
    </row>
    <row r="125" spans="1:10" x14ac:dyDescent="0.25">
      <c r="A125" s="7"/>
      <c r="B125" s="7"/>
      <c r="C125" s="7" t="s">
        <v>65</v>
      </c>
      <c r="D125" s="7"/>
      <c r="E125" s="7"/>
      <c r="F125" s="7"/>
      <c r="G125" s="7"/>
      <c r="H125" s="7">
        <v>1500000</v>
      </c>
      <c r="I125" s="7"/>
      <c r="J125" s="7"/>
    </row>
    <row r="126" spans="1:10" x14ac:dyDescent="0.25">
      <c r="A126" s="7"/>
      <c r="B126" s="7"/>
      <c r="C126" s="7" t="s">
        <v>66</v>
      </c>
      <c r="D126" s="7"/>
      <c r="E126" s="7"/>
      <c r="F126" s="7"/>
      <c r="G126" s="7"/>
      <c r="H126" s="10">
        <v>2200000</v>
      </c>
      <c r="I126" s="10">
        <v>7483053</v>
      </c>
      <c r="J126" s="10">
        <f>H126-I126</f>
        <v>-5283053</v>
      </c>
    </row>
    <row r="127" spans="1:10" ht="14.25" customHeight="1" x14ac:dyDescent="0.25">
      <c r="A127" s="7"/>
      <c r="B127" s="7"/>
      <c r="C127" s="7" t="s">
        <v>67</v>
      </c>
      <c r="D127" s="7"/>
      <c r="E127" s="7"/>
      <c r="F127" s="7"/>
      <c r="G127" s="7"/>
      <c r="H127" s="10">
        <v>28271945</v>
      </c>
      <c r="I127" s="10"/>
      <c r="J127" s="10">
        <f t="shared" ref="J127:J131" si="9">H127-I127</f>
        <v>28271945</v>
      </c>
    </row>
    <row r="128" spans="1:10" x14ac:dyDescent="0.25">
      <c r="A128" s="7"/>
      <c r="B128" s="7"/>
      <c r="C128" s="7" t="s">
        <v>68</v>
      </c>
      <c r="D128" s="7"/>
      <c r="E128" s="7"/>
      <c r="F128" s="7"/>
      <c r="G128" s="7"/>
      <c r="H128" s="10">
        <v>31407557.57</v>
      </c>
      <c r="I128" s="10">
        <v>31407558</v>
      </c>
      <c r="J128" s="10">
        <f t="shared" si="9"/>
        <v>-0.42999999970197678</v>
      </c>
    </row>
    <row r="129" spans="1:14" x14ac:dyDescent="0.25">
      <c r="A129" s="7"/>
      <c r="B129" s="7"/>
      <c r="C129" s="7" t="s">
        <v>69</v>
      </c>
      <c r="D129" s="7"/>
      <c r="E129" s="7"/>
      <c r="F129" s="7"/>
      <c r="G129" s="7"/>
      <c r="H129" s="10">
        <v>7343737.5700000003</v>
      </c>
      <c r="I129" s="10">
        <v>7343738</v>
      </c>
      <c r="J129" s="10">
        <f t="shared" si="9"/>
        <v>-0.42999999970197678</v>
      </c>
    </row>
    <row r="130" spans="1:14" x14ac:dyDescent="0.25">
      <c r="A130" s="7"/>
      <c r="B130" s="7"/>
      <c r="C130" s="7" t="s">
        <v>70</v>
      </c>
      <c r="D130" s="7"/>
      <c r="E130" s="7"/>
      <c r="F130" s="7"/>
      <c r="G130" s="7"/>
      <c r="H130" s="10">
        <v>16481450.109999999</v>
      </c>
      <c r="I130" s="10">
        <v>16481450</v>
      </c>
      <c r="J130" s="10">
        <f t="shared" si="9"/>
        <v>0.10999999940395355</v>
      </c>
    </row>
    <row r="131" spans="1:14" x14ac:dyDescent="0.25">
      <c r="A131" s="7"/>
      <c r="B131" s="7"/>
      <c r="C131" s="16" t="s">
        <v>11</v>
      </c>
      <c r="D131" s="16"/>
      <c r="E131" s="16"/>
      <c r="F131" s="16"/>
      <c r="G131" s="7"/>
      <c r="H131" s="14">
        <f>SUM(H122:H130)</f>
        <v>89404690.25</v>
      </c>
      <c r="I131" s="10">
        <f>SUM(I126:I130)</f>
        <v>62715799</v>
      </c>
      <c r="J131" s="10">
        <f t="shared" si="9"/>
        <v>26688891.25</v>
      </c>
    </row>
    <row r="133" spans="1:14" x14ac:dyDescent="0.25">
      <c r="K133" s="5">
        <f>H119+H131</f>
        <v>128386836.81</v>
      </c>
    </row>
    <row r="135" spans="1:14" ht="15.75" thickBot="1" x14ac:dyDescent="0.3">
      <c r="L135" t="s">
        <v>73</v>
      </c>
      <c r="M135" t="s">
        <v>72</v>
      </c>
    </row>
    <row r="136" spans="1:14" ht="16.5" thickTop="1" thickBot="1" x14ac:dyDescent="0.3">
      <c r="C136" s="22">
        <v>2.5</v>
      </c>
      <c r="D136" s="17">
        <v>14.02</v>
      </c>
      <c r="F136" s="22">
        <v>2.5</v>
      </c>
      <c r="H136">
        <f>C136-F136</f>
        <v>0</v>
      </c>
      <c r="L136" s="10">
        <v>7483053</v>
      </c>
      <c r="M136" s="10">
        <v>7483053</v>
      </c>
      <c r="N136" s="10">
        <f>L136-M136</f>
        <v>0</v>
      </c>
    </row>
    <row r="137" spans="1:14" ht="16.5" thickTop="1" thickBot="1" x14ac:dyDescent="0.3">
      <c r="C137" s="18">
        <v>14.46</v>
      </c>
      <c r="D137" s="19">
        <v>7.0370999999999997</v>
      </c>
      <c r="F137" s="18">
        <v>14.02</v>
      </c>
      <c r="H137">
        <f t="shared" ref="H137:H140" si="10">C137-F137</f>
        <v>0.44000000000000128</v>
      </c>
      <c r="L137" s="10">
        <v>31407557.57</v>
      </c>
      <c r="M137" s="10">
        <v>31407558</v>
      </c>
      <c r="N137" s="10">
        <f t="shared" ref="N136:N139" si="11">L137-M137</f>
        <v>-0.42999999970197678</v>
      </c>
    </row>
    <row r="138" spans="1:14" ht="15.75" thickBot="1" x14ac:dyDescent="0.3">
      <c r="C138" s="18">
        <v>20</v>
      </c>
      <c r="D138" s="19">
        <v>5.2637999999999998</v>
      </c>
      <c r="F138" s="18">
        <v>7.0370999999999997</v>
      </c>
      <c r="H138">
        <f t="shared" si="10"/>
        <v>12.962900000000001</v>
      </c>
      <c r="L138" s="10">
        <v>7343737.5700000003</v>
      </c>
      <c r="M138" s="10">
        <v>7343738</v>
      </c>
      <c r="N138" s="10">
        <f t="shared" si="11"/>
        <v>-0.42999999970197678</v>
      </c>
    </row>
    <row r="139" spans="1:14" ht="15.75" thickBot="1" x14ac:dyDescent="0.3">
      <c r="C139" s="18">
        <v>50.320099999999996</v>
      </c>
      <c r="D139" s="21">
        <v>28.8278</v>
      </c>
      <c r="F139" s="18">
        <v>5.2637999999999998</v>
      </c>
      <c r="H139">
        <f t="shared" si="10"/>
        <v>45.056299999999993</v>
      </c>
      <c r="L139" s="10">
        <v>16481450.109999999</v>
      </c>
      <c r="M139" s="10">
        <v>16481450</v>
      </c>
      <c r="N139" s="10">
        <f t="shared" si="11"/>
        <v>0.10999999940395355</v>
      </c>
    </row>
    <row r="140" spans="1:14" ht="15.75" thickBot="1" x14ac:dyDescent="0.3">
      <c r="C140" s="20">
        <v>87.280100000000004</v>
      </c>
      <c r="F140" s="23">
        <v>28.8278</v>
      </c>
      <c r="H140">
        <f t="shared" si="10"/>
        <v>58.452300000000008</v>
      </c>
      <c r="L140" s="5">
        <f>SUM(L136:L139)</f>
        <v>62715798.25</v>
      </c>
      <c r="M140" s="5">
        <f>SUM(M136:M139)</f>
        <v>62715799</v>
      </c>
      <c r="N140" s="5">
        <f>SUM(N136:N139)</f>
        <v>-0.75</v>
      </c>
    </row>
  </sheetData>
  <autoFilter ref="B2:K119"/>
  <mergeCells count="4">
    <mergeCell ref="C26:C27"/>
    <mergeCell ref="B26:B27"/>
    <mergeCell ref="B119:F119"/>
    <mergeCell ref="C131:F1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Eden LIE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Vibhanshu Vaibhav</dc:creator>
  <cp:lastModifiedBy>Vibhanshu Vaibhav</cp:lastModifiedBy>
  <dcterms:created xsi:type="dcterms:W3CDTF">2021-09-03T05:36:28Z</dcterms:created>
  <dcterms:modified xsi:type="dcterms:W3CDTF">2021-09-14T13:27:13Z</dcterms:modified>
</cp:coreProperties>
</file>