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2\Documents\Downloads\VIS(2021-22)-PL422-380-486_printing_1631858593\"/>
    </mc:Choice>
  </mc:AlternateContent>
  <bookViews>
    <workbookView xWindow="0" yWindow="0" windowWidth="21600" windowHeight="9630"/>
  </bookViews>
  <sheets>
    <sheet name="Building Valuation" sheetId="1" r:id="rId1"/>
    <sheet name="Sheet2" sheetId="3" r:id="rId2"/>
    <sheet name="Land Detail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4" i="1"/>
  <c r="X29" i="1" l="1"/>
  <c r="P4" i="1"/>
  <c r="E8" i="2" l="1"/>
  <c r="F8" i="2" s="1"/>
  <c r="G8" i="2" s="1"/>
  <c r="H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10" i="1"/>
  <c r="S10" i="1" s="1"/>
  <c r="T10" i="1" s="1"/>
  <c r="U10" i="1" s="1"/>
  <c r="P11" i="1"/>
  <c r="P12" i="1"/>
  <c r="P13" i="1"/>
  <c r="P14" i="1"/>
  <c r="S14" i="1" s="1"/>
  <c r="T14" i="1" s="1"/>
  <c r="U14" i="1" s="1"/>
  <c r="P15" i="1"/>
  <c r="P16" i="1"/>
  <c r="P17" i="1"/>
  <c r="P18" i="1"/>
  <c r="S18" i="1" s="1"/>
  <c r="T18" i="1" s="1"/>
  <c r="U18" i="1" s="1"/>
  <c r="P19" i="1"/>
  <c r="P20" i="1"/>
  <c r="P21" i="1"/>
  <c r="P22" i="1"/>
  <c r="S22" i="1" s="1"/>
  <c r="T22" i="1" s="1"/>
  <c r="U22" i="1" s="1"/>
  <c r="P23" i="1"/>
  <c r="P24" i="1"/>
  <c r="P25" i="1"/>
  <c r="P26" i="1"/>
  <c r="S26" i="1" s="1"/>
  <c r="T26" i="1" s="1"/>
  <c r="U26" i="1" s="1"/>
  <c r="P27" i="1"/>
  <c r="P28" i="1"/>
  <c r="P5" i="1"/>
  <c r="P6" i="1"/>
  <c r="S6" i="1" s="1"/>
  <c r="T6" i="1" s="1"/>
  <c r="U6" i="1" s="1"/>
  <c r="P7" i="1"/>
  <c r="P8" i="1"/>
  <c r="P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S4" i="1" s="1"/>
  <c r="T4" i="1" s="1"/>
  <c r="U4" i="1" s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S9" i="1" l="1"/>
  <c r="T9" i="1" s="1"/>
  <c r="U9" i="1" s="1"/>
  <c r="S5" i="1"/>
  <c r="T5" i="1" s="1"/>
  <c r="U5" i="1" s="1"/>
  <c r="U29" i="1" s="1"/>
  <c r="S25" i="1"/>
  <c r="T25" i="1" s="1"/>
  <c r="U25" i="1" s="1"/>
  <c r="S21" i="1"/>
  <c r="T21" i="1" s="1"/>
  <c r="U21" i="1" s="1"/>
  <c r="S17" i="1"/>
  <c r="T17" i="1" s="1"/>
  <c r="U17" i="1" s="1"/>
  <c r="S13" i="1"/>
  <c r="T13" i="1" s="1"/>
  <c r="U13" i="1" s="1"/>
  <c r="S8" i="1"/>
  <c r="T8" i="1" s="1"/>
  <c r="U8" i="1" s="1"/>
  <c r="S28" i="1"/>
  <c r="T28" i="1" s="1"/>
  <c r="U28" i="1" s="1"/>
  <c r="S24" i="1"/>
  <c r="T24" i="1" s="1"/>
  <c r="U24" i="1" s="1"/>
  <c r="S20" i="1"/>
  <c r="T20" i="1" s="1"/>
  <c r="U20" i="1" s="1"/>
  <c r="S16" i="1"/>
  <c r="T16" i="1" s="1"/>
  <c r="U16" i="1" s="1"/>
  <c r="S12" i="1"/>
  <c r="T12" i="1" s="1"/>
  <c r="U12" i="1" s="1"/>
  <c r="S7" i="1"/>
  <c r="T7" i="1" s="1"/>
  <c r="U7" i="1" s="1"/>
  <c r="S27" i="1"/>
  <c r="T27" i="1" s="1"/>
  <c r="U27" i="1" s="1"/>
  <c r="S23" i="1"/>
  <c r="T23" i="1" s="1"/>
  <c r="U23" i="1" s="1"/>
  <c r="S19" i="1"/>
  <c r="T19" i="1" s="1"/>
  <c r="U19" i="1" s="1"/>
  <c r="S15" i="1"/>
  <c r="T15" i="1" s="1"/>
  <c r="U15" i="1" s="1"/>
  <c r="S11" i="1"/>
  <c r="T11" i="1" s="1"/>
  <c r="U11" i="1" s="1"/>
  <c r="V27" i="1"/>
  <c r="V22" i="1"/>
  <c r="V10" i="1"/>
  <c r="V18" i="1"/>
  <c r="V23" i="1"/>
  <c r="V11" i="1"/>
  <c r="V14" i="1"/>
  <c r="V26" i="1"/>
  <c r="V6" i="1"/>
  <c r="V8" i="1"/>
  <c r="V16" i="1"/>
  <c r="V28" i="1"/>
  <c r="V24" i="1"/>
  <c r="V12" i="1"/>
  <c r="V15" i="1"/>
  <c r="V19" i="1"/>
  <c r="V20" i="1"/>
  <c r="V7" i="1"/>
  <c r="V9" i="1"/>
  <c r="V13" i="1"/>
  <c r="V17" i="1"/>
  <c r="V21" i="1"/>
  <c r="V25" i="1"/>
  <c r="V5" i="1"/>
  <c r="I4" i="1"/>
  <c r="I29" i="1" s="1"/>
  <c r="R4" i="1" l="1"/>
  <c r="V4" i="1" s="1"/>
  <c r="V29" i="1" l="1"/>
</calcChain>
</file>

<file path=xl/sharedStrings.xml><?xml version="1.0" encoding="utf-8"?>
<sst xmlns="http://schemas.openxmlformats.org/spreadsheetml/2006/main" count="109" uniqueCount="61">
  <si>
    <t>SR. No.</t>
  </si>
  <si>
    <t>Ground Floor</t>
  </si>
  <si>
    <t>Year of Construction</t>
  </si>
  <si>
    <t xml:space="preserve">Year of Valuation </t>
  </si>
  <si>
    <t>Type of Structure</t>
  </si>
  <si>
    <t>Salvage value</t>
  </si>
  <si>
    <t xml:space="preserve">Depreciation </t>
  </si>
  <si>
    <t>Depreciation Rate</t>
  </si>
  <si>
    <t>Block Name</t>
  </si>
  <si>
    <t>Main Shed</t>
  </si>
  <si>
    <t>ETP Plant Area</t>
  </si>
  <si>
    <t>Gurad Room</t>
  </si>
  <si>
    <t>Toilet &amp; General Store</t>
  </si>
  <si>
    <t>Office Area</t>
  </si>
  <si>
    <t>Fabrication Area &amp; Bonded Warehouses</t>
  </si>
  <si>
    <t>X's Farmer &amp; Electric Metre Room</t>
  </si>
  <si>
    <t>Machine Shop</t>
  </si>
  <si>
    <t>Store, Packing Shop, Hardness Testing Area</t>
  </si>
  <si>
    <t>Heat Treatment Shop, Compressor Room &amp; Store</t>
  </si>
  <si>
    <t>Finished Goods Store</t>
  </si>
  <si>
    <t>DG Room &amp; Electrical Panel Room</t>
  </si>
  <si>
    <t>MPI Testing Room</t>
  </si>
  <si>
    <t>Manager Room Press</t>
  </si>
  <si>
    <t>Office &amp; Engineering Department</t>
  </si>
  <si>
    <t>Casting &amp; Packing Shop</t>
  </si>
  <si>
    <t>Casting Room</t>
  </si>
  <si>
    <t>Nigal Shop</t>
  </si>
  <si>
    <t>X's Former Shed</t>
  </si>
  <si>
    <t>DG Shed</t>
  </si>
  <si>
    <t>New Block</t>
  </si>
  <si>
    <t>Compressor Room &amp; Toilets</t>
  </si>
  <si>
    <t>Water Storage Space</t>
  </si>
  <si>
    <t>Workers Quarters</t>
  </si>
  <si>
    <t>GI Shed roof mounted on iron pillars, truss frame structure</t>
  </si>
  <si>
    <t>ACC Sheet roof mounted on steel truss resting on column</t>
  </si>
  <si>
    <t>RCC Framed structure</t>
  </si>
  <si>
    <t>Total Slabs / Floors</t>
  </si>
  <si>
    <t>Sr. No</t>
  </si>
  <si>
    <t>Deed No</t>
  </si>
  <si>
    <t xml:space="preserve">Area </t>
  </si>
  <si>
    <t>TIR</t>
  </si>
  <si>
    <t>Khasra No.</t>
  </si>
  <si>
    <t>602/1</t>
  </si>
  <si>
    <r>
      <t xml:space="preserve">Area 
</t>
    </r>
    <r>
      <rPr>
        <i/>
        <sz val="10"/>
        <rFont val="Calibri"/>
        <family val="2"/>
        <scheme val="minor"/>
      </rPr>
      <t>(in sq ft)</t>
    </r>
  </si>
  <si>
    <r>
      <t xml:space="preserve">Area 
</t>
    </r>
    <r>
      <rPr>
        <i/>
        <sz val="10"/>
        <rFont val="Calibri"/>
        <family val="2"/>
        <scheme val="minor"/>
      </rPr>
      <t>(in sq m)</t>
    </r>
  </si>
  <si>
    <t>CIVIL STRUCTURE VALUATION  | M/S. WINDLASS ENGINEERS &amp; SERVICES PVT LTD | MAUZA BALAWAL, PARGANA PARWADOON, DISTRICT DEHRADUN</t>
  </si>
  <si>
    <t>Total</t>
  </si>
  <si>
    <t>Remarks:</t>
  </si>
  <si>
    <t>1. The Civil structure that belongs to M/s. Windlass Engineers &amp; Service pvt ltd. are mentioned above has only been taken in account for valuation.</t>
  </si>
  <si>
    <t>2. All the area details has been taken from the old valuation report. As no approved map has been provided to us.</t>
  </si>
  <si>
    <t>3. The Valuation has been done according to the depriciated replacemnet cost approach.</t>
  </si>
  <si>
    <r>
      <t xml:space="preserve">Height 
</t>
    </r>
    <r>
      <rPr>
        <i/>
        <sz val="10"/>
        <rFont val="Calibri"/>
        <family val="2"/>
        <scheme val="minor"/>
      </rPr>
      <t>(in ft)</t>
    </r>
  </si>
  <si>
    <r>
      <t xml:space="preserve">Total Life Consumed 
</t>
    </r>
    <r>
      <rPr>
        <i/>
        <sz val="10"/>
        <rFont val="Calibri"/>
        <family val="2"/>
        <scheme val="minor"/>
      </rPr>
      <t>(In year)</t>
    </r>
  </si>
  <si>
    <r>
      <t xml:space="preserve">Total Economical Life
</t>
    </r>
    <r>
      <rPr>
        <i/>
        <sz val="10"/>
        <rFont val="Calibri"/>
        <family val="2"/>
        <scheme val="minor"/>
      </rPr>
      <t>(In year)</t>
    </r>
  </si>
  <si>
    <r>
      <t xml:space="preserve">Depreciated Replacement Market Value  </t>
    </r>
    <r>
      <rPr>
        <i/>
        <sz val="11"/>
        <rFont val="Calibri"/>
        <family val="2"/>
        <scheme val="minor"/>
      </rPr>
      <t>(INR)</t>
    </r>
  </si>
  <si>
    <r>
      <t xml:space="preserve">Gross Replacment Value </t>
    </r>
    <r>
      <rPr>
        <i/>
        <sz val="11"/>
        <rFont val="Calibri"/>
        <family val="2"/>
        <scheme val="minor"/>
      </rPr>
      <t>(INR)</t>
    </r>
  </si>
  <si>
    <r>
      <t xml:space="preserve">Plinth Area  Rate </t>
    </r>
    <r>
      <rPr>
        <i/>
        <sz val="10"/>
        <rFont val="Calibri"/>
        <family val="2"/>
        <scheme val="minor"/>
      </rPr>
      <t>(In per sq ft)</t>
    </r>
  </si>
  <si>
    <t xml:space="preserve">4. The data has been taken from the old valuation report and the information provided by the client. However the conditions of all the building seems to good and well maintained. </t>
  </si>
  <si>
    <r>
      <t xml:space="preserve">Depreciated Rate </t>
    </r>
    <r>
      <rPr>
        <i/>
        <sz val="11"/>
        <rFont val="Calibri"/>
        <family val="2"/>
        <scheme val="minor"/>
      </rPr>
      <t>(INR)</t>
    </r>
  </si>
  <si>
    <r>
      <t xml:space="preserve">Rate Adopted </t>
    </r>
    <r>
      <rPr>
        <i/>
        <sz val="10"/>
        <rFont val="Calibri"/>
        <family val="2"/>
        <scheme val="minor"/>
      </rPr>
      <t>(per sq ft)</t>
    </r>
  </si>
  <si>
    <t>Fair Market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</si>
</sst>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 * #,##0_ ;_ * \-#,##0_ ;_ * &quot;-&quot;??_ ;_ @_ "/>
    <numFmt numFmtId="167" formatCode="0.0000000"/>
    <numFmt numFmtId="168" formatCode="_ &quot;₹&quot;\ * #,##0_ ;_ &quot;₹&quot;\ * \-#,##0_ ;_ &quot;₹&quot;\ * &quot;-&quot;??_ ;_ @_ "/>
    <numFmt numFmtId="169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64" fontId="0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166" fontId="0" fillId="0" borderId="0" xfId="2" applyNumberFormat="1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</cellXfs>
  <cellStyles count="4">
    <cellStyle name="Comma" xfId="2" builtinId="3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Y34"/>
  <sheetViews>
    <sheetView tabSelected="1" zoomScale="85" zoomScaleNormal="85" workbookViewId="0">
      <selection activeCell="Z29" sqref="Z29"/>
    </sheetView>
  </sheetViews>
  <sheetFormatPr defaultRowHeight="15" x14ac:dyDescent="0.25"/>
  <cols>
    <col min="4" max="4" width="7.28515625" bestFit="1" customWidth="1"/>
    <col min="5" max="5" width="35.140625" bestFit="1" customWidth="1"/>
    <col min="6" max="6" width="53.85546875" hidden="1" customWidth="1"/>
    <col min="7" max="7" width="17.85546875" customWidth="1"/>
    <col min="8" max="8" width="11.5703125" bestFit="1" customWidth="1"/>
    <col min="9" max="9" width="11" hidden="1" customWidth="1"/>
    <col min="10" max="10" width="11" customWidth="1"/>
    <col min="11" max="11" width="12.5703125" customWidth="1"/>
    <col min="12" max="12" width="11" hidden="1" customWidth="1"/>
    <col min="13" max="13" width="12.5703125" hidden="1" customWidth="1"/>
    <col min="14" max="14" width="16.42578125" hidden="1" customWidth="1"/>
    <col min="15" max="15" width="12.5703125" hidden="1" customWidth="1"/>
    <col min="16" max="16" width="12.42578125" hidden="1" customWidth="1"/>
    <col min="17" max="17" width="16.140625" hidden="1" customWidth="1"/>
    <col min="18" max="18" width="17.28515625" hidden="1" customWidth="1"/>
    <col min="19" max="20" width="15.85546875" hidden="1" customWidth="1"/>
    <col min="21" max="21" width="21.5703125" hidden="1" customWidth="1"/>
    <col min="22" max="22" width="24.42578125" hidden="1" customWidth="1"/>
    <col min="23" max="23" width="16.140625" bestFit="1" customWidth="1"/>
    <col min="24" max="24" width="18.140625" customWidth="1"/>
  </cols>
  <sheetData>
    <row r="2" spans="4:25" ht="31.5" customHeight="1" x14ac:dyDescent="0.25">
      <c r="D2" s="32" t="s">
        <v>45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4:25" ht="45" x14ac:dyDescent="0.25">
      <c r="D3" s="20" t="s">
        <v>0</v>
      </c>
      <c r="E3" s="20" t="s">
        <v>8</v>
      </c>
      <c r="F3" s="20" t="s">
        <v>4</v>
      </c>
      <c r="G3" s="20" t="s">
        <v>36</v>
      </c>
      <c r="H3" s="21" t="s">
        <v>43</v>
      </c>
      <c r="I3" s="21" t="s">
        <v>44</v>
      </c>
      <c r="J3" s="21" t="s">
        <v>51</v>
      </c>
      <c r="K3" s="21" t="s">
        <v>2</v>
      </c>
      <c r="L3" s="21" t="s">
        <v>3</v>
      </c>
      <c r="M3" s="21" t="s">
        <v>52</v>
      </c>
      <c r="N3" s="21" t="s">
        <v>53</v>
      </c>
      <c r="O3" s="21" t="s">
        <v>5</v>
      </c>
      <c r="P3" s="21" t="s">
        <v>7</v>
      </c>
      <c r="Q3" s="21" t="s">
        <v>56</v>
      </c>
      <c r="R3" s="21" t="s">
        <v>55</v>
      </c>
      <c r="S3" s="21" t="s">
        <v>6</v>
      </c>
      <c r="T3" s="21" t="s">
        <v>58</v>
      </c>
      <c r="U3" s="21" t="s">
        <v>54</v>
      </c>
      <c r="V3" s="21" t="s">
        <v>54</v>
      </c>
      <c r="W3" s="21" t="s">
        <v>59</v>
      </c>
      <c r="X3" s="21" t="s">
        <v>60</v>
      </c>
    </row>
    <row r="4" spans="4:25" x14ac:dyDescent="0.25">
      <c r="D4" s="2">
        <v>1</v>
      </c>
      <c r="E4" s="6" t="s">
        <v>9</v>
      </c>
      <c r="F4" s="2" t="s">
        <v>33</v>
      </c>
      <c r="G4" s="2" t="s">
        <v>1</v>
      </c>
      <c r="H4" s="8">
        <v>78731</v>
      </c>
      <c r="I4" s="9">
        <f>H4/10.764</f>
        <v>7314.2883686361947</v>
      </c>
      <c r="J4" s="2">
        <v>25</v>
      </c>
      <c r="K4" s="23">
        <v>1990</v>
      </c>
      <c r="L4" s="2">
        <v>2021</v>
      </c>
      <c r="M4" s="2">
        <f>L4-K4</f>
        <v>31</v>
      </c>
      <c r="N4" s="2">
        <v>45</v>
      </c>
      <c r="O4" s="3">
        <v>0.1</v>
      </c>
      <c r="P4" s="9">
        <f>(1-O4)/N4</f>
        <v>0.02</v>
      </c>
      <c r="Q4" s="4">
        <v>1000</v>
      </c>
      <c r="R4" s="4">
        <f>Q4*H4</f>
        <v>78731000</v>
      </c>
      <c r="S4" s="10">
        <f>Q4*P4*M4</f>
        <v>620</v>
      </c>
      <c r="T4" s="10">
        <f>Q4-S4</f>
        <v>380</v>
      </c>
      <c r="U4" s="10">
        <f>T4*H4</f>
        <v>29917780</v>
      </c>
      <c r="V4" s="10">
        <f>IF(T4&gt;O4*R4,T4,R4*O4)</f>
        <v>7873100</v>
      </c>
      <c r="W4" s="27">
        <v>550</v>
      </c>
      <c r="X4" s="27">
        <f>W4*H4</f>
        <v>43302050</v>
      </c>
      <c r="Y4" s="1"/>
    </row>
    <row r="5" spans="4:25" s="17" customFormat="1" x14ac:dyDescent="0.25">
      <c r="D5" s="11">
        <v>2</v>
      </c>
      <c r="E5" s="12" t="s">
        <v>10</v>
      </c>
      <c r="F5" s="11" t="s">
        <v>34</v>
      </c>
      <c r="G5" s="11" t="s">
        <v>1</v>
      </c>
      <c r="H5" s="13">
        <v>2320.91</v>
      </c>
      <c r="I5" s="14">
        <f t="shared" ref="I5:I28" si="0">H5/10.764</f>
        <v>215.61780007432182</v>
      </c>
      <c r="J5" s="2">
        <v>10</v>
      </c>
      <c r="K5" s="23">
        <v>1990</v>
      </c>
      <c r="L5" s="11">
        <v>2021</v>
      </c>
      <c r="M5" s="11">
        <f t="shared" ref="M5:M28" si="1">L5-K5</f>
        <v>31</v>
      </c>
      <c r="N5" s="11">
        <v>45</v>
      </c>
      <c r="O5" s="15">
        <v>0.1</v>
      </c>
      <c r="P5" s="14">
        <f t="shared" ref="P5:P28" si="2">(1-O5)/N5</f>
        <v>0.02</v>
      </c>
      <c r="Q5" s="16">
        <v>850</v>
      </c>
      <c r="R5" s="16">
        <f t="shared" ref="R5:R28" si="3">Q5*H5</f>
        <v>1972773.4999999998</v>
      </c>
      <c r="S5" s="10">
        <f t="shared" ref="S5:S28" si="4">Q5*P5*M5</f>
        <v>527</v>
      </c>
      <c r="T5" s="10">
        <f t="shared" ref="T5:T28" si="5">Q5-S5</f>
        <v>323</v>
      </c>
      <c r="U5" s="10">
        <f t="shared" ref="U5:U28" si="6">T5*H5</f>
        <v>749653.92999999993</v>
      </c>
      <c r="V5" s="10">
        <f t="shared" ref="V5:V28" si="7">IF(T5&gt;O5*R5,T5,R5*O5)</f>
        <v>197277.34999999998</v>
      </c>
      <c r="W5" s="28">
        <v>400</v>
      </c>
      <c r="X5" s="27">
        <f t="shared" ref="X5:X28" si="8">W5*H5</f>
        <v>928364</v>
      </c>
    </row>
    <row r="6" spans="4:25" x14ac:dyDescent="0.25">
      <c r="D6" s="2">
        <v>3</v>
      </c>
      <c r="E6" s="6" t="s">
        <v>11</v>
      </c>
      <c r="F6" s="2" t="s">
        <v>34</v>
      </c>
      <c r="G6" s="2" t="s">
        <v>1</v>
      </c>
      <c r="H6" s="8">
        <v>164.68</v>
      </c>
      <c r="I6" s="9">
        <f t="shared" si="0"/>
        <v>15.2991452991453</v>
      </c>
      <c r="J6" s="2">
        <v>10</v>
      </c>
      <c r="K6" s="23">
        <v>1990</v>
      </c>
      <c r="L6" s="2">
        <v>2021</v>
      </c>
      <c r="M6" s="2">
        <f t="shared" si="1"/>
        <v>31</v>
      </c>
      <c r="N6" s="2">
        <v>45</v>
      </c>
      <c r="O6" s="3">
        <v>0.1</v>
      </c>
      <c r="P6" s="9">
        <f t="shared" si="2"/>
        <v>0.02</v>
      </c>
      <c r="Q6" s="4">
        <v>850</v>
      </c>
      <c r="R6" s="4">
        <f t="shared" si="3"/>
        <v>139978</v>
      </c>
      <c r="S6" s="10">
        <f t="shared" si="4"/>
        <v>527</v>
      </c>
      <c r="T6" s="10">
        <f t="shared" si="5"/>
        <v>323</v>
      </c>
      <c r="U6" s="10">
        <f t="shared" si="6"/>
        <v>53191.64</v>
      </c>
      <c r="V6" s="10">
        <f t="shared" si="7"/>
        <v>13997.800000000001</v>
      </c>
      <c r="W6" s="27">
        <v>550</v>
      </c>
      <c r="X6" s="27">
        <f t="shared" si="8"/>
        <v>90574</v>
      </c>
    </row>
    <row r="7" spans="4:25" x14ac:dyDescent="0.25">
      <c r="D7" s="2">
        <v>4</v>
      </c>
      <c r="E7" s="6" t="s">
        <v>12</v>
      </c>
      <c r="F7" s="2" t="s">
        <v>34</v>
      </c>
      <c r="G7" s="2" t="s">
        <v>1</v>
      </c>
      <c r="H7" s="8">
        <v>1564.8</v>
      </c>
      <c r="I7" s="9">
        <f t="shared" si="0"/>
        <v>145.37346711259755</v>
      </c>
      <c r="J7" s="2">
        <v>10</v>
      </c>
      <c r="K7" s="23">
        <v>1990</v>
      </c>
      <c r="L7" s="2">
        <v>2021</v>
      </c>
      <c r="M7" s="2">
        <f t="shared" si="1"/>
        <v>31</v>
      </c>
      <c r="N7" s="2">
        <v>45</v>
      </c>
      <c r="O7" s="3">
        <v>0.1</v>
      </c>
      <c r="P7" s="9">
        <f t="shared" si="2"/>
        <v>0.02</v>
      </c>
      <c r="Q7" s="4">
        <v>850</v>
      </c>
      <c r="R7" s="4">
        <f t="shared" si="3"/>
        <v>1330080</v>
      </c>
      <c r="S7" s="10">
        <f t="shared" si="4"/>
        <v>527</v>
      </c>
      <c r="T7" s="10">
        <f t="shared" si="5"/>
        <v>323</v>
      </c>
      <c r="U7" s="10">
        <f t="shared" si="6"/>
        <v>505430.39999999997</v>
      </c>
      <c r="V7" s="10">
        <f t="shared" si="7"/>
        <v>133008</v>
      </c>
      <c r="W7" s="27">
        <v>450</v>
      </c>
      <c r="X7" s="27">
        <f t="shared" si="8"/>
        <v>704160</v>
      </c>
    </row>
    <row r="8" spans="4:25" x14ac:dyDescent="0.25">
      <c r="D8" s="2">
        <v>5</v>
      </c>
      <c r="E8" s="6" t="s">
        <v>13</v>
      </c>
      <c r="F8" s="2" t="s">
        <v>35</v>
      </c>
      <c r="G8" s="2" t="s">
        <v>1</v>
      </c>
      <c r="H8" s="8">
        <v>2970.83</v>
      </c>
      <c r="I8" s="9">
        <f t="shared" si="0"/>
        <v>275.99684132292828</v>
      </c>
      <c r="J8" s="2">
        <v>12</v>
      </c>
      <c r="K8" s="23">
        <v>1990</v>
      </c>
      <c r="L8" s="2">
        <v>2021</v>
      </c>
      <c r="M8" s="2">
        <f t="shared" si="1"/>
        <v>31</v>
      </c>
      <c r="N8" s="2">
        <v>60</v>
      </c>
      <c r="O8" s="3">
        <v>0.1</v>
      </c>
      <c r="P8" s="9">
        <f t="shared" si="2"/>
        <v>1.5000000000000001E-2</v>
      </c>
      <c r="Q8" s="4">
        <v>1200</v>
      </c>
      <c r="R8" s="4">
        <f t="shared" si="3"/>
        <v>3564996</v>
      </c>
      <c r="S8" s="10">
        <f t="shared" si="4"/>
        <v>558</v>
      </c>
      <c r="T8" s="10">
        <f t="shared" si="5"/>
        <v>642</v>
      </c>
      <c r="U8" s="10">
        <f t="shared" si="6"/>
        <v>1907272.8599999999</v>
      </c>
      <c r="V8" s="10">
        <f t="shared" si="7"/>
        <v>356499.60000000003</v>
      </c>
      <c r="W8" s="27">
        <v>1050</v>
      </c>
      <c r="X8" s="27">
        <f t="shared" si="8"/>
        <v>3119371.5</v>
      </c>
    </row>
    <row r="9" spans="4:25" x14ac:dyDescent="0.25">
      <c r="D9" s="2">
        <v>6</v>
      </c>
      <c r="E9" s="6" t="s">
        <v>13</v>
      </c>
      <c r="F9" s="2" t="s">
        <v>34</v>
      </c>
      <c r="G9" s="2" t="s">
        <v>1</v>
      </c>
      <c r="H9" s="8">
        <v>2368</v>
      </c>
      <c r="I9" s="9">
        <f t="shared" si="0"/>
        <v>219.99256781865478</v>
      </c>
      <c r="J9" s="2">
        <v>12</v>
      </c>
      <c r="K9" s="23">
        <v>1990</v>
      </c>
      <c r="L9" s="2">
        <v>2021</v>
      </c>
      <c r="M9" s="2">
        <f t="shared" si="1"/>
        <v>31</v>
      </c>
      <c r="N9" s="2">
        <v>45</v>
      </c>
      <c r="O9" s="3">
        <v>0.1</v>
      </c>
      <c r="P9" s="9">
        <f t="shared" si="2"/>
        <v>0.02</v>
      </c>
      <c r="Q9" s="4">
        <v>850</v>
      </c>
      <c r="R9" s="4">
        <f t="shared" si="3"/>
        <v>2012800</v>
      </c>
      <c r="S9" s="10">
        <f t="shared" si="4"/>
        <v>527</v>
      </c>
      <c r="T9" s="10">
        <f t="shared" si="5"/>
        <v>323</v>
      </c>
      <c r="U9" s="10">
        <f t="shared" si="6"/>
        <v>764864</v>
      </c>
      <c r="V9" s="10">
        <f t="shared" si="7"/>
        <v>201280</v>
      </c>
      <c r="W9" s="27">
        <v>550</v>
      </c>
      <c r="X9" s="27">
        <f t="shared" si="8"/>
        <v>1302400</v>
      </c>
    </row>
    <row r="10" spans="4:25" ht="30" x14ac:dyDescent="0.25">
      <c r="D10" s="2">
        <v>7</v>
      </c>
      <c r="E10" s="6" t="s">
        <v>14</v>
      </c>
      <c r="F10" s="2" t="s">
        <v>33</v>
      </c>
      <c r="G10" s="2" t="s">
        <v>1</v>
      </c>
      <c r="H10" s="8">
        <v>4058.31</v>
      </c>
      <c r="I10" s="9">
        <f t="shared" si="0"/>
        <v>377.02619843924191</v>
      </c>
      <c r="J10" s="2">
        <v>13</v>
      </c>
      <c r="K10" s="23">
        <v>1990</v>
      </c>
      <c r="L10" s="2">
        <v>2021</v>
      </c>
      <c r="M10" s="2">
        <f t="shared" si="1"/>
        <v>31</v>
      </c>
      <c r="N10" s="2">
        <v>45</v>
      </c>
      <c r="O10" s="3">
        <v>0.1</v>
      </c>
      <c r="P10" s="9">
        <f t="shared" si="2"/>
        <v>0.02</v>
      </c>
      <c r="Q10" s="4">
        <v>850</v>
      </c>
      <c r="R10" s="4">
        <f t="shared" si="3"/>
        <v>3449563.5</v>
      </c>
      <c r="S10" s="10">
        <f t="shared" si="4"/>
        <v>527</v>
      </c>
      <c r="T10" s="10">
        <f t="shared" si="5"/>
        <v>323</v>
      </c>
      <c r="U10" s="10">
        <f t="shared" si="6"/>
        <v>1310834.1299999999</v>
      </c>
      <c r="V10" s="10">
        <f t="shared" si="7"/>
        <v>344956.35000000003</v>
      </c>
      <c r="W10" s="27">
        <v>550</v>
      </c>
      <c r="X10" s="27">
        <f t="shared" si="8"/>
        <v>2232070.5</v>
      </c>
    </row>
    <row r="11" spans="4:25" x14ac:dyDescent="0.25">
      <c r="D11" s="2">
        <v>8</v>
      </c>
      <c r="E11" s="6" t="s">
        <v>15</v>
      </c>
      <c r="F11" s="2" t="s">
        <v>33</v>
      </c>
      <c r="G11" s="2" t="s">
        <v>1</v>
      </c>
      <c r="H11" s="8">
        <v>383.19</v>
      </c>
      <c r="I11" s="9">
        <f t="shared" si="0"/>
        <v>35.599219620958756</v>
      </c>
      <c r="J11" s="2">
        <v>13</v>
      </c>
      <c r="K11" s="23">
        <v>1990</v>
      </c>
      <c r="L11" s="2">
        <v>2021</v>
      </c>
      <c r="M11" s="2">
        <f t="shared" si="1"/>
        <v>31</v>
      </c>
      <c r="N11" s="2">
        <v>45</v>
      </c>
      <c r="O11" s="3">
        <v>0.1</v>
      </c>
      <c r="P11" s="9">
        <f t="shared" si="2"/>
        <v>0.02</v>
      </c>
      <c r="Q11" s="4">
        <v>850</v>
      </c>
      <c r="R11" s="4">
        <f t="shared" si="3"/>
        <v>325711.5</v>
      </c>
      <c r="S11" s="10">
        <f t="shared" si="4"/>
        <v>527</v>
      </c>
      <c r="T11" s="10">
        <f t="shared" si="5"/>
        <v>323</v>
      </c>
      <c r="U11" s="10">
        <f t="shared" si="6"/>
        <v>123770.37</v>
      </c>
      <c r="V11" s="10">
        <f t="shared" si="7"/>
        <v>32571.15</v>
      </c>
      <c r="W11" s="27">
        <v>550</v>
      </c>
      <c r="X11" s="27">
        <f t="shared" si="8"/>
        <v>210754.5</v>
      </c>
    </row>
    <row r="12" spans="4:25" x14ac:dyDescent="0.25">
      <c r="D12" s="2">
        <v>9</v>
      </c>
      <c r="E12" s="6" t="s">
        <v>16</v>
      </c>
      <c r="F12" s="2" t="s">
        <v>33</v>
      </c>
      <c r="G12" s="2" t="s">
        <v>1</v>
      </c>
      <c r="H12" s="8">
        <v>11517</v>
      </c>
      <c r="I12" s="9">
        <f t="shared" si="0"/>
        <v>1069.9554069119288</v>
      </c>
      <c r="J12" s="2">
        <v>13</v>
      </c>
      <c r="K12" s="23">
        <v>1990</v>
      </c>
      <c r="L12" s="2">
        <v>2021</v>
      </c>
      <c r="M12" s="2">
        <f t="shared" si="1"/>
        <v>31</v>
      </c>
      <c r="N12" s="2">
        <v>45</v>
      </c>
      <c r="O12" s="3">
        <v>0.1</v>
      </c>
      <c r="P12" s="9">
        <f t="shared" si="2"/>
        <v>0.02</v>
      </c>
      <c r="Q12" s="4">
        <v>850</v>
      </c>
      <c r="R12" s="4">
        <f t="shared" si="3"/>
        <v>9789450</v>
      </c>
      <c r="S12" s="10">
        <f t="shared" si="4"/>
        <v>527</v>
      </c>
      <c r="T12" s="10">
        <f t="shared" si="5"/>
        <v>323</v>
      </c>
      <c r="U12" s="10">
        <f t="shared" si="6"/>
        <v>3719991</v>
      </c>
      <c r="V12" s="10">
        <f t="shared" si="7"/>
        <v>978945</v>
      </c>
      <c r="W12" s="27">
        <v>550</v>
      </c>
      <c r="X12" s="27">
        <f t="shared" si="8"/>
        <v>6334350</v>
      </c>
    </row>
    <row r="13" spans="4:25" ht="30" x14ac:dyDescent="0.25">
      <c r="D13" s="2">
        <v>10</v>
      </c>
      <c r="E13" s="6" t="s">
        <v>17</v>
      </c>
      <c r="F13" s="2" t="s">
        <v>33</v>
      </c>
      <c r="G13" s="2" t="s">
        <v>1</v>
      </c>
      <c r="H13" s="8">
        <v>14262.18</v>
      </c>
      <c r="I13" s="9">
        <f t="shared" si="0"/>
        <v>1324.9888517279824</v>
      </c>
      <c r="J13" s="2">
        <v>12</v>
      </c>
      <c r="K13" s="23">
        <v>1990</v>
      </c>
      <c r="L13" s="2">
        <v>2021</v>
      </c>
      <c r="M13" s="2">
        <f t="shared" si="1"/>
        <v>31</v>
      </c>
      <c r="N13" s="2">
        <v>45</v>
      </c>
      <c r="O13" s="3">
        <v>0.1</v>
      </c>
      <c r="P13" s="9">
        <f t="shared" si="2"/>
        <v>0.02</v>
      </c>
      <c r="Q13" s="4">
        <v>850</v>
      </c>
      <c r="R13" s="4">
        <f t="shared" si="3"/>
        <v>12122853</v>
      </c>
      <c r="S13" s="10">
        <f t="shared" si="4"/>
        <v>527</v>
      </c>
      <c r="T13" s="10">
        <f t="shared" si="5"/>
        <v>323</v>
      </c>
      <c r="U13" s="10">
        <f t="shared" si="6"/>
        <v>4606684.1399999997</v>
      </c>
      <c r="V13" s="10">
        <f t="shared" si="7"/>
        <v>1212285.3</v>
      </c>
      <c r="W13" s="27">
        <v>550</v>
      </c>
      <c r="X13" s="27">
        <f t="shared" si="8"/>
        <v>7844199</v>
      </c>
    </row>
    <row r="14" spans="4:25" ht="30" x14ac:dyDescent="0.25">
      <c r="D14" s="2">
        <v>11</v>
      </c>
      <c r="E14" s="6" t="s">
        <v>18</v>
      </c>
      <c r="F14" s="2" t="s">
        <v>33</v>
      </c>
      <c r="G14" s="2" t="s">
        <v>1</v>
      </c>
      <c r="H14" s="8">
        <v>14498.98</v>
      </c>
      <c r="I14" s="9">
        <f t="shared" si="0"/>
        <v>1346.9881085098477</v>
      </c>
      <c r="J14" s="2">
        <v>12</v>
      </c>
      <c r="K14" s="23">
        <v>1990</v>
      </c>
      <c r="L14" s="2">
        <v>2021</v>
      </c>
      <c r="M14" s="2">
        <f t="shared" si="1"/>
        <v>31</v>
      </c>
      <c r="N14" s="2">
        <v>45</v>
      </c>
      <c r="O14" s="3">
        <v>0.1</v>
      </c>
      <c r="P14" s="9">
        <f t="shared" si="2"/>
        <v>0.02</v>
      </c>
      <c r="Q14" s="4">
        <v>850</v>
      </c>
      <c r="R14" s="4">
        <f t="shared" si="3"/>
        <v>12324133</v>
      </c>
      <c r="S14" s="10">
        <f t="shared" si="4"/>
        <v>527</v>
      </c>
      <c r="T14" s="10">
        <f t="shared" si="5"/>
        <v>323</v>
      </c>
      <c r="U14" s="10">
        <f t="shared" si="6"/>
        <v>4683170.54</v>
      </c>
      <c r="V14" s="10">
        <f t="shared" si="7"/>
        <v>1232413.3</v>
      </c>
      <c r="W14" s="27">
        <v>550</v>
      </c>
      <c r="X14" s="27">
        <f t="shared" si="8"/>
        <v>7974439</v>
      </c>
    </row>
    <row r="15" spans="4:25" x14ac:dyDescent="0.25">
      <c r="D15" s="2">
        <v>12</v>
      </c>
      <c r="E15" s="6" t="s">
        <v>19</v>
      </c>
      <c r="F15" s="2" t="s">
        <v>33</v>
      </c>
      <c r="G15" s="2" t="s">
        <v>1</v>
      </c>
      <c r="H15" s="8">
        <v>1957.29</v>
      </c>
      <c r="I15" s="9">
        <f t="shared" si="0"/>
        <v>181.8366778149387</v>
      </c>
      <c r="J15" s="2">
        <v>12</v>
      </c>
      <c r="K15" s="23">
        <v>1990</v>
      </c>
      <c r="L15" s="2">
        <v>2021</v>
      </c>
      <c r="M15" s="2">
        <f t="shared" si="1"/>
        <v>31</v>
      </c>
      <c r="N15" s="2">
        <v>45</v>
      </c>
      <c r="O15" s="3">
        <v>0.1</v>
      </c>
      <c r="P15" s="9">
        <f t="shared" si="2"/>
        <v>0.02</v>
      </c>
      <c r="Q15" s="4">
        <v>850</v>
      </c>
      <c r="R15" s="4">
        <f t="shared" si="3"/>
        <v>1663696.5</v>
      </c>
      <c r="S15" s="10">
        <f t="shared" si="4"/>
        <v>527</v>
      </c>
      <c r="T15" s="10">
        <f t="shared" si="5"/>
        <v>323</v>
      </c>
      <c r="U15" s="10">
        <f t="shared" si="6"/>
        <v>632204.67000000004</v>
      </c>
      <c r="V15" s="10">
        <f t="shared" si="7"/>
        <v>166369.65000000002</v>
      </c>
      <c r="W15" s="27">
        <v>550</v>
      </c>
      <c r="X15" s="27">
        <f t="shared" si="8"/>
        <v>1076509.5</v>
      </c>
    </row>
    <row r="16" spans="4:25" x14ac:dyDescent="0.25">
      <c r="D16" s="2">
        <v>13</v>
      </c>
      <c r="E16" s="6" t="s">
        <v>20</v>
      </c>
      <c r="F16" s="2" t="s">
        <v>33</v>
      </c>
      <c r="G16" s="2" t="s">
        <v>1</v>
      </c>
      <c r="H16" s="8">
        <v>2128.67</v>
      </c>
      <c r="I16" s="9">
        <f t="shared" si="0"/>
        <v>197.75826830174657</v>
      </c>
      <c r="J16" s="2">
        <v>12</v>
      </c>
      <c r="K16" s="23">
        <v>1990</v>
      </c>
      <c r="L16" s="2">
        <v>2021</v>
      </c>
      <c r="M16" s="2">
        <f t="shared" si="1"/>
        <v>31</v>
      </c>
      <c r="N16" s="2">
        <v>45</v>
      </c>
      <c r="O16" s="3">
        <v>0.1</v>
      </c>
      <c r="P16" s="9">
        <f t="shared" si="2"/>
        <v>0.02</v>
      </c>
      <c r="Q16" s="4">
        <v>850</v>
      </c>
      <c r="R16" s="4">
        <f t="shared" si="3"/>
        <v>1809369.5</v>
      </c>
      <c r="S16" s="10">
        <f t="shared" si="4"/>
        <v>527</v>
      </c>
      <c r="T16" s="10">
        <f t="shared" si="5"/>
        <v>323</v>
      </c>
      <c r="U16" s="10">
        <f t="shared" si="6"/>
        <v>687560.41</v>
      </c>
      <c r="V16" s="10">
        <f t="shared" si="7"/>
        <v>180936.95</v>
      </c>
      <c r="W16" s="27">
        <v>550</v>
      </c>
      <c r="X16" s="27">
        <f t="shared" si="8"/>
        <v>1170768.5</v>
      </c>
    </row>
    <row r="17" spans="4:24" x14ac:dyDescent="0.25">
      <c r="D17" s="2">
        <v>14</v>
      </c>
      <c r="E17" s="6" t="s">
        <v>21</v>
      </c>
      <c r="F17" s="2" t="s">
        <v>33</v>
      </c>
      <c r="G17" s="2" t="s">
        <v>1</v>
      </c>
      <c r="H17" s="8">
        <v>1515.12</v>
      </c>
      <c r="I17" s="9">
        <f t="shared" si="0"/>
        <v>140.75808249721294</v>
      </c>
      <c r="J17" s="2">
        <v>12</v>
      </c>
      <c r="K17" s="23">
        <v>1990</v>
      </c>
      <c r="L17" s="2">
        <v>2021</v>
      </c>
      <c r="M17" s="2">
        <f t="shared" si="1"/>
        <v>31</v>
      </c>
      <c r="N17" s="2">
        <v>45</v>
      </c>
      <c r="O17" s="3">
        <v>0.1</v>
      </c>
      <c r="P17" s="9">
        <f t="shared" si="2"/>
        <v>0.02</v>
      </c>
      <c r="Q17" s="4">
        <v>850</v>
      </c>
      <c r="R17" s="4">
        <f t="shared" si="3"/>
        <v>1287852</v>
      </c>
      <c r="S17" s="10">
        <f t="shared" si="4"/>
        <v>527</v>
      </c>
      <c r="T17" s="10">
        <f t="shared" si="5"/>
        <v>323</v>
      </c>
      <c r="U17" s="10">
        <f t="shared" si="6"/>
        <v>489383.75999999995</v>
      </c>
      <c r="V17" s="10">
        <f t="shared" si="7"/>
        <v>128785.20000000001</v>
      </c>
      <c r="W17" s="27">
        <v>550</v>
      </c>
      <c r="X17" s="27">
        <f t="shared" si="8"/>
        <v>833315.99999999988</v>
      </c>
    </row>
    <row r="18" spans="4:24" x14ac:dyDescent="0.25">
      <c r="D18" s="2">
        <v>15</v>
      </c>
      <c r="E18" s="6" t="s">
        <v>22</v>
      </c>
      <c r="F18" s="2" t="s">
        <v>33</v>
      </c>
      <c r="G18" s="2" t="s">
        <v>1</v>
      </c>
      <c r="H18" s="8">
        <v>5653.2</v>
      </c>
      <c r="I18" s="9">
        <f t="shared" si="0"/>
        <v>525.19509476031214</v>
      </c>
      <c r="J18" s="2">
        <v>12</v>
      </c>
      <c r="K18" s="23">
        <v>1990</v>
      </c>
      <c r="L18" s="2">
        <v>2021</v>
      </c>
      <c r="M18" s="2">
        <f t="shared" si="1"/>
        <v>31</v>
      </c>
      <c r="N18" s="2">
        <v>45</v>
      </c>
      <c r="O18" s="3">
        <v>0.1</v>
      </c>
      <c r="P18" s="9">
        <f t="shared" si="2"/>
        <v>0.02</v>
      </c>
      <c r="Q18" s="4">
        <v>850</v>
      </c>
      <c r="R18" s="4">
        <f t="shared" si="3"/>
        <v>4805220</v>
      </c>
      <c r="S18" s="10">
        <f t="shared" si="4"/>
        <v>527</v>
      </c>
      <c r="T18" s="10">
        <f t="shared" si="5"/>
        <v>323</v>
      </c>
      <c r="U18" s="10">
        <f t="shared" si="6"/>
        <v>1825983.5999999999</v>
      </c>
      <c r="V18" s="10">
        <f t="shared" si="7"/>
        <v>480522</v>
      </c>
      <c r="W18" s="27">
        <v>550</v>
      </c>
      <c r="X18" s="27">
        <f t="shared" si="8"/>
        <v>3109260</v>
      </c>
    </row>
    <row r="19" spans="4:24" x14ac:dyDescent="0.25">
      <c r="D19" s="2">
        <v>16</v>
      </c>
      <c r="E19" s="6" t="s">
        <v>23</v>
      </c>
      <c r="F19" s="2" t="s">
        <v>33</v>
      </c>
      <c r="G19" s="2" t="s">
        <v>1</v>
      </c>
      <c r="H19" s="8">
        <v>5283.14</v>
      </c>
      <c r="I19" s="9">
        <f t="shared" si="0"/>
        <v>490.81568190263846</v>
      </c>
      <c r="J19" s="2">
        <v>12</v>
      </c>
      <c r="K19" s="23">
        <v>1990</v>
      </c>
      <c r="L19" s="2">
        <v>2021</v>
      </c>
      <c r="M19" s="2">
        <f t="shared" si="1"/>
        <v>31</v>
      </c>
      <c r="N19" s="2">
        <v>45</v>
      </c>
      <c r="O19" s="3">
        <v>0.1</v>
      </c>
      <c r="P19" s="9">
        <f t="shared" si="2"/>
        <v>0.02</v>
      </c>
      <c r="Q19" s="4">
        <v>850</v>
      </c>
      <c r="R19" s="4">
        <f t="shared" si="3"/>
        <v>4490669</v>
      </c>
      <c r="S19" s="10">
        <f t="shared" si="4"/>
        <v>527</v>
      </c>
      <c r="T19" s="10">
        <f t="shared" si="5"/>
        <v>323</v>
      </c>
      <c r="U19" s="10">
        <f t="shared" si="6"/>
        <v>1706454.2200000002</v>
      </c>
      <c r="V19" s="10">
        <f t="shared" si="7"/>
        <v>449066.9</v>
      </c>
      <c r="W19" s="27">
        <v>550</v>
      </c>
      <c r="X19" s="27">
        <f t="shared" si="8"/>
        <v>2905727</v>
      </c>
    </row>
    <row r="20" spans="4:24" x14ac:dyDescent="0.25">
      <c r="D20" s="2">
        <v>17</v>
      </c>
      <c r="E20" s="6" t="s">
        <v>24</v>
      </c>
      <c r="F20" s="2" t="s">
        <v>33</v>
      </c>
      <c r="G20" s="2" t="s">
        <v>1</v>
      </c>
      <c r="H20" s="8">
        <v>12406.69</v>
      </c>
      <c r="I20" s="9">
        <f t="shared" si="0"/>
        <v>1152.6096246748423</v>
      </c>
      <c r="J20" s="2">
        <v>12</v>
      </c>
      <c r="K20" s="23">
        <v>1990</v>
      </c>
      <c r="L20" s="2">
        <v>2021</v>
      </c>
      <c r="M20" s="2">
        <f t="shared" si="1"/>
        <v>31</v>
      </c>
      <c r="N20" s="2">
        <v>45</v>
      </c>
      <c r="O20" s="3">
        <v>0.1</v>
      </c>
      <c r="P20" s="9">
        <f t="shared" si="2"/>
        <v>0.02</v>
      </c>
      <c r="Q20" s="4">
        <v>850</v>
      </c>
      <c r="R20" s="4">
        <f t="shared" si="3"/>
        <v>10545686.5</v>
      </c>
      <c r="S20" s="10">
        <f t="shared" si="4"/>
        <v>527</v>
      </c>
      <c r="T20" s="10">
        <f t="shared" si="5"/>
        <v>323</v>
      </c>
      <c r="U20" s="10">
        <f t="shared" si="6"/>
        <v>4007360.87</v>
      </c>
      <c r="V20" s="10">
        <f t="shared" si="7"/>
        <v>1054568.6500000001</v>
      </c>
      <c r="W20" s="27">
        <v>550</v>
      </c>
      <c r="X20" s="27">
        <f t="shared" si="8"/>
        <v>6823679.5</v>
      </c>
    </row>
    <row r="21" spans="4:24" x14ac:dyDescent="0.25">
      <c r="D21" s="2">
        <v>18</v>
      </c>
      <c r="E21" s="6" t="s">
        <v>25</v>
      </c>
      <c r="F21" s="2" t="s">
        <v>33</v>
      </c>
      <c r="G21" s="2" t="s">
        <v>1</v>
      </c>
      <c r="H21" s="8">
        <v>2946.72</v>
      </c>
      <c r="I21" s="9">
        <f t="shared" si="0"/>
        <v>273.75696767001114</v>
      </c>
      <c r="J21" s="2">
        <v>12</v>
      </c>
      <c r="K21" s="23">
        <v>1990</v>
      </c>
      <c r="L21" s="2">
        <v>2021</v>
      </c>
      <c r="M21" s="2">
        <f t="shared" si="1"/>
        <v>31</v>
      </c>
      <c r="N21" s="2">
        <v>45</v>
      </c>
      <c r="O21" s="3">
        <v>0.1</v>
      </c>
      <c r="P21" s="9">
        <f t="shared" si="2"/>
        <v>0.02</v>
      </c>
      <c r="Q21" s="4">
        <v>850</v>
      </c>
      <c r="R21" s="4">
        <f t="shared" si="3"/>
        <v>2504712</v>
      </c>
      <c r="S21" s="10">
        <f t="shared" si="4"/>
        <v>527</v>
      </c>
      <c r="T21" s="10">
        <f t="shared" si="5"/>
        <v>323</v>
      </c>
      <c r="U21" s="10">
        <f t="shared" si="6"/>
        <v>951790.55999999994</v>
      </c>
      <c r="V21" s="10">
        <f t="shared" si="7"/>
        <v>250471.2</v>
      </c>
      <c r="W21" s="27">
        <v>550</v>
      </c>
      <c r="X21" s="27">
        <f t="shared" si="8"/>
        <v>1620696</v>
      </c>
    </row>
    <row r="22" spans="4:24" x14ac:dyDescent="0.25">
      <c r="D22" s="2">
        <v>19</v>
      </c>
      <c r="E22" s="6" t="s">
        <v>26</v>
      </c>
      <c r="F22" s="2" t="s">
        <v>33</v>
      </c>
      <c r="G22" s="2" t="s">
        <v>1</v>
      </c>
      <c r="H22" s="8">
        <v>1420</v>
      </c>
      <c r="I22" s="9">
        <f t="shared" si="0"/>
        <v>131.92121887774061</v>
      </c>
      <c r="J22" s="2">
        <v>12</v>
      </c>
      <c r="K22" s="23">
        <v>1990</v>
      </c>
      <c r="L22" s="2">
        <v>2021</v>
      </c>
      <c r="M22" s="2">
        <f t="shared" si="1"/>
        <v>31</v>
      </c>
      <c r="N22" s="2">
        <v>45</v>
      </c>
      <c r="O22" s="3">
        <v>0.1</v>
      </c>
      <c r="P22" s="9">
        <f t="shared" si="2"/>
        <v>0.02</v>
      </c>
      <c r="Q22" s="4">
        <v>850</v>
      </c>
      <c r="R22" s="4">
        <f t="shared" si="3"/>
        <v>1207000</v>
      </c>
      <c r="S22" s="10">
        <f t="shared" si="4"/>
        <v>527</v>
      </c>
      <c r="T22" s="10">
        <f t="shared" si="5"/>
        <v>323</v>
      </c>
      <c r="U22" s="10">
        <f t="shared" si="6"/>
        <v>458660</v>
      </c>
      <c r="V22" s="10">
        <f t="shared" si="7"/>
        <v>120700</v>
      </c>
      <c r="W22" s="27">
        <v>550</v>
      </c>
      <c r="X22" s="27">
        <f t="shared" si="8"/>
        <v>781000</v>
      </c>
    </row>
    <row r="23" spans="4:24" x14ac:dyDescent="0.25">
      <c r="D23" s="2">
        <v>20</v>
      </c>
      <c r="E23" s="6" t="s">
        <v>27</v>
      </c>
      <c r="F23" s="2" t="s">
        <v>33</v>
      </c>
      <c r="G23" s="2" t="s">
        <v>1</v>
      </c>
      <c r="H23" s="8">
        <v>640.45000000000005</v>
      </c>
      <c r="I23" s="9">
        <f t="shared" si="0"/>
        <v>59.499256781865483</v>
      </c>
      <c r="J23" s="2">
        <v>12</v>
      </c>
      <c r="K23" s="23">
        <v>1990</v>
      </c>
      <c r="L23" s="2">
        <v>2021</v>
      </c>
      <c r="M23" s="2">
        <f t="shared" si="1"/>
        <v>31</v>
      </c>
      <c r="N23" s="2">
        <v>45</v>
      </c>
      <c r="O23" s="3">
        <v>0.1</v>
      </c>
      <c r="P23" s="9">
        <f t="shared" si="2"/>
        <v>0.02</v>
      </c>
      <c r="Q23" s="4">
        <v>850</v>
      </c>
      <c r="R23" s="4">
        <f t="shared" si="3"/>
        <v>544382.5</v>
      </c>
      <c r="S23" s="10">
        <f t="shared" si="4"/>
        <v>527</v>
      </c>
      <c r="T23" s="10">
        <f t="shared" si="5"/>
        <v>323</v>
      </c>
      <c r="U23" s="10">
        <f t="shared" si="6"/>
        <v>206865.35</v>
      </c>
      <c r="V23" s="10">
        <f t="shared" si="7"/>
        <v>54438.25</v>
      </c>
      <c r="W23" s="27">
        <v>550</v>
      </c>
      <c r="X23" s="27">
        <f t="shared" si="8"/>
        <v>352247.5</v>
      </c>
    </row>
    <row r="24" spans="4:24" x14ac:dyDescent="0.25">
      <c r="D24" s="2">
        <v>21</v>
      </c>
      <c r="E24" s="7" t="s">
        <v>28</v>
      </c>
      <c r="F24" s="2" t="s">
        <v>33</v>
      </c>
      <c r="G24" s="2" t="s">
        <v>1</v>
      </c>
      <c r="H24" s="8">
        <v>4394.58</v>
      </c>
      <c r="I24" s="9">
        <f t="shared" si="0"/>
        <v>408.26644370122631</v>
      </c>
      <c r="J24" s="2">
        <v>12</v>
      </c>
      <c r="K24" s="23">
        <v>1990</v>
      </c>
      <c r="L24" s="2">
        <v>2021</v>
      </c>
      <c r="M24" s="2">
        <f t="shared" si="1"/>
        <v>31</v>
      </c>
      <c r="N24" s="2">
        <v>45</v>
      </c>
      <c r="O24" s="3">
        <v>0.1</v>
      </c>
      <c r="P24" s="9">
        <f t="shared" si="2"/>
        <v>0.02</v>
      </c>
      <c r="Q24" s="4">
        <v>850</v>
      </c>
      <c r="R24" s="4">
        <f t="shared" si="3"/>
        <v>3735393</v>
      </c>
      <c r="S24" s="10">
        <f t="shared" si="4"/>
        <v>527</v>
      </c>
      <c r="T24" s="10">
        <f t="shared" si="5"/>
        <v>323</v>
      </c>
      <c r="U24" s="10">
        <f t="shared" si="6"/>
        <v>1419449.34</v>
      </c>
      <c r="V24" s="10">
        <f t="shared" si="7"/>
        <v>373539.30000000005</v>
      </c>
      <c r="W24" s="27">
        <v>550</v>
      </c>
      <c r="X24" s="27">
        <f t="shared" si="8"/>
        <v>2417019</v>
      </c>
    </row>
    <row r="25" spans="4:24" x14ac:dyDescent="0.25">
      <c r="D25" s="2">
        <v>22</v>
      </c>
      <c r="E25" s="6" t="s">
        <v>29</v>
      </c>
      <c r="F25" s="2" t="s">
        <v>33</v>
      </c>
      <c r="G25" s="2" t="s">
        <v>1</v>
      </c>
      <c r="H25" s="8">
        <v>10997.81</v>
      </c>
      <c r="I25" s="9">
        <f t="shared" si="0"/>
        <v>1021.7214790040878</v>
      </c>
      <c r="J25" s="2">
        <v>12</v>
      </c>
      <c r="K25" s="23">
        <v>1990</v>
      </c>
      <c r="L25" s="2">
        <v>2021</v>
      </c>
      <c r="M25" s="2">
        <f t="shared" si="1"/>
        <v>31</v>
      </c>
      <c r="N25" s="2">
        <v>45</v>
      </c>
      <c r="O25" s="3">
        <v>0.1</v>
      </c>
      <c r="P25" s="9">
        <f t="shared" si="2"/>
        <v>0.02</v>
      </c>
      <c r="Q25" s="4">
        <v>850</v>
      </c>
      <c r="R25" s="4">
        <f t="shared" si="3"/>
        <v>9348138.5</v>
      </c>
      <c r="S25" s="10">
        <f t="shared" si="4"/>
        <v>527</v>
      </c>
      <c r="T25" s="10">
        <f t="shared" si="5"/>
        <v>323</v>
      </c>
      <c r="U25" s="10">
        <f t="shared" si="6"/>
        <v>3552292.63</v>
      </c>
      <c r="V25" s="10">
        <f t="shared" si="7"/>
        <v>934813.85000000009</v>
      </c>
      <c r="W25" s="27">
        <v>550</v>
      </c>
      <c r="X25" s="27">
        <f t="shared" si="8"/>
        <v>6048795.5</v>
      </c>
    </row>
    <row r="26" spans="4:24" x14ac:dyDescent="0.25">
      <c r="D26" s="2">
        <v>23</v>
      </c>
      <c r="E26" s="6" t="s">
        <v>30</v>
      </c>
      <c r="F26" s="2" t="s">
        <v>33</v>
      </c>
      <c r="G26" s="2" t="s">
        <v>1</v>
      </c>
      <c r="H26" s="8">
        <v>596.75</v>
      </c>
      <c r="I26" s="9">
        <f t="shared" si="0"/>
        <v>55.43942772203642</v>
      </c>
      <c r="J26" s="2">
        <v>12</v>
      </c>
      <c r="K26" s="23">
        <v>1990</v>
      </c>
      <c r="L26" s="2">
        <v>2021</v>
      </c>
      <c r="M26" s="2">
        <f t="shared" si="1"/>
        <v>31</v>
      </c>
      <c r="N26" s="2">
        <v>45</v>
      </c>
      <c r="O26" s="3">
        <v>0.1</v>
      </c>
      <c r="P26" s="9">
        <f t="shared" si="2"/>
        <v>0.02</v>
      </c>
      <c r="Q26" s="4">
        <v>850</v>
      </c>
      <c r="R26" s="4">
        <f t="shared" si="3"/>
        <v>507237.5</v>
      </c>
      <c r="S26" s="10">
        <f t="shared" si="4"/>
        <v>527</v>
      </c>
      <c r="T26" s="10">
        <f t="shared" si="5"/>
        <v>323</v>
      </c>
      <c r="U26" s="10">
        <f t="shared" si="6"/>
        <v>192750.25</v>
      </c>
      <c r="V26" s="10">
        <f t="shared" si="7"/>
        <v>50723.75</v>
      </c>
      <c r="W26" s="27">
        <v>550</v>
      </c>
      <c r="X26" s="27">
        <f t="shared" si="8"/>
        <v>328212.5</v>
      </c>
    </row>
    <row r="27" spans="4:24" x14ac:dyDescent="0.25">
      <c r="D27" s="2">
        <v>24</v>
      </c>
      <c r="E27" s="6" t="s">
        <v>31</v>
      </c>
      <c r="F27" s="2" t="s">
        <v>33</v>
      </c>
      <c r="G27" s="2" t="s">
        <v>1</v>
      </c>
      <c r="H27" s="8">
        <v>239.49</v>
      </c>
      <c r="I27" s="9">
        <f t="shared" si="0"/>
        <v>22.249163879598665</v>
      </c>
      <c r="J27" s="2">
        <v>12</v>
      </c>
      <c r="K27" s="23">
        <v>1990</v>
      </c>
      <c r="L27" s="2">
        <v>2021</v>
      </c>
      <c r="M27" s="2">
        <f t="shared" si="1"/>
        <v>31</v>
      </c>
      <c r="N27" s="2">
        <v>45</v>
      </c>
      <c r="O27" s="3">
        <v>0.1</v>
      </c>
      <c r="P27" s="9">
        <f t="shared" si="2"/>
        <v>0.02</v>
      </c>
      <c r="Q27" s="4">
        <v>850</v>
      </c>
      <c r="R27" s="4">
        <f t="shared" si="3"/>
        <v>203566.5</v>
      </c>
      <c r="S27" s="10">
        <f t="shared" si="4"/>
        <v>527</v>
      </c>
      <c r="T27" s="10">
        <f t="shared" si="5"/>
        <v>323</v>
      </c>
      <c r="U27" s="10">
        <f t="shared" si="6"/>
        <v>77355.27</v>
      </c>
      <c r="V27" s="10">
        <f t="shared" si="7"/>
        <v>20356.650000000001</v>
      </c>
      <c r="W27" s="27">
        <v>550</v>
      </c>
      <c r="X27" s="27">
        <f t="shared" si="8"/>
        <v>131719.5</v>
      </c>
    </row>
    <row r="28" spans="4:24" x14ac:dyDescent="0.25">
      <c r="D28" s="2">
        <v>25</v>
      </c>
      <c r="E28" s="6" t="s">
        <v>32</v>
      </c>
      <c r="F28" s="2" t="s">
        <v>33</v>
      </c>
      <c r="G28" s="2" t="s">
        <v>1</v>
      </c>
      <c r="H28" s="8">
        <v>13314.52</v>
      </c>
      <c r="I28" s="9">
        <f t="shared" si="0"/>
        <v>1236.9490895577853</v>
      </c>
      <c r="J28" s="2">
        <v>12</v>
      </c>
      <c r="K28" s="23">
        <v>1990</v>
      </c>
      <c r="L28" s="2">
        <v>2021</v>
      </c>
      <c r="M28" s="2">
        <f t="shared" si="1"/>
        <v>31</v>
      </c>
      <c r="N28" s="2">
        <v>45</v>
      </c>
      <c r="O28" s="3">
        <v>0.1</v>
      </c>
      <c r="P28" s="9">
        <f t="shared" si="2"/>
        <v>0.02</v>
      </c>
      <c r="Q28" s="4">
        <v>850</v>
      </c>
      <c r="R28" s="4">
        <f t="shared" si="3"/>
        <v>11317342</v>
      </c>
      <c r="S28" s="10">
        <f t="shared" si="4"/>
        <v>527</v>
      </c>
      <c r="T28" s="10">
        <f t="shared" si="5"/>
        <v>323</v>
      </c>
      <c r="U28" s="10">
        <f t="shared" si="6"/>
        <v>4300589.96</v>
      </c>
      <c r="V28" s="10">
        <f t="shared" si="7"/>
        <v>1131734.2</v>
      </c>
      <c r="W28" s="27">
        <v>550</v>
      </c>
      <c r="X28" s="27">
        <f t="shared" si="8"/>
        <v>7322986</v>
      </c>
    </row>
    <row r="29" spans="4:24" x14ac:dyDescent="0.25">
      <c r="D29" s="25" t="s">
        <v>46</v>
      </c>
      <c r="E29" s="25"/>
      <c r="F29" s="25"/>
      <c r="G29" s="25"/>
      <c r="H29" s="22">
        <f>SUM(H4:H28)</f>
        <v>196334.31000000003</v>
      </c>
      <c r="I29" s="22">
        <f>SUM(I4:I28)</f>
        <v>18239.902452619848</v>
      </c>
      <c r="J29" s="22"/>
      <c r="K29" s="2"/>
      <c r="L29" s="2"/>
      <c r="M29" s="2"/>
      <c r="N29" s="2"/>
      <c r="O29" s="3"/>
      <c r="P29" s="5"/>
      <c r="Q29" s="4"/>
      <c r="R29" s="4"/>
      <c r="S29" s="4"/>
      <c r="T29" s="4"/>
      <c r="U29" s="4">
        <f>SUM(U4:U28)</f>
        <v>68851343.900000006</v>
      </c>
      <c r="V29" s="24">
        <f>SUM(V4:V28)</f>
        <v>17973360.399999999</v>
      </c>
      <c r="W29" s="27"/>
      <c r="X29" s="31">
        <f>SUM(X4:X28)</f>
        <v>108964669</v>
      </c>
    </row>
    <row r="30" spans="4:24" x14ac:dyDescent="0.25">
      <c r="D30" s="29" t="s">
        <v>47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6"/>
      <c r="X30" s="26"/>
    </row>
    <row r="31" spans="4:24" x14ac:dyDescent="0.25">
      <c r="D31" s="29" t="s">
        <v>48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4:24" x14ac:dyDescent="0.25">
      <c r="D32" s="29" t="s">
        <v>49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4:24" x14ac:dyDescent="0.25">
      <c r="D33" s="29" t="s">
        <v>50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4:24" ht="29.25" customHeight="1" x14ac:dyDescent="0.25">
      <c r="D34" s="30" t="s">
        <v>57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</sheetData>
  <mergeCells count="7">
    <mergeCell ref="D30:V30"/>
    <mergeCell ref="D29:G29"/>
    <mergeCell ref="D2:X2"/>
    <mergeCell ref="D31:X31"/>
    <mergeCell ref="D32:X32"/>
    <mergeCell ref="D33:X33"/>
    <mergeCell ref="D34:X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"/>
  <sheetViews>
    <sheetView workbookViewId="0">
      <selection activeCell="G8" sqref="G8"/>
    </sheetView>
  </sheetViews>
  <sheetFormatPr defaultRowHeight="15" x14ac:dyDescent="0.25"/>
  <cols>
    <col min="3" max="3" width="8.7109375" bestFit="1" customWidth="1"/>
    <col min="4" max="4" width="10.42578125" bestFit="1" customWidth="1"/>
    <col min="7" max="7" width="15.28515625" bestFit="1" customWidth="1"/>
  </cols>
  <sheetData>
    <row r="3" spans="2:7" x14ac:dyDescent="0.25">
      <c r="B3" s="18" t="s">
        <v>37</v>
      </c>
      <c r="C3" s="18" t="s">
        <v>38</v>
      </c>
      <c r="D3" s="18" t="s">
        <v>41</v>
      </c>
      <c r="E3" s="18" t="s">
        <v>39</v>
      </c>
    </row>
    <row r="4" spans="2:7" x14ac:dyDescent="0.25">
      <c r="B4" s="18"/>
      <c r="C4" s="18" t="s">
        <v>40</v>
      </c>
      <c r="D4" s="18">
        <v>599</v>
      </c>
      <c r="E4" s="18">
        <v>0.98</v>
      </c>
    </row>
    <row r="5" spans="2:7" x14ac:dyDescent="0.25">
      <c r="B5" s="18"/>
      <c r="C5" s="18"/>
      <c r="D5" s="18">
        <v>601</v>
      </c>
      <c r="E5" s="18">
        <v>1.1599999999999999</v>
      </c>
    </row>
    <row r="6" spans="2:7" x14ac:dyDescent="0.25">
      <c r="B6" s="18"/>
      <c r="C6" s="18"/>
      <c r="D6" s="18">
        <v>598</v>
      </c>
      <c r="E6" s="18">
        <v>1.44</v>
      </c>
    </row>
    <row r="7" spans="2:7" x14ac:dyDescent="0.25">
      <c r="B7" s="18"/>
      <c r="C7" s="18"/>
      <c r="D7" s="18" t="s">
        <v>42</v>
      </c>
      <c r="E7" s="18">
        <v>1.88</v>
      </c>
    </row>
    <row r="8" spans="2:7" x14ac:dyDescent="0.25">
      <c r="E8">
        <f>SUM(E4:E7)</f>
        <v>5.4599999999999991</v>
      </c>
      <c r="F8">
        <f>E8*4840</f>
        <v>26426.399999999994</v>
      </c>
      <c r="G8" s="19">
        <f>F8*13500</f>
        <v>356756399.99999994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Building Valuation</vt:lpstr>
      <vt:lpstr>Sheet2</vt:lpstr>
      <vt:lpstr>Land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dcterms:created xsi:type="dcterms:W3CDTF">2021-09-16T11:33:35Z</dcterms:created>
  <dcterms:modified xsi:type="dcterms:W3CDTF">2021-09-22T08:21:43Z</dcterms:modified>
</cp:coreProperties>
</file>