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itya\PL453-405-518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7" i="1"/>
  <c r="N6" i="1"/>
  <c r="N5" i="1"/>
  <c r="N4" i="1"/>
  <c r="M9" i="1" l="1"/>
  <c r="O8" i="1"/>
  <c r="O7" i="1"/>
  <c r="O6" i="1"/>
  <c r="O5" i="1"/>
  <c r="O4" i="1"/>
  <c r="M8" i="1"/>
  <c r="M7" i="1"/>
  <c r="M6" i="1"/>
  <c r="M5" i="1"/>
  <c r="L21" i="1"/>
  <c r="L22" i="1"/>
  <c r="L20" i="1"/>
  <c r="J22" i="1"/>
  <c r="J23" i="1"/>
  <c r="J21" i="1"/>
  <c r="O9" i="1" l="1"/>
  <c r="M4" i="1"/>
  <c r="J8" i="1"/>
  <c r="J7" i="1"/>
  <c r="J6" i="1"/>
  <c r="J5" i="1"/>
  <c r="K4" i="1"/>
  <c r="K9" i="1" l="1"/>
  <c r="J4" i="1"/>
  <c r="J9" i="1" s="1"/>
</calcChain>
</file>

<file path=xl/sharedStrings.xml><?xml version="1.0" encoding="utf-8"?>
<sst xmlns="http://schemas.openxmlformats.org/spreadsheetml/2006/main" count="27" uniqueCount="24">
  <si>
    <t xml:space="preserve">S.NO. </t>
  </si>
  <si>
    <t>Total</t>
  </si>
  <si>
    <t>Market Value</t>
  </si>
  <si>
    <t>Remarks:-</t>
  </si>
  <si>
    <r>
      <t xml:space="preserve">Area 
</t>
    </r>
    <r>
      <rPr>
        <b/>
        <sz val="10"/>
        <rFont val="Calibri"/>
        <family val="2"/>
        <scheme val="minor"/>
      </rPr>
      <t>(</t>
    </r>
    <r>
      <rPr>
        <b/>
        <i/>
        <sz val="10"/>
        <rFont val="Calibri"/>
        <family val="2"/>
        <scheme val="minor"/>
      </rPr>
      <t>in sq.mtr.)</t>
    </r>
  </si>
  <si>
    <r>
      <t xml:space="preserve">Market Rate 
</t>
    </r>
    <r>
      <rPr>
        <b/>
        <i/>
        <sz val="10"/>
        <rFont val="Calibri"/>
        <family val="2"/>
        <scheme val="minor"/>
      </rPr>
      <t>(In per sq.yds.)</t>
    </r>
  </si>
  <si>
    <r>
      <t>Guideline Value (</t>
    </r>
    <r>
      <rPr>
        <b/>
        <i/>
        <sz val="10"/>
        <rFont val="Calibri"/>
        <family val="2"/>
        <scheme val="minor"/>
      </rPr>
      <t>in sq. mtr</t>
    </r>
    <r>
      <rPr>
        <b/>
        <i/>
        <sz val="11"/>
        <rFont val="Calibri"/>
        <family val="2"/>
        <scheme val="minor"/>
      </rPr>
      <t>.)</t>
    </r>
  </si>
  <si>
    <t>Gudeline Value</t>
  </si>
  <si>
    <t>Mr. Yashwant Singh Rawat S/o Mr. Laxman Singh</t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</si>
  <si>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</si>
  <si>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t xml:space="preserve">Building Name </t>
  </si>
  <si>
    <t xml:space="preserve">Type of Structure </t>
  </si>
  <si>
    <t>RCC</t>
  </si>
  <si>
    <t>Shed 1</t>
  </si>
  <si>
    <t>Shed 2</t>
  </si>
  <si>
    <t>Shed 3</t>
  </si>
  <si>
    <t xml:space="preserve">Shed </t>
  </si>
  <si>
    <t xml:space="preserve">Year of Construction </t>
  </si>
  <si>
    <t>House (G.F)</t>
  </si>
  <si>
    <t>House (F.F)</t>
  </si>
  <si>
    <r>
      <t>Height (</t>
    </r>
    <r>
      <rPr>
        <b/>
        <i/>
        <sz val="10"/>
        <rFont val="Calibri"/>
        <family val="2"/>
        <scheme val="minor"/>
      </rPr>
      <t>in ft.)</t>
    </r>
  </si>
  <si>
    <t>2. The valuation of the structure is done on the basis of Depriciated Replacement cost approach</t>
  </si>
  <si>
    <t>3. All the civil structure data are taken as per site visit only since no approved map is provided to us.</t>
  </si>
  <si>
    <t>1. All the buildings are located at Khata No. 11, Khasra No. 98/2 Village - Gondikhata, Pargana - Najiwabad, Tehsil &amp; District - Haridwar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</si>
</sst>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[$₹-4009]\ * #,##0.00_ ;_ [$₹-4009]\ * \-#,##0.00_ ;_ [$₹-4009]\ * &quot;-&quot;??_ ;_ @_ "/>
    <numFmt numFmtId="168" formatCode="_ [$₹-4009]\ * #,##0_ ;_ [$₹-4009]\ * \-#,##0_ ;_ [$₹-4009]\ * &quot;-&quot;??_ ;_ @_ 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0" fillId="0" borderId="1" xfId="0" applyNumberFormat="1" applyBorder="1"/>
    <xf numFmtId="0" fontId="0" fillId="0" borderId="0" xfId="0" applyAlignment="1">
      <alignment wrapText="1"/>
    </xf>
    <xf numFmtId="2" fontId="0" fillId="0" borderId="1" xfId="0" applyNumberForma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/>
    <xf numFmtId="168" fontId="0" fillId="0" borderId="1" xfId="0" applyNumberFormat="1" applyBorder="1"/>
    <xf numFmtId="168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O23"/>
  <sheetViews>
    <sheetView tabSelected="1" topLeftCell="C1" zoomScaleNormal="100" workbookViewId="0">
      <selection activeCell="E12" sqref="E12:O12"/>
    </sheetView>
  </sheetViews>
  <sheetFormatPr defaultRowHeight="15" x14ac:dyDescent="0.25"/>
  <cols>
    <col min="6" max="6" width="14.5703125" bestFit="1" customWidth="1"/>
    <col min="7" max="9" width="14.5703125" customWidth="1"/>
    <col min="10" max="10" width="9.85546875" customWidth="1"/>
    <col min="11" max="11" width="11.42578125" customWidth="1"/>
    <col min="12" max="12" width="16" customWidth="1"/>
    <col min="13" max="13" width="21.28515625" customWidth="1"/>
    <col min="14" max="14" width="18.28515625" customWidth="1"/>
    <col min="15" max="15" width="21.140625" customWidth="1"/>
  </cols>
  <sheetData>
    <row r="2" spans="5:15" x14ac:dyDescent="0.25">
      <c r="E2" s="11" t="s">
        <v>8</v>
      </c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5:15" ht="30" x14ac:dyDescent="0.25">
      <c r="E3" s="7" t="s">
        <v>0</v>
      </c>
      <c r="F3" s="7" t="s">
        <v>10</v>
      </c>
      <c r="G3" s="8" t="s">
        <v>11</v>
      </c>
      <c r="H3" s="8" t="s">
        <v>17</v>
      </c>
      <c r="I3" s="8" t="s">
        <v>20</v>
      </c>
      <c r="J3" s="8" t="s">
        <v>4</v>
      </c>
      <c r="K3" s="8" t="s">
        <v>9</v>
      </c>
      <c r="L3" s="8" t="s">
        <v>5</v>
      </c>
      <c r="M3" s="7" t="s">
        <v>2</v>
      </c>
      <c r="N3" s="8" t="s">
        <v>6</v>
      </c>
      <c r="O3" s="9" t="s">
        <v>7</v>
      </c>
    </row>
    <row r="4" spans="5:15" x14ac:dyDescent="0.25">
      <c r="E4" s="2">
        <v>1</v>
      </c>
      <c r="F4" s="2" t="s">
        <v>18</v>
      </c>
      <c r="G4" s="2" t="s">
        <v>12</v>
      </c>
      <c r="H4" s="2">
        <v>2010</v>
      </c>
      <c r="I4" s="2"/>
      <c r="J4" s="6">
        <f>K4/10.764</f>
        <v>192.49349684132295</v>
      </c>
      <c r="K4" s="6">
        <f>2072</f>
        <v>2072</v>
      </c>
      <c r="L4" s="4">
        <v>1100</v>
      </c>
      <c r="M4" s="27">
        <f>L4*K4</f>
        <v>2279200</v>
      </c>
      <c r="N4" s="4">
        <f>12000*0.89</f>
        <v>10680</v>
      </c>
      <c r="O4" s="27">
        <f>N4*J4</f>
        <v>2055830.5462653292</v>
      </c>
    </row>
    <row r="5" spans="5:15" x14ac:dyDescent="0.25">
      <c r="E5" s="2">
        <v>2</v>
      </c>
      <c r="F5" s="2" t="s">
        <v>19</v>
      </c>
      <c r="G5" s="2" t="s">
        <v>12</v>
      </c>
      <c r="H5" s="2">
        <v>2017</v>
      </c>
      <c r="I5" s="2"/>
      <c r="J5" s="6">
        <f t="shared" ref="J5:J8" si="0">K5/10.764</f>
        <v>192.49349684132295</v>
      </c>
      <c r="K5" s="6">
        <v>2072</v>
      </c>
      <c r="L5" s="4">
        <v>1200</v>
      </c>
      <c r="M5" s="27">
        <f t="shared" ref="M5:M8" si="1">L5*K5</f>
        <v>2486400</v>
      </c>
      <c r="N5" s="4">
        <f>12000*0.932</f>
        <v>11184</v>
      </c>
      <c r="O5" s="27">
        <f t="shared" ref="O5:O8" si="2">N5*J5</f>
        <v>2152847.2686733557</v>
      </c>
    </row>
    <row r="6" spans="5:15" x14ac:dyDescent="0.25">
      <c r="E6" s="2">
        <v>3</v>
      </c>
      <c r="F6" s="2" t="s">
        <v>13</v>
      </c>
      <c r="G6" s="2" t="s">
        <v>16</v>
      </c>
      <c r="H6" s="2">
        <v>2014</v>
      </c>
      <c r="I6" s="2">
        <v>15</v>
      </c>
      <c r="J6" s="6">
        <f t="shared" si="0"/>
        <v>360.92530657748051</v>
      </c>
      <c r="K6" s="6">
        <v>3885</v>
      </c>
      <c r="L6" s="4">
        <v>550</v>
      </c>
      <c r="M6" s="27">
        <f t="shared" si="1"/>
        <v>2136750</v>
      </c>
      <c r="N6" s="4">
        <f>11000*0.96</f>
        <v>10560</v>
      </c>
      <c r="O6" s="27">
        <f t="shared" si="2"/>
        <v>3811371.2374581941</v>
      </c>
    </row>
    <row r="7" spans="5:15" x14ac:dyDescent="0.25">
      <c r="E7" s="2">
        <v>4</v>
      </c>
      <c r="F7" s="2" t="s">
        <v>14</v>
      </c>
      <c r="G7" s="2" t="s">
        <v>16</v>
      </c>
      <c r="H7" s="2">
        <v>2010</v>
      </c>
      <c r="I7" s="2">
        <v>15</v>
      </c>
      <c r="J7" s="6">
        <f t="shared" si="0"/>
        <v>617.80007432181344</v>
      </c>
      <c r="K7" s="6">
        <v>6650</v>
      </c>
      <c r="L7" s="4">
        <v>450</v>
      </c>
      <c r="M7" s="27">
        <f t="shared" si="1"/>
        <v>2992500</v>
      </c>
      <c r="N7" s="4">
        <f>11000*0.89</f>
        <v>9790</v>
      </c>
      <c r="O7" s="27">
        <f t="shared" si="2"/>
        <v>6048262.7276105536</v>
      </c>
    </row>
    <row r="8" spans="5:15" x14ac:dyDescent="0.25">
      <c r="E8" s="2">
        <v>5</v>
      </c>
      <c r="F8" s="2" t="s">
        <v>15</v>
      </c>
      <c r="G8" s="2" t="s">
        <v>16</v>
      </c>
      <c r="H8" s="2">
        <v>2010</v>
      </c>
      <c r="I8" s="2">
        <v>15</v>
      </c>
      <c r="J8" s="6">
        <f t="shared" si="0"/>
        <v>116.12783351913788</v>
      </c>
      <c r="K8" s="6">
        <v>1250</v>
      </c>
      <c r="L8" s="4">
        <v>450</v>
      </c>
      <c r="M8" s="27">
        <f t="shared" si="1"/>
        <v>562500</v>
      </c>
      <c r="N8" s="4">
        <f>11000*0.89</f>
        <v>9790</v>
      </c>
      <c r="O8" s="27">
        <f t="shared" si="2"/>
        <v>1136891.4901523599</v>
      </c>
    </row>
    <row r="9" spans="5:15" x14ac:dyDescent="0.25">
      <c r="E9" s="21" t="s">
        <v>1</v>
      </c>
      <c r="F9" s="21"/>
      <c r="G9" s="10"/>
      <c r="H9" s="10"/>
      <c r="I9" s="10"/>
      <c r="J9" s="25">
        <f>SUM(J4:J8)</f>
        <v>1479.8402081010777</v>
      </c>
      <c r="K9" s="3">
        <f>SUM(K4:K8)</f>
        <v>15929</v>
      </c>
      <c r="L9" s="1"/>
      <c r="M9" s="28">
        <f>SUM(M4:M8)</f>
        <v>10457350</v>
      </c>
      <c r="N9" s="1"/>
      <c r="O9" s="26">
        <f>SUM(O4:O8)</f>
        <v>15205203.270159792</v>
      </c>
    </row>
    <row r="10" spans="5:15" x14ac:dyDescent="0.25">
      <c r="E10" s="18" t="s">
        <v>3</v>
      </c>
      <c r="F10" s="19"/>
      <c r="G10" s="19"/>
      <c r="H10" s="19"/>
      <c r="I10" s="19"/>
      <c r="J10" s="19"/>
      <c r="K10" s="19"/>
      <c r="L10" s="19"/>
      <c r="M10" s="19"/>
      <c r="N10" s="19"/>
      <c r="O10" s="20"/>
    </row>
    <row r="11" spans="5:15" x14ac:dyDescent="0.25">
      <c r="E11" s="15"/>
      <c r="F11" s="16"/>
      <c r="G11" s="16"/>
      <c r="H11" s="16"/>
      <c r="I11" s="16"/>
      <c r="J11" s="16"/>
      <c r="K11" s="16"/>
      <c r="L11" s="16"/>
      <c r="M11" s="16"/>
      <c r="N11" s="16"/>
      <c r="O11" s="17"/>
    </row>
    <row r="12" spans="5:15" x14ac:dyDescent="0.25">
      <c r="E12" s="13" t="s">
        <v>23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5:15" x14ac:dyDescent="0.25">
      <c r="E13" s="22" t="s">
        <v>21</v>
      </c>
      <c r="F13" s="23"/>
      <c r="G13" s="23"/>
      <c r="H13" s="23"/>
      <c r="I13" s="23"/>
      <c r="J13" s="23"/>
      <c r="K13" s="23"/>
      <c r="L13" s="23"/>
      <c r="M13" s="23"/>
      <c r="N13" s="23"/>
      <c r="O13" s="24"/>
    </row>
    <row r="14" spans="5:15" x14ac:dyDescent="0.25">
      <c r="E14" s="14" t="s">
        <v>22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5:15" x14ac:dyDescent="0.25">
      <c r="J15" s="5"/>
    </row>
    <row r="20" spans="10:12" x14ac:dyDescent="0.25">
      <c r="L20">
        <f>(1-5%)/40</f>
        <v>2.375E-2</v>
      </c>
    </row>
    <row r="21" spans="10:12" x14ac:dyDescent="0.25">
      <c r="J21">
        <f>(1-5%)/60</f>
        <v>1.5833333333333331E-2</v>
      </c>
      <c r="L21">
        <f>700*L20*11</f>
        <v>182.875</v>
      </c>
    </row>
    <row r="22" spans="10:12" x14ac:dyDescent="0.25">
      <c r="J22">
        <f>1400*J21*11</f>
        <v>243.83333333333331</v>
      </c>
      <c r="L22">
        <f>700-L21</f>
        <v>517.125</v>
      </c>
    </row>
    <row r="23" spans="10:12" x14ac:dyDescent="0.25">
      <c r="J23">
        <f>1400-J22</f>
        <v>1156.1666666666667</v>
      </c>
    </row>
  </sheetData>
  <mergeCells count="7">
    <mergeCell ref="E2:O2"/>
    <mergeCell ref="E12:O12"/>
    <mergeCell ref="E14:O14"/>
    <mergeCell ref="E11:O11"/>
    <mergeCell ref="E10:O10"/>
    <mergeCell ref="E9:F9"/>
    <mergeCell ref="E13:O1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Aditya</dc:creator>
  <cp:lastModifiedBy>Aditya</cp:lastModifiedBy>
  <dcterms:created xsi:type="dcterms:W3CDTF">2021-09-10T06:09:20Z</dcterms:created>
  <dcterms:modified xsi:type="dcterms:W3CDTF">2021-10-05T06:21:51Z</dcterms:modified>
</cp:coreProperties>
</file>