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inee4\Desktop\Ritesh\PL-480 DLF Gardencity\"/>
    </mc:Choice>
  </mc:AlternateContent>
  <bookViews>
    <workbookView xWindow="0" yWindow="0" windowWidth="24000" windowHeight="9735"/>
  </bookViews>
  <sheets>
    <sheet name="Plot 1 B" sheetId="4" r:id="rId1"/>
    <sheet name="Sheet1" sheetId="5" r:id="rId2"/>
  </sheets>
  <calcPr calcId="152511"/>
</workbook>
</file>

<file path=xl/calcChain.xml><?xml version="1.0" encoding="utf-8"?>
<calcChain xmlns="http://schemas.openxmlformats.org/spreadsheetml/2006/main">
  <c r="Q52" i="4" l="1"/>
  <c r="P52" i="4"/>
  <c r="T44" i="4"/>
  <c r="T43" i="4"/>
  <c r="T42" i="4"/>
  <c r="T41" i="4"/>
  <c r="T39" i="4"/>
  <c r="V29" i="4"/>
  <c r="U28" i="4"/>
  <c r="U27" i="4"/>
  <c r="W27" i="4"/>
  <c r="V27" i="4"/>
  <c r="Q36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Q18" i="4"/>
  <c r="P18" i="4"/>
  <c r="Q17" i="4"/>
  <c r="P17" i="4"/>
  <c r="P16" i="4"/>
  <c r="Q16" i="4"/>
  <c r="Q15" i="4"/>
  <c r="P15" i="4"/>
  <c r="V12" i="4"/>
  <c r="AA16" i="4"/>
  <c r="Z16" i="4"/>
  <c r="Y16" i="4"/>
  <c r="W17" i="4"/>
  <c r="W16" i="4"/>
  <c r="T27" i="4"/>
  <c r="R27" i="4"/>
  <c r="N27" i="4"/>
  <c r="L27" i="4"/>
  <c r="J27" i="4"/>
  <c r="H27" i="4"/>
  <c r="G27" i="4"/>
  <c r="Q14" i="4"/>
  <c r="P14" i="4"/>
  <c r="Q13" i="4"/>
  <c r="P13" i="4"/>
  <c r="Q12" i="4"/>
  <c r="P12" i="4"/>
  <c r="Q11" i="4"/>
  <c r="P11" i="4"/>
  <c r="P27" i="4" l="1"/>
</calcChain>
</file>

<file path=xl/sharedStrings.xml><?xml version="1.0" encoding="utf-8"?>
<sst xmlns="http://schemas.openxmlformats.org/spreadsheetml/2006/main" count="48" uniqueCount="34">
  <si>
    <t>GROUND COVERAGE</t>
  </si>
  <si>
    <t>FAR / FSI</t>
  </si>
  <si>
    <t>NON FAR</t>
  </si>
  <si>
    <t>Sr. No.</t>
  </si>
  <si>
    <t>Plot No.</t>
  </si>
  <si>
    <t xml:space="preserve">Plot Size </t>
  </si>
  <si>
    <t>Permissible</t>
  </si>
  <si>
    <t>Provided</t>
  </si>
  <si>
    <t>Purchased</t>
  </si>
  <si>
    <t>Total Permissible</t>
  </si>
  <si>
    <t>(sq.mtr)</t>
  </si>
  <si>
    <t>1. All the details has been taken from Scrutiny report of individula plot.</t>
  </si>
  <si>
    <t>Remarks:-</t>
  </si>
  <si>
    <t>2. Area sheet and scrunity report has been taken by the link shared by bank &amp; developer/builder.</t>
  </si>
  <si>
    <t>3. The Subject project is situated at the DLF Garden City, Phase 2C, Sector 91/92, Gurugram, Haryana.</t>
  </si>
  <si>
    <t>Total</t>
  </si>
  <si>
    <t>G-16-22</t>
  </si>
  <si>
    <t>G-16-23</t>
  </si>
  <si>
    <t>G-16-24</t>
  </si>
  <si>
    <t>NA-89</t>
  </si>
  <si>
    <t>NA-90</t>
  </si>
  <si>
    <t>NA-100</t>
  </si>
  <si>
    <t>G1-21</t>
  </si>
  <si>
    <t>G1-22</t>
  </si>
  <si>
    <t>G1-23</t>
  </si>
  <si>
    <t>G1-24</t>
  </si>
  <si>
    <t>G1-25</t>
  </si>
  <si>
    <t>G1-26</t>
  </si>
  <si>
    <t>NA-91</t>
  </si>
  <si>
    <t>NA-92</t>
  </si>
  <si>
    <t>NA-93</t>
  </si>
  <si>
    <t>NA-94</t>
  </si>
  <si>
    <t>DLF GARDEN CITY PHASE 1B | SITUATED AT SECTOR-91/92, GURUGRAM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</si>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</sst>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9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2" fontId="0" fillId="0" borderId="0" xfId="0" applyNumberFormat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9" fontId="9" fillId="0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0" fontId="9" fillId="4" borderId="1" xfId="1" applyNumberFormat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0" fillId="0" borderId="0" xfId="0" applyNumberFormat="1"/>
    <xf numFmtId="169" fontId="0" fillId="0" borderId="0" xfId="2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AA52"/>
  <sheetViews>
    <sheetView tabSelected="1" topLeftCell="A13" workbookViewId="0">
      <selection activeCell="Q52" sqref="Q52"/>
    </sheetView>
  </sheetViews>
  <sheetFormatPr defaultRowHeight="15" x14ac:dyDescent="0.25"/>
  <cols>
    <col min="17" max="17" width="9.7109375" bestFit="1" customWidth="1"/>
    <col min="20" max="20" width="15.28515625" bestFit="1" customWidth="1"/>
    <col min="21" max="23" width="12" bestFit="1" customWidth="1"/>
  </cols>
  <sheetData>
    <row r="7" spans="5:27" ht="31.5" customHeight="1" x14ac:dyDescent="0.25">
      <c r="E7" s="3" t="s">
        <v>32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5:27" x14ac:dyDescent="0.25">
      <c r="E8" s="6"/>
      <c r="F8" s="6"/>
      <c r="G8" s="6"/>
      <c r="H8" s="7" t="s">
        <v>0</v>
      </c>
      <c r="I8" s="7"/>
      <c r="J8" s="7"/>
      <c r="K8" s="7"/>
      <c r="L8" s="7" t="s">
        <v>1</v>
      </c>
      <c r="M8" s="7"/>
      <c r="N8" s="7"/>
      <c r="O8" s="7"/>
      <c r="P8" s="7"/>
      <c r="Q8" s="7"/>
      <c r="R8" s="7"/>
      <c r="S8" s="7"/>
      <c r="T8" s="8" t="s">
        <v>2</v>
      </c>
    </row>
    <row r="9" spans="5:27" x14ac:dyDescent="0.25">
      <c r="E9" s="9" t="s">
        <v>3</v>
      </c>
      <c r="F9" s="9" t="s">
        <v>4</v>
      </c>
      <c r="G9" s="10" t="s">
        <v>5</v>
      </c>
      <c r="H9" s="9" t="s">
        <v>6</v>
      </c>
      <c r="I9" s="9"/>
      <c r="J9" s="9" t="s">
        <v>7</v>
      </c>
      <c r="K9" s="9"/>
      <c r="L9" s="9" t="s">
        <v>6</v>
      </c>
      <c r="M9" s="9"/>
      <c r="N9" s="9" t="s">
        <v>8</v>
      </c>
      <c r="O9" s="9"/>
      <c r="P9" s="9" t="s">
        <v>9</v>
      </c>
      <c r="Q9" s="9"/>
      <c r="R9" s="9" t="s">
        <v>7</v>
      </c>
      <c r="S9" s="9"/>
      <c r="T9" s="11" t="s">
        <v>10</v>
      </c>
    </row>
    <row r="10" spans="5:27" x14ac:dyDescent="0.25">
      <c r="E10" s="9"/>
      <c r="F10" s="9"/>
      <c r="G10" s="12" t="s">
        <v>10</v>
      </c>
      <c r="H10" s="12" t="s">
        <v>10</v>
      </c>
      <c r="I10" s="12" t="s">
        <v>33</v>
      </c>
      <c r="J10" s="12" t="s">
        <v>10</v>
      </c>
      <c r="K10" s="12" t="s">
        <v>33</v>
      </c>
      <c r="L10" s="12" t="s">
        <v>10</v>
      </c>
      <c r="M10" s="12" t="s">
        <v>33</v>
      </c>
      <c r="N10" s="12" t="s">
        <v>10</v>
      </c>
      <c r="O10" s="12" t="s">
        <v>33</v>
      </c>
      <c r="P10" s="12" t="s">
        <v>10</v>
      </c>
      <c r="Q10" s="12" t="s">
        <v>33</v>
      </c>
      <c r="R10" s="12" t="s">
        <v>10</v>
      </c>
      <c r="S10" s="12" t="s">
        <v>33</v>
      </c>
      <c r="T10" s="11"/>
    </row>
    <row r="11" spans="5:27" x14ac:dyDescent="0.25">
      <c r="E11" s="13">
        <v>1</v>
      </c>
      <c r="F11" s="14" t="s">
        <v>16</v>
      </c>
      <c r="G11" s="15">
        <v>224.96</v>
      </c>
      <c r="H11" s="13">
        <v>148.47</v>
      </c>
      <c r="I11" s="16">
        <v>0.66</v>
      </c>
      <c r="J11" s="17">
        <v>145.02000000000001</v>
      </c>
      <c r="K11" s="18">
        <v>0.64459999999999995</v>
      </c>
      <c r="L11" s="13">
        <v>326.19</v>
      </c>
      <c r="M11" s="19">
        <v>1.45</v>
      </c>
      <c r="N11" s="20">
        <v>267.7</v>
      </c>
      <c r="O11" s="19">
        <v>1.19</v>
      </c>
      <c r="P11" s="20">
        <f>L11+N11</f>
        <v>593.89</v>
      </c>
      <c r="Q11" s="19">
        <f>M11+O11</f>
        <v>2.6399999999999997</v>
      </c>
      <c r="R11" s="13">
        <v>593.29</v>
      </c>
      <c r="S11" s="16">
        <v>2.64</v>
      </c>
      <c r="T11" s="13">
        <v>428.53</v>
      </c>
    </row>
    <row r="12" spans="5:27" x14ac:dyDescent="0.25">
      <c r="E12" s="13">
        <v>2</v>
      </c>
      <c r="F12" s="14" t="s">
        <v>17</v>
      </c>
      <c r="G12" s="15">
        <v>248.64</v>
      </c>
      <c r="H12" s="13">
        <v>164.1</v>
      </c>
      <c r="I12" s="16">
        <v>0.66</v>
      </c>
      <c r="J12" s="13">
        <v>160.51</v>
      </c>
      <c r="K12" s="21">
        <v>0.64559999999999995</v>
      </c>
      <c r="L12" s="13">
        <v>360.53</v>
      </c>
      <c r="M12" s="19">
        <v>1.45</v>
      </c>
      <c r="N12" s="20">
        <v>295.88</v>
      </c>
      <c r="O12" s="19">
        <v>1.19</v>
      </c>
      <c r="P12" s="20">
        <f t="shared" ref="P12:Q24" si="0">L12+N12</f>
        <v>656.41</v>
      </c>
      <c r="Q12" s="19">
        <f>M12+O12</f>
        <v>2.6399999999999997</v>
      </c>
      <c r="R12" s="13">
        <v>656.27</v>
      </c>
      <c r="S12" s="16">
        <v>2.64</v>
      </c>
      <c r="T12" s="13">
        <v>473.33</v>
      </c>
      <c r="V12">
        <f>166.54</f>
        <v>166.54</v>
      </c>
    </row>
    <row r="13" spans="5:27" x14ac:dyDescent="0.25">
      <c r="E13" s="13">
        <v>3</v>
      </c>
      <c r="F13" s="14" t="s">
        <v>18</v>
      </c>
      <c r="G13" s="22">
        <v>224.96</v>
      </c>
      <c r="H13" s="13">
        <v>148.47</v>
      </c>
      <c r="I13" s="16">
        <v>0.66</v>
      </c>
      <c r="J13" s="13">
        <v>144.94999999999999</v>
      </c>
      <c r="K13" s="21">
        <v>0.64429999999999998</v>
      </c>
      <c r="L13" s="15">
        <v>326.19</v>
      </c>
      <c r="M13" s="19">
        <v>1.45</v>
      </c>
      <c r="N13" s="20">
        <v>267.7</v>
      </c>
      <c r="O13" s="19">
        <v>1.19</v>
      </c>
      <c r="P13" s="20">
        <f t="shared" si="0"/>
        <v>593.89</v>
      </c>
      <c r="Q13" s="19">
        <f t="shared" si="0"/>
        <v>2.6399999999999997</v>
      </c>
      <c r="R13" s="13">
        <v>592.79999999999995</v>
      </c>
      <c r="S13" s="16">
        <v>2.64</v>
      </c>
      <c r="T13" s="15">
        <v>430.12</v>
      </c>
    </row>
    <row r="14" spans="5:27" x14ac:dyDescent="0.25">
      <c r="E14" s="13">
        <v>4</v>
      </c>
      <c r="F14" s="14" t="s">
        <v>19</v>
      </c>
      <c r="G14" s="15">
        <v>248.64</v>
      </c>
      <c r="H14" s="13">
        <v>164.1</v>
      </c>
      <c r="I14" s="16">
        <v>0.66</v>
      </c>
      <c r="J14" s="13">
        <v>160.41</v>
      </c>
      <c r="K14" s="21">
        <v>0.64510000000000001</v>
      </c>
      <c r="L14" s="13">
        <v>360.53</v>
      </c>
      <c r="M14" s="19">
        <v>1.45</v>
      </c>
      <c r="N14" s="13">
        <v>295.88</v>
      </c>
      <c r="O14" s="16">
        <v>1.19</v>
      </c>
      <c r="P14" s="13">
        <f t="shared" si="0"/>
        <v>656.41</v>
      </c>
      <c r="Q14" s="16">
        <f t="shared" si="0"/>
        <v>2.6399999999999997</v>
      </c>
      <c r="R14" s="13">
        <v>655.87</v>
      </c>
      <c r="S14" s="16">
        <v>2.64</v>
      </c>
      <c r="T14" s="13">
        <v>473.13</v>
      </c>
    </row>
    <row r="15" spans="5:27" x14ac:dyDescent="0.25">
      <c r="E15" s="13">
        <v>5</v>
      </c>
      <c r="F15" s="14" t="s">
        <v>20</v>
      </c>
      <c r="G15" s="15">
        <v>248.64</v>
      </c>
      <c r="H15" s="13">
        <v>164.1</v>
      </c>
      <c r="I15" s="16">
        <v>0.66</v>
      </c>
      <c r="J15" s="13">
        <v>160.41</v>
      </c>
      <c r="K15" s="21">
        <v>0.64510000000000001</v>
      </c>
      <c r="L15" s="13">
        <v>360.53</v>
      </c>
      <c r="M15" s="19">
        <v>1.45</v>
      </c>
      <c r="N15" s="13">
        <v>295.88</v>
      </c>
      <c r="O15" s="16">
        <v>1.19</v>
      </c>
      <c r="P15" s="13">
        <f t="shared" ref="P15" si="1">L15+N15</f>
        <v>656.41</v>
      </c>
      <c r="Q15" s="16">
        <f t="shared" ref="Q15" si="2">M15+O15</f>
        <v>2.6399999999999997</v>
      </c>
      <c r="R15" s="13">
        <v>656.31</v>
      </c>
      <c r="S15" s="16">
        <v>2.64</v>
      </c>
      <c r="T15" s="13">
        <v>473.29</v>
      </c>
    </row>
    <row r="16" spans="5:27" x14ac:dyDescent="0.25">
      <c r="E16" s="13">
        <v>6</v>
      </c>
      <c r="F16" s="14" t="s">
        <v>28</v>
      </c>
      <c r="G16" s="15">
        <v>248.64</v>
      </c>
      <c r="H16" s="13">
        <v>164.1</v>
      </c>
      <c r="I16" s="16">
        <v>0.66</v>
      </c>
      <c r="J16" s="13">
        <v>160.51</v>
      </c>
      <c r="K16" s="21">
        <v>0.64559999999999995</v>
      </c>
      <c r="L16" s="13">
        <v>360.53</v>
      </c>
      <c r="M16" s="19">
        <v>1.45</v>
      </c>
      <c r="N16" s="13">
        <v>295.88</v>
      </c>
      <c r="O16" s="16">
        <v>1.19</v>
      </c>
      <c r="P16" s="13">
        <f t="shared" ref="P16" si="3">L16+N16</f>
        <v>656.41</v>
      </c>
      <c r="Q16" s="16">
        <f t="shared" ref="Q16" si="4">M16+O16</f>
        <v>2.6399999999999997</v>
      </c>
      <c r="R16" s="13">
        <v>656.27</v>
      </c>
      <c r="S16" s="16">
        <v>2.64</v>
      </c>
      <c r="T16" s="13">
        <v>473.33</v>
      </c>
      <c r="V16">
        <v>136.99</v>
      </c>
      <c r="W16">
        <f>171-53.3</f>
        <v>117.7</v>
      </c>
      <c r="Y16">
        <f>152.15+145.02</f>
        <v>297.17</v>
      </c>
      <c r="Z16">
        <f>53.31+17.5</f>
        <v>70.81</v>
      </c>
      <c r="AA16">
        <f>Y16-Z16</f>
        <v>226.36</v>
      </c>
    </row>
    <row r="17" spans="5:23" x14ac:dyDescent="0.25">
      <c r="E17" s="13">
        <v>7</v>
      </c>
      <c r="F17" s="14" t="s">
        <v>29</v>
      </c>
      <c r="G17" s="15">
        <v>248.64</v>
      </c>
      <c r="H17" s="13">
        <v>164.1</v>
      </c>
      <c r="I17" s="16">
        <v>0.66</v>
      </c>
      <c r="J17" s="13">
        <v>160.51</v>
      </c>
      <c r="K17" s="21">
        <v>0.64559999999999995</v>
      </c>
      <c r="L17" s="13">
        <v>360.53</v>
      </c>
      <c r="M17" s="19">
        <v>1.45</v>
      </c>
      <c r="N17" s="13">
        <v>295.88</v>
      </c>
      <c r="O17" s="16">
        <v>1.19</v>
      </c>
      <c r="P17" s="13">
        <f t="shared" ref="P17" si="5">L17+N17</f>
        <v>656.41</v>
      </c>
      <c r="Q17" s="16">
        <f t="shared" ref="Q17" si="6">M17+O17</f>
        <v>2.6399999999999997</v>
      </c>
      <c r="R17" s="13">
        <v>656.31</v>
      </c>
      <c r="S17" s="16">
        <v>2.64</v>
      </c>
      <c r="T17" s="13">
        <v>473.29</v>
      </c>
      <c r="V17">
        <v>142.97</v>
      </c>
      <c r="W17">
        <f>145.02-17.5</f>
        <v>127.52000000000001</v>
      </c>
    </row>
    <row r="18" spans="5:23" x14ac:dyDescent="0.25">
      <c r="E18" s="13">
        <v>8</v>
      </c>
      <c r="F18" s="14" t="s">
        <v>30</v>
      </c>
      <c r="G18" s="15">
        <v>248.64</v>
      </c>
      <c r="H18" s="13">
        <v>164.1</v>
      </c>
      <c r="I18" s="16">
        <v>0.66</v>
      </c>
      <c r="J18" s="13">
        <v>160.51</v>
      </c>
      <c r="K18" s="21">
        <v>0.64559999999999995</v>
      </c>
      <c r="L18" s="13">
        <v>360.53</v>
      </c>
      <c r="M18" s="19">
        <v>1.45</v>
      </c>
      <c r="N18" s="13">
        <v>295.88</v>
      </c>
      <c r="O18" s="16">
        <v>1.19</v>
      </c>
      <c r="P18" s="13">
        <f t="shared" ref="P18:P26" si="7">L18+N18</f>
        <v>656.41</v>
      </c>
      <c r="Q18" s="16">
        <f t="shared" ref="Q18:Q26" si="8">M18+O18</f>
        <v>2.6399999999999997</v>
      </c>
      <c r="R18" s="13">
        <v>656.27</v>
      </c>
      <c r="S18" s="16">
        <v>2.64</v>
      </c>
      <c r="T18" s="13">
        <v>473.29</v>
      </c>
    </row>
    <row r="19" spans="5:23" x14ac:dyDescent="0.25">
      <c r="E19" s="13">
        <v>9</v>
      </c>
      <c r="F19" s="14" t="s">
        <v>31</v>
      </c>
      <c r="G19" s="15">
        <v>248.64</v>
      </c>
      <c r="H19" s="13">
        <v>164.1</v>
      </c>
      <c r="I19" s="16">
        <v>0.66</v>
      </c>
      <c r="J19" s="13">
        <v>160.51</v>
      </c>
      <c r="K19" s="21">
        <v>0.64559999999999995</v>
      </c>
      <c r="L19" s="13">
        <v>360.53</v>
      </c>
      <c r="M19" s="19">
        <v>1.45</v>
      </c>
      <c r="N19" s="13">
        <v>295.88</v>
      </c>
      <c r="O19" s="16">
        <v>1.19</v>
      </c>
      <c r="P19" s="13">
        <v>656.31</v>
      </c>
      <c r="Q19" s="16">
        <f t="shared" si="8"/>
        <v>2.6399999999999997</v>
      </c>
      <c r="R19" s="13">
        <v>656.31</v>
      </c>
      <c r="S19" s="16">
        <v>2.64</v>
      </c>
      <c r="T19" s="13">
        <v>473.29</v>
      </c>
    </row>
    <row r="20" spans="5:23" x14ac:dyDescent="0.25">
      <c r="E20" s="13">
        <v>10</v>
      </c>
      <c r="F20" s="14" t="s">
        <v>21</v>
      </c>
      <c r="G20" s="15">
        <v>248.64</v>
      </c>
      <c r="H20" s="13">
        <v>164.1</v>
      </c>
      <c r="I20" s="16">
        <v>0.66</v>
      </c>
      <c r="J20" s="13">
        <v>160.32</v>
      </c>
      <c r="K20" s="21">
        <v>0.64480000000000004</v>
      </c>
      <c r="L20" s="13">
        <v>360.53</v>
      </c>
      <c r="M20" s="19">
        <v>1.45</v>
      </c>
      <c r="N20" s="13">
        <v>295.88</v>
      </c>
      <c r="O20" s="16">
        <v>1.19</v>
      </c>
      <c r="P20" s="13">
        <f t="shared" si="7"/>
        <v>656.41</v>
      </c>
      <c r="Q20" s="16">
        <f t="shared" si="8"/>
        <v>2.6399999999999997</v>
      </c>
      <c r="R20" s="13">
        <v>656.09</v>
      </c>
      <c r="S20" s="16">
        <v>2.64</v>
      </c>
      <c r="T20" s="13">
        <v>471.77</v>
      </c>
    </row>
    <row r="21" spans="5:23" x14ac:dyDescent="0.25">
      <c r="E21" s="13">
        <v>11</v>
      </c>
      <c r="F21" s="14" t="s">
        <v>22</v>
      </c>
      <c r="G21" s="15">
        <v>248.64</v>
      </c>
      <c r="H21" s="13">
        <v>164.1</v>
      </c>
      <c r="I21" s="16">
        <v>0.66</v>
      </c>
      <c r="J21" s="13">
        <v>160.51</v>
      </c>
      <c r="K21" s="21">
        <v>0.64559999999999995</v>
      </c>
      <c r="L21" s="13">
        <v>360.53</v>
      </c>
      <c r="M21" s="19">
        <v>1.45</v>
      </c>
      <c r="N21" s="13">
        <v>295.88</v>
      </c>
      <c r="O21" s="16">
        <v>1.19</v>
      </c>
      <c r="P21" s="13">
        <f t="shared" si="7"/>
        <v>656.41</v>
      </c>
      <c r="Q21" s="16">
        <f t="shared" si="8"/>
        <v>2.6399999999999997</v>
      </c>
      <c r="R21" s="13">
        <v>656.27</v>
      </c>
      <c r="S21" s="16">
        <v>2.64</v>
      </c>
      <c r="T21" s="13">
        <v>473.33</v>
      </c>
    </row>
    <row r="22" spans="5:23" x14ac:dyDescent="0.25">
      <c r="E22" s="13">
        <v>12</v>
      </c>
      <c r="F22" s="14" t="s">
        <v>23</v>
      </c>
      <c r="G22" s="15">
        <v>248.64</v>
      </c>
      <c r="H22" s="13">
        <v>164.1</v>
      </c>
      <c r="I22" s="16">
        <v>0.66</v>
      </c>
      <c r="J22" s="13">
        <v>160.51</v>
      </c>
      <c r="K22" s="21">
        <v>0.64559999999999995</v>
      </c>
      <c r="L22" s="13">
        <v>360.53</v>
      </c>
      <c r="M22" s="19">
        <v>1.45</v>
      </c>
      <c r="N22" s="13">
        <v>295.88</v>
      </c>
      <c r="O22" s="16">
        <v>1.19</v>
      </c>
      <c r="P22" s="13">
        <f t="shared" si="7"/>
        <v>656.41</v>
      </c>
      <c r="Q22" s="16">
        <f t="shared" si="8"/>
        <v>2.6399999999999997</v>
      </c>
      <c r="R22" s="13">
        <v>656.31</v>
      </c>
      <c r="S22" s="16">
        <v>2.64</v>
      </c>
      <c r="T22" s="13">
        <v>473.29</v>
      </c>
    </row>
    <row r="23" spans="5:23" x14ac:dyDescent="0.25">
      <c r="E23" s="13">
        <v>13</v>
      </c>
      <c r="F23" s="14" t="s">
        <v>24</v>
      </c>
      <c r="G23" s="15">
        <v>248.64</v>
      </c>
      <c r="H23" s="13">
        <v>164.1</v>
      </c>
      <c r="I23" s="16">
        <v>0.66</v>
      </c>
      <c r="J23" s="13">
        <v>160.51</v>
      </c>
      <c r="K23" s="21">
        <v>0.64559999999999995</v>
      </c>
      <c r="L23" s="13">
        <v>360.53</v>
      </c>
      <c r="M23" s="19">
        <v>1.45</v>
      </c>
      <c r="N23" s="13">
        <v>295.88</v>
      </c>
      <c r="O23" s="16">
        <v>1.19</v>
      </c>
      <c r="P23" s="13">
        <f t="shared" si="7"/>
        <v>656.41</v>
      </c>
      <c r="Q23" s="16">
        <f t="shared" si="8"/>
        <v>2.6399999999999997</v>
      </c>
      <c r="R23" s="13">
        <v>656.27</v>
      </c>
      <c r="S23" s="16">
        <v>2.64</v>
      </c>
      <c r="T23" s="13">
        <v>473.33</v>
      </c>
    </row>
    <row r="24" spans="5:23" x14ac:dyDescent="0.25">
      <c r="E24" s="13">
        <v>14</v>
      </c>
      <c r="F24" s="14" t="s">
        <v>25</v>
      </c>
      <c r="G24" s="15">
        <v>248.64</v>
      </c>
      <c r="H24" s="13">
        <v>164.1</v>
      </c>
      <c r="I24" s="16">
        <v>0.66</v>
      </c>
      <c r="J24" s="13">
        <v>160.51</v>
      </c>
      <c r="K24" s="21">
        <v>0.64559999999999995</v>
      </c>
      <c r="L24" s="13">
        <v>360.53</v>
      </c>
      <c r="M24" s="19">
        <v>1.45</v>
      </c>
      <c r="N24" s="13">
        <v>295.88</v>
      </c>
      <c r="O24" s="16">
        <v>1.19</v>
      </c>
      <c r="P24" s="13">
        <f t="shared" si="7"/>
        <v>656.41</v>
      </c>
      <c r="Q24" s="16">
        <f t="shared" si="8"/>
        <v>2.6399999999999997</v>
      </c>
      <c r="R24" s="13">
        <v>656.31</v>
      </c>
      <c r="S24" s="16">
        <v>2.64</v>
      </c>
      <c r="T24" s="13">
        <v>473.29</v>
      </c>
    </row>
    <row r="25" spans="5:23" x14ac:dyDescent="0.25">
      <c r="E25" s="13">
        <v>15</v>
      </c>
      <c r="F25" s="14" t="s">
        <v>26</v>
      </c>
      <c r="G25" s="15">
        <v>248.64</v>
      </c>
      <c r="H25" s="13">
        <v>164.1</v>
      </c>
      <c r="I25" s="16">
        <v>0.66</v>
      </c>
      <c r="J25" s="13">
        <v>160.51</v>
      </c>
      <c r="K25" s="21">
        <v>0.64559999999999995</v>
      </c>
      <c r="L25" s="13">
        <v>360.53</v>
      </c>
      <c r="M25" s="19">
        <v>1.45</v>
      </c>
      <c r="N25" s="13">
        <v>295.88</v>
      </c>
      <c r="O25" s="16">
        <v>1.19</v>
      </c>
      <c r="P25" s="13">
        <f t="shared" si="7"/>
        <v>656.41</v>
      </c>
      <c r="Q25" s="16">
        <f t="shared" si="8"/>
        <v>2.6399999999999997</v>
      </c>
      <c r="R25" s="13">
        <v>656.27</v>
      </c>
      <c r="S25" s="16">
        <v>2.64</v>
      </c>
      <c r="T25" s="13">
        <v>473.33</v>
      </c>
    </row>
    <row r="26" spans="5:23" x14ac:dyDescent="0.25">
      <c r="E26" s="13">
        <v>16</v>
      </c>
      <c r="F26" s="14" t="s">
        <v>27</v>
      </c>
      <c r="G26" s="15">
        <v>248.64</v>
      </c>
      <c r="H26" s="13">
        <v>164.1</v>
      </c>
      <c r="I26" s="16">
        <v>0.66</v>
      </c>
      <c r="J26" s="13">
        <v>160.51</v>
      </c>
      <c r="K26" s="21">
        <v>0.64559999999999995</v>
      </c>
      <c r="L26" s="13">
        <v>360.53</v>
      </c>
      <c r="M26" s="19">
        <v>1.45</v>
      </c>
      <c r="N26" s="13">
        <v>295.88</v>
      </c>
      <c r="O26" s="16">
        <v>1.19</v>
      </c>
      <c r="P26" s="13">
        <f t="shared" si="7"/>
        <v>656.41</v>
      </c>
      <c r="Q26" s="16">
        <f t="shared" si="8"/>
        <v>2.6399999999999997</v>
      </c>
      <c r="R26" s="13">
        <v>659.51</v>
      </c>
      <c r="S26" s="16">
        <v>2.64</v>
      </c>
      <c r="T26" s="13">
        <v>4730.8999999999996</v>
      </c>
    </row>
    <row r="27" spans="5:23" x14ac:dyDescent="0.25">
      <c r="E27" s="23" t="s">
        <v>15</v>
      </c>
      <c r="F27" s="23"/>
      <c r="G27" s="24">
        <f>SUM(G11:G26)</f>
        <v>3930.8799999999987</v>
      </c>
      <c r="H27" s="25">
        <f>SUM(H11:H26)</f>
        <v>2594.3399999999992</v>
      </c>
      <c r="I27" s="25"/>
      <c r="J27" s="25">
        <f>SUM(J11:J26)</f>
        <v>2536.7200000000003</v>
      </c>
      <c r="K27" s="25"/>
      <c r="L27" s="25">
        <f>SUM(L11:L26)</f>
        <v>5699.7999999999975</v>
      </c>
      <c r="M27" s="25"/>
      <c r="N27" s="24">
        <f>SUM(N11:N26)</f>
        <v>4677.7200000000012</v>
      </c>
      <c r="O27" s="25"/>
      <c r="P27" s="24">
        <f>SUM(P11:P26)</f>
        <v>10377.419999999998</v>
      </c>
      <c r="Q27" s="25"/>
      <c r="R27" s="24">
        <f>SUM(R11:R26)</f>
        <v>10376.73</v>
      </c>
      <c r="S27" s="25"/>
      <c r="T27" s="25">
        <f>SUM(T11:T26)</f>
        <v>11740.84</v>
      </c>
      <c r="U27">
        <f>T27*10.764</f>
        <v>126378.40175999999</v>
      </c>
      <c r="V27">
        <f>R27*10.764</f>
        <v>111695.12172</v>
      </c>
      <c r="W27">
        <f>1550*V27</f>
        <v>173127438.66599998</v>
      </c>
    </row>
    <row r="28" spans="5:23" x14ac:dyDescent="0.25">
      <c r="E28" s="4" t="s">
        <v>12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>
        <f>U27*1000</f>
        <v>126378401.75999999</v>
      </c>
    </row>
    <row r="29" spans="5:23" x14ac:dyDescent="0.25">
      <c r="E29" s="4" t="s">
        <v>11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V29">
        <f>U28+W27</f>
        <v>299505840.426</v>
      </c>
      <c r="W29" s="1"/>
    </row>
    <row r="30" spans="5:23" x14ac:dyDescent="0.25">
      <c r="E30" s="4" t="s">
        <v>13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5:23" x14ac:dyDescent="0.25">
      <c r="E31" s="5" t="s">
        <v>14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5:23" x14ac:dyDescent="0.25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6" spans="16:20" x14ac:dyDescent="0.25">
      <c r="Q36">
        <f>0.965*70000000</f>
        <v>67550000</v>
      </c>
    </row>
    <row r="37" spans="16:20" x14ac:dyDescent="0.25">
      <c r="T37" s="26">
        <v>173127439</v>
      </c>
    </row>
    <row r="38" spans="16:20" x14ac:dyDescent="0.25">
      <c r="T38" s="26">
        <v>126378402</v>
      </c>
    </row>
    <row r="39" spans="16:20" x14ac:dyDescent="0.25">
      <c r="T39" s="26">
        <f>T37+T38</f>
        <v>299505841</v>
      </c>
    </row>
    <row r="40" spans="16:20" x14ac:dyDescent="0.25">
      <c r="T40">
        <v>50000000</v>
      </c>
    </row>
    <row r="41" spans="16:20" x14ac:dyDescent="0.25">
      <c r="T41" s="26">
        <f>T40+T39+Q36</f>
        <v>417055841</v>
      </c>
    </row>
    <row r="42" spans="16:20" x14ac:dyDescent="0.25">
      <c r="T42" s="26">
        <f>ROUND(T41,-5)</f>
        <v>417100000</v>
      </c>
    </row>
    <row r="43" spans="16:20" x14ac:dyDescent="0.25">
      <c r="T43" s="27">
        <f>T42*0.85</f>
        <v>354535000</v>
      </c>
    </row>
    <row r="44" spans="16:20" x14ac:dyDescent="0.25">
      <c r="T44">
        <f>T42*0.75</f>
        <v>312825000</v>
      </c>
    </row>
    <row r="47" spans="16:20" x14ac:dyDescent="0.25">
      <c r="P47">
        <v>6250</v>
      </c>
    </row>
    <row r="48" spans="16:20" x14ac:dyDescent="0.25">
      <c r="P48">
        <v>6086</v>
      </c>
    </row>
    <row r="49" spans="16:17" x14ac:dyDescent="0.25">
      <c r="P49">
        <v>6414</v>
      </c>
    </row>
    <row r="50" spans="16:17" x14ac:dyDescent="0.25">
      <c r="P50">
        <v>6404</v>
      </c>
    </row>
    <row r="51" spans="16:17" x14ac:dyDescent="0.25">
      <c r="P51">
        <v>6568</v>
      </c>
    </row>
    <row r="52" spans="16:17" x14ac:dyDescent="0.25">
      <c r="P52">
        <f>SUM(P47:P51)</f>
        <v>31722</v>
      </c>
      <c r="Q52">
        <f>P52/5</f>
        <v>6344.4</v>
      </c>
    </row>
  </sheetData>
  <mergeCells count="18">
    <mergeCell ref="E31:T31"/>
    <mergeCell ref="E32:T32"/>
    <mergeCell ref="R9:S9"/>
    <mergeCell ref="T9:T10"/>
    <mergeCell ref="E27:F27"/>
    <mergeCell ref="E28:T28"/>
    <mergeCell ref="E29:T29"/>
    <mergeCell ref="E30:T30"/>
    <mergeCell ref="E7:T7"/>
    <mergeCell ref="H8:K8"/>
    <mergeCell ref="L8:S8"/>
    <mergeCell ref="E9:E10"/>
    <mergeCell ref="F9:F10"/>
    <mergeCell ref="H9:I9"/>
    <mergeCell ref="J9:K9"/>
    <mergeCell ref="L9:M9"/>
    <mergeCell ref="N9:O9"/>
    <mergeCell ref="P9:Q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Plot 1 B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trainee4</cp:lastModifiedBy>
  <dcterms:created xsi:type="dcterms:W3CDTF">2021-10-28T04:39:22Z</dcterms:created>
  <dcterms:modified xsi:type="dcterms:W3CDTF">2021-10-30T11:32:10Z</dcterms:modified>
</cp:coreProperties>
</file>