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2\Documents\Downloads\PL486-Q109-462-583\"/>
    </mc:Choice>
  </mc:AlternateContent>
  <bookViews>
    <workbookView xWindow="0" yWindow="0" windowWidth="21600" windowHeight="9630"/>
  </bookViews>
  <sheets>
    <sheet name="Building Sheet" sheetId="1" r:id="rId1"/>
    <sheet name="Sheet4" sheetId="5" r:id="rId2"/>
  </sheets>
  <calcPr calcId="162913"/>
</workbook>
</file>

<file path=xl/calcChain.xml><?xml version="1.0" encoding="utf-8"?>
<calcChain xmlns="http://schemas.openxmlformats.org/spreadsheetml/2006/main">
  <c r="J19" i="1" l="1"/>
  <c r="I13" i="1"/>
  <c r="O9" i="1"/>
  <c r="O10" i="1" s="1"/>
  <c r="O11" i="1" s="1"/>
  <c r="N8" i="1"/>
  <c r="N9" i="1" s="1"/>
  <c r="N10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P15" i="1" l="1"/>
  <c r="P16" i="1" s="1"/>
  <c r="P17" i="1" s="1"/>
  <c r="P14" i="1"/>
  <c r="N15" i="1" l="1"/>
  <c r="N4" i="1"/>
  <c r="N5" i="1" s="1"/>
  <c r="N6" i="1" s="1"/>
  <c r="J6" i="1"/>
  <c r="L6" i="1" s="1"/>
  <c r="Q36" i="1" l="1"/>
  <c r="O36" i="1"/>
  <c r="Q4" i="1"/>
  <c r="Q5" i="1" s="1"/>
  <c r="R5" i="1" s="1"/>
  <c r="J5" i="1" l="1"/>
  <c r="L5" i="1" s="1"/>
  <c r="J4" i="1"/>
  <c r="L4" i="1" s="1"/>
  <c r="J3" i="1" l="1"/>
  <c r="J13" i="1" s="1"/>
  <c r="L3" i="1" l="1"/>
  <c r="L13" i="1" s="1"/>
</calcChain>
</file>

<file path=xl/sharedStrings.xml><?xml version="1.0" encoding="utf-8"?>
<sst xmlns="http://schemas.openxmlformats.org/spreadsheetml/2006/main" count="47" uniqueCount="31">
  <si>
    <t>Block Name</t>
  </si>
  <si>
    <t>Total Slabs/ Floors</t>
  </si>
  <si>
    <t>Year of construction</t>
  </si>
  <si>
    <t>Structure condition</t>
  </si>
  <si>
    <t>S.No.</t>
  </si>
  <si>
    <t>Area (in sq. mtr.)</t>
  </si>
  <si>
    <t>Area (sq. fts.)</t>
  </si>
  <si>
    <t>Good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</si>
  <si>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</si>
  <si>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</si>
  <si>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</si>
  <si>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</si>
  <si>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</si>
  <si>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Power shed &amp; store </t>
  </si>
  <si>
    <t xml:space="preserve">Misc Store </t>
  </si>
  <si>
    <t>Store Shed 1</t>
  </si>
  <si>
    <t>Store Shed 2</t>
  </si>
  <si>
    <t xml:space="preserve">Open area in front of Office </t>
  </si>
  <si>
    <t xml:space="preserve">Temple </t>
  </si>
  <si>
    <t>Guard Room</t>
  </si>
  <si>
    <t>Floor wise Height (mtr.)</t>
  </si>
  <si>
    <t xml:space="preserve">Tin Shed Mounted on Brick Wall Structure </t>
  </si>
  <si>
    <t>GI Sheet Mounted on brick wall</t>
  </si>
  <si>
    <t>1. All the buildings are located at Plot No. D-24 &amp; D-25, Industrial Area Haridwar,Tehsil - Haridwar, District - Haridwar</t>
  </si>
  <si>
    <t>2. All the civil structure data are taken as per site measurement only, since approved map is not provided to us by the bank</t>
  </si>
  <si>
    <t xml:space="preserve">Type of construction     </t>
  </si>
  <si>
    <t>M/S. ISAT Network Engineers Pvt. Ltd.</t>
  </si>
  <si>
    <t>Office Block</t>
  </si>
  <si>
    <t>Office Block (RCC)</t>
  </si>
  <si>
    <t>Office Block (RCC) (F.F)</t>
  </si>
  <si>
    <t>RCC mounted on 9'' brick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</si>
</sst>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000000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tabSelected="1" topLeftCell="B1" zoomScale="80" zoomScaleNormal="80" workbookViewId="0">
      <selection activeCell="B1" sqref="B1:L17"/>
    </sheetView>
  </sheetViews>
  <sheetFormatPr defaultRowHeight="15" x14ac:dyDescent="0.25"/>
  <cols>
    <col min="2" max="2" width="7.140625" style="2" bestFit="1" customWidth="1"/>
    <col min="3" max="3" width="29.42578125" style="4" bestFit="1" customWidth="1"/>
    <col min="4" max="4" width="2.7109375" style="1" hidden="1" customWidth="1"/>
    <col min="5" max="5" width="14.42578125" style="1" hidden="1" customWidth="1"/>
    <col min="6" max="6" width="15.28515625" style="1" bestFit="1" customWidth="1"/>
    <col min="7" max="7" width="47" style="3" bestFit="1" customWidth="1"/>
    <col min="8" max="8" width="14.5703125" style="1" hidden="1" customWidth="1"/>
    <col min="9" max="9" width="14.28515625" style="1" bestFit="1" customWidth="1"/>
    <col min="10" max="10" width="16" style="1" bestFit="1" customWidth="1"/>
    <col min="11" max="11" width="16.7109375" bestFit="1" customWidth="1"/>
    <col min="12" max="12" width="21.85546875" customWidth="1"/>
  </cols>
  <sheetData>
    <row r="1" spans="2:18" ht="20.25" customHeight="1" x14ac:dyDescent="0.25">
      <c r="B1" s="23" t="s">
        <v>26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8" ht="48.75" customHeight="1" x14ac:dyDescent="0.25">
      <c r="B2" s="7" t="s">
        <v>4</v>
      </c>
      <c r="C2" s="7" t="s">
        <v>0</v>
      </c>
      <c r="D2" s="7" t="s">
        <v>1</v>
      </c>
      <c r="E2" s="7" t="s">
        <v>20</v>
      </c>
      <c r="F2" s="7" t="s">
        <v>2</v>
      </c>
      <c r="G2" s="7" t="s">
        <v>25</v>
      </c>
      <c r="H2" s="7" t="s">
        <v>3</v>
      </c>
      <c r="I2" s="7" t="s">
        <v>5</v>
      </c>
      <c r="J2" s="7" t="s">
        <v>6</v>
      </c>
      <c r="K2" s="7" t="s">
        <v>8</v>
      </c>
      <c r="L2" s="7" t="s">
        <v>9</v>
      </c>
    </row>
    <row r="3" spans="2:18" x14ac:dyDescent="0.25">
      <c r="B3" s="8">
        <v>1</v>
      </c>
      <c r="C3" s="9" t="s">
        <v>13</v>
      </c>
      <c r="D3" s="9">
        <v>2</v>
      </c>
      <c r="E3" s="8">
        <v>6</v>
      </c>
      <c r="F3" s="8">
        <v>1985</v>
      </c>
      <c r="G3" s="8" t="s">
        <v>21</v>
      </c>
      <c r="H3" s="8" t="s">
        <v>7</v>
      </c>
      <c r="I3" s="10">
        <v>484.4</v>
      </c>
      <c r="J3" s="10">
        <f>10.7642*I3</f>
        <v>5214.1784800000005</v>
      </c>
      <c r="K3" s="11">
        <v>300</v>
      </c>
      <c r="L3" s="11">
        <f>K3*J3</f>
        <v>1564253.5440000002</v>
      </c>
    </row>
    <row r="4" spans="2:18" x14ac:dyDescent="0.25">
      <c r="B4" s="8">
        <v>2</v>
      </c>
      <c r="C4" s="9" t="s">
        <v>14</v>
      </c>
      <c r="D4" s="9">
        <v>1</v>
      </c>
      <c r="E4" s="8"/>
      <c r="F4" s="8">
        <v>1985</v>
      </c>
      <c r="G4" s="9" t="s">
        <v>21</v>
      </c>
      <c r="H4" s="8" t="s">
        <v>7</v>
      </c>
      <c r="I4" s="10">
        <v>180.2</v>
      </c>
      <c r="J4" s="10">
        <f t="shared" ref="J4:J12" si="0">10.7642*I4</f>
        <v>1939.70884</v>
      </c>
      <c r="K4" s="11">
        <v>300</v>
      </c>
      <c r="L4" s="11">
        <f t="shared" ref="L4:L12" si="1">K4*J4</f>
        <v>581912.652</v>
      </c>
      <c r="N4">
        <f xml:space="preserve"> (1-5%)/40</f>
        <v>2.375E-2</v>
      </c>
      <c r="Q4">
        <f>(1-5%)/40</f>
        <v>2.375E-2</v>
      </c>
    </row>
    <row r="5" spans="2:18" x14ac:dyDescent="0.25">
      <c r="B5" s="8">
        <v>3</v>
      </c>
      <c r="C5" s="9" t="s">
        <v>15</v>
      </c>
      <c r="D5" s="9">
        <v>1</v>
      </c>
      <c r="E5" s="8">
        <v>6</v>
      </c>
      <c r="F5" s="8">
        <v>1985</v>
      </c>
      <c r="G5" s="9" t="s">
        <v>21</v>
      </c>
      <c r="H5" s="8" t="s">
        <v>7</v>
      </c>
      <c r="I5" s="10">
        <v>272.7</v>
      </c>
      <c r="J5" s="10">
        <f t="shared" si="0"/>
        <v>2935.39734</v>
      </c>
      <c r="K5" s="11">
        <v>300</v>
      </c>
      <c r="L5" s="11">
        <f t="shared" si="1"/>
        <v>880619.20200000005</v>
      </c>
      <c r="N5">
        <f>800*N4*9</f>
        <v>171</v>
      </c>
      <c r="Q5">
        <f>800*Q4*30</f>
        <v>570</v>
      </c>
      <c r="R5">
        <f>700-Q5</f>
        <v>130</v>
      </c>
    </row>
    <row r="6" spans="2:18" x14ac:dyDescent="0.25">
      <c r="B6" s="8">
        <v>4</v>
      </c>
      <c r="C6" s="9" t="s">
        <v>16</v>
      </c>
      <c r="D6" s="9"/>
      <c r="E6" s="8">
        <v>4</v>
      </c>
      <c r="F6" s="8">
        <v>1985</v>
      </c>
      <c r="G6" s="8" t="s">
        <v>21</v>
      </c>
      <c r="H6" s="8" t="s">
        <v>7</v>
      </c>
      <c r="I6" s="10">
        <v>710.6</v>
      </c>
      <c r="J6" s="10">
        <f t="shared" si="0"/>
        <v>7649.0405200000005</v>
      </c>
      <c r="K6" s="11">
        <v>300</v>
      </c>
      <c r="L6" s="11">
        <f t="shared" si="1"/>
        <v>2294712.156</v>
      </c>
      <c r="N6">
        <f>800-N5</f>
        <v>629</v>
      </c>
    </row>
    <row r="7" spans="2:18" x14ac:dyDescent="0.25">
      <c r="B7" s="8">
        <v>5</v>
      </c>
      <c r="C7" s="9" t="s">
        <v>27</v>
      </c>
      <c r="D7" s="9"/>
      <c r="E7" s="8"/>
      <c r="F7" s="8">
        <v>1985</v>
      </c>
      <c r="G7" s="8" t="s">
        <v>21</v>
      </c>
      <c r="H7" s="8" t="s">
        <v>7</v>
      </c>
      <c r="I7" s="10">
        <v>172.2</v>
      </c>
      <c r="J7" s="10">
        <f t="shared" si="0"/>
        <v>1853.5952400000001</v>
      </c>
      <c r="K7" s="11">
        <v>300</v>
      </c>
      <c r="L7" s="11">
        <f t="shared" si="1"/>
        <v>556078.57200000004</v>
      </c>
    </row>
    <row r="8" spans="2:18" x14ac:dyDescent="0.25">
      <c r="B8" s="8">
        <v>6</v>
      </c>
      <c r="C8" s="9" t="s">
        <v>28</v>
      </c>
      <c r="D8" s="9"/>
      <c r="E8" s="8"/>
      <c r="F8" s="8">
        <v>1985</v>
      </c>
      <c r="G8" s="8" t="s">
        <v>30</v>
      </c>
      <c r="H8" s="8" t="s">
        <v>7</v>
      </c>
      <c r="I8" s="10">
        <v>38.25</v>
      </c>
      <c r="J8" s="10">
        <f t="shared" si="0"/>
        <v>411.73065000000003</v>
      </c>
      <c r="K8" s="11">
        <v>900</v>
      </c>
      <c r="L8" s="11">
        <f t="shared" si="1"/>
        <v>370557.58500000002</v>
      </c>
      <c r="N8">
        <f>(1-5%)/40</f>
        <v>2.375E-2</v>
      </c>
    </row>
    <row r="9" spans="2:18" x14ac:dyDescent="0.25">
      <c r="B9" s="8">
        <v>7</v>
      </c>
      <c r="C9" s="9" t="s">
        <v>29</v>
      </c>
      <c r="D9" s="9"/>
      <c r="E9" s="8"/>
      <c r="F9" s="8">
        <v>1985</v>
      </c>
      <c r="G9" s="8" t="s">
        <v>30</v>
      </c>
      <c r="H9" s="8" t="s">
        <v>7</v>
      </c>
      <c r="I9" s="10">
        <v>38.25</v>
      </c>
      <c r="J9" s="10">
        <f t="shared" si="0"/>
        <v>411.73065000000003</v>
      </c>
      <c r="K9" s="11">
        <v>900</v>
      </c>
      <c r="L9" s="11">
        <f t="shared" si="1"/>
        <v>370557.58500000002</v>
      </c>
      <c r="N9">
        <f>700*N8*36</f>
        <v>598.5</v>
      </c>
      <c r="O9">
        <f>(1-5%)/60</f>
        <v>1.5833333333333331E-2</v>
      </c>
    </row>
    <row r="10" spans="2:18" x14ac:dyDescent="0.25">
      <c r="B10" s="8">
        <v>8</v>
      </c>
      <c r="C10" s="9" t="s">
        <v>17</v>
      </c>
      <c r="D10" s="9"/>
      <c r="E10" s="8"/>
      <c r="F10" s="8">
        <v>1985</v>
      </c>
      <c r="G10" s="8" t="s">
        <v>22</v>
      </c>
      <c r="H10" s="8" t="s">
        <v>7</v>
      </c>
      <c r="I10" s="10">
        <v>134.12</v>
      </c>
      <c r="J10" s="10">
        <f t="shared" si="0"/>
        <v>1443.6945040000001</v>
      </c>
      <c r="K10" s="11">
        <v>200</v>
      </c>
      <c r="L10" s="11">
        <f t="shared" si="1"/>
        <v>288738.9008</v>
      </c>
      <c r="N10">
        <f>700-N9</f>
        <v>101.5</v>
      </c>
      <c r="O10">
        <f>1400*O9*36</f>
        <v>797.99999999999989</v>
      </c>
    </row>
    <row r="11" spans="2:18" x14ac:dyDescent="0.25">
      <c r="B11" s="8">
        <v>9</v>
      </c>
      <c r="C11" s="9" t="s">
        <v>18</v>
      </c>
      <c r="D11" s="9"/>
      <c r="E11" s="8"/>
      <c r="F11" s="8">
        <v>1985</v>
      </c>
      <c r="G11" s="8" t="s">
        <v>30</v>
      </c>
      <c r="H11" s="8" t="s">
        <v>7</v>
      </c>
      <c r="I11" s="10">
        <v>14.7</v>
      </c>
      <c r="J11" s="10">
        <f t="shared" si="0"/>
        <v>158.23374000000001</v>
      </c>
      <c r="K11" s="11">
        <v>900</v>
      </c>
      <c r="L11" s="11">
        <f t="shared" si="1"/>
        <v>142410.36600000001</v>
      </c>
      <c r="O11">
        <f>1400-O10</f>
        <v>602.00000000000011</v>
      </c>
    </row>
    <row r="12" spans="2:18" x14ac:dyDescent="0.25">
      <c r="B12" s="8">
        <v>10</v>
      </c>
      <c r="C12" s="9" t="s">
        <v>19</v>
      </c>
      <c r="D12" s="8"/>
      <c r="E12" s="8"/>
      <c r="F12" s="8">
        <v>1985</v>
      </c>
      <c r="G12" s="8" t="s">
        <v>30</v>
      </c>
      <c r="H12" s="8" t="s">
        <v>7</v>
      </c>
      <c r="I12" s="10">
        <v>10.44</v>
      </c>
      <c r="J12" s="10">
        <f t="shared" si="0"/>
        <v>112.378248</v>
      </c>
      <c r="K12" s="11">
        <v>900</v>
      </c>
      <c r="L12" s="11">
        <f t="shared" si="1"/>
        <v>101140.4232</v>
      </c>
    </row>
    <row r="13" spans="2:18" ht="15.75" x14ac:dyDescent="0.25">
      <c r="B13" s="12" t="s">
        <v>10</v>
      </c>
      <c r="C13" s="13"/>
      <c r="D13" s="13"/>
      <c r="E13" s="13"/>
      <c r="F13" s="13"/>
      <c r="G13" s="13"/>
      <c r="H13" s="14"/>
      <c r="I13" s="15">
        <f>SUM(I3:I12)</f>
        <v>2055.86</v>
      </c>
      <c r="J13" s="15">
        <f>SUM(J3:J12)</f>
        <v>22129.688212000001</v>
      </c>
      <c r="K13" s="16"/>
      <c r="L13" s="16">
        <f>SUM(L3:L12)</f>
        <v>7150980.9860000005</v>
      </c>
    </row>
    <row r="14" spans="2:18" x14ac:dyDescent="0.25">
      <c r="B14" s="17" t="s">
        <v>11</v>
      </c>
      <c r="C14" s="18"/>
      <c r="D14" s="18"/>
      <c r="E14" s="18"/>
      <c r="F14" s="18"/>
      <c r="G14" s="18"/>
      <c r="H14" s="18"/>
      <c r="I14" s="18"/>
      <c r="J14" s="18"/>
      <c r="K14" s="18"/>
      <c r="L14" s="19"/>
      <c r="P14">
        <f>(1-5)</f>
        <v>-4</v>
      </c>
    </row>
    <row r="15" spans="2:18" x14ac:dyDescent="0.25">
      <c r="B15" s="17" t="s">
        <v>23</v>
      </c>
      <c r="C15" s="18"/>
      <c r="D15" s="18"/>
      <c r="E15" s="18"/>
      <c r="F15" s="18"/>
      <c r="G15" s="18"/>
      <c r="H15" s="18"/>
      <c r="I15" s="18"/>
      <c r="J15" s="18"/>
      <c r="K15" s="18"/>
      <c r="L15" s="19"/>
      <c r="N15">
        <f>1200*4745.94</f>
        <v>5695127.9999999991</v>
      </c>
      <c r="P15">
        <f>(1-5%)/60</f>
        <v>1.5833333333333331E-2</v>
      </c>
    </row>
    <row r="16" spans="2:18" x14ac:dyDescent="0.25">
      <c r="B16" s="20" t="s">
        <v>24</v>
      </c>
      <c r="C16" s="21"/>
      <c r="D16" s="21"/>
      <c r="E16" s="21"/>
      <c r="F16" s="21"/>
      <c r="G16" s="21"/>
      <c r="H16" s="21"/>
      <c r="I16" s="21"/>
      <c r="J16" s="21"/>
      <c r="K16" s="21"/>
      <c r="L16" s="22"/>
      <c r="P16">
        <f>1400*34*P15</f>
        <v>753.66666666666652</v>
      </c>
    </row>
    <row r="17" spans="2:16" x14ac:dyDescent="0.25">
      <c r="B17" s="17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9"/>
      <c r="P17">
        <f>1400-P16</f>
        <v>646.33333333333348</v>
      </c>
    </row>
    <row r="18" spans="2:16" ht="41.25" customHeight="1" x14ac:dyDescent="0.25"/>
    <row r="19" spans="2:16" ht="42" customHeight="1" x14ac:dyDescent="0.25">
      <c r="J19" s="6">
        <f>I8+I9+I11+I12</f>
        <v>101.64</v>
      </c>
    </row>
    <row r="20" spans="2:16" ht="39" customHeight="1" x14ac:dyDescent="0.25"/>
    <row r="21" spans="2:16" ht="33" customHeight="1" x14ac:dyDescent="0.25"/>
    <row r="22" spans="2:16" ht="36.75" customHeight="1" x14ac:dyDescent="0.25"/>
    <row r="23" spans="2:16" ht="44.25" customHeight="1" x14ac:dyDescent="0.25"/>
    <row r="24" spans="2:16" ht="41.25" customHeight="1" x14ac:dyDescent="0.25">
      <c r="G24" s="5"/>
    </row>
    <row r="25" spans="2:16" ht="38.25" customHeight="1" x14ac:dyDescent="0.25"/>
    <row r="26" spans="2:16" ht="39.75" customHeight="1" x14ac:dyDescent="0.25"/>
    <row r="27" spans="2:16" ht="31.5" customHeight="1" x14ac:dyDescent="0.25"/>
    <row r="28" spans="2:16" ht="36.75" customHeight="1" x14ac:dyDescent="0.25"/>
    <row r="29" spans="2:16" ht="39.75" customHeight="1" x14ac:dyDescent="0.25"/>
    <row r="30" spans="2:16" ht="33.75" customHeight="1" x14ac:dyDescent="0.25"/>
    <row r="31" spans="2:16" ht="33.75" customHeight="1" x14ac:dyDescent="0.25"/>
    <row r="32" spans="2:16" ht="39.75" customHeight="1" x14ac:dyDescent="0.25"/>
    <row r="33" spans="15:17" ht="42.75" customHeight="1" x14ac:dyDescent="0.25"/>
    <row r="34" spans="15:17" ht="38.25" customHeight="1" x14ac:dyDescent="0.25"/>
    <row r="35" spans="15:17" ht="33.75" customHeight="1" x14ac:dyDescent="0.25"/>
    <row r="36" spans="15:17" ht="27.75" customHeight="1" x14ac:dyDescent="0.25">
      <c r="O36" t="e">
        <f>800*#REF!*25</f>
        <v>#REF!</v>
      </c>
      <c r="Q36" t="e">
        <f>1400*#REF!*25</f>
        <v>#REF!</v>
      </c>
    </row>
    <row r="37" spans="15:17" ht="39.75" customHeight="1" x14ac:dyDescent="0.25"/>
    <row r="38" spans="15:17" ht="27" customHeight="1" x14ac:dyDescent="0.25"/>
    <row r="39" spans="15:17" ht="32.25" customHeight="1" x14ac:dyDescent="0.25"/>
  </sheetData>
  <mergeCells count="6">
    <mergeCell ref="B17:L17"/>
    <mergeCell ref="B16:L16"/>
    <mergeCell ref="B1:L1"/>
    <mergeCell ref="B14:L14"/>
    <mergeCell ref="B13:H13"/>
    <mergeCell ref="B15:L15"/>
  </mergeCells>
  <dataValidations count="2">
    <dataValidation type="list" allowBlank="1" showInputMessage="1" showErrorMessage="1" sqref="H3:H12">
      <formula1>"Very Good, Good, Average, Poor, Ordinary with wreckages in the structure"</formula1>
    </dataValidation>
    <dataValidation type="list" allowBlank="1" showInputMessage="1" showErrorMessage="1" sqref="G24 G4:G5">
      <formula1>$L$2:$L$5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abhishek solanki</cp:lastModifiedBy>
  <dcterms:created xsi:type="dcterms:W3CDTF">2016-02-17T05:50:56Z</dcterms:created>
  <dcterms:modified xsi:type="dcterms:W3CDTF">2021-10-13T12:49:28Z</dcterms:modified>
</cp:coreProperties>
</file>