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gineer2\Documents\Downloads\PL487-Q110-464-583\"/>
    </mc:Choice>
  </mc:AlternateContent>
  <bookViews>
    <workbookView xWindow="0" yWindow="0" windowWidth="21600" windowHeight="9630"/>
  </bookViews>
  <sheets>
    <sheet name="Building Sheet" sheetId="1" r:id="rId1"/>
    <sheet name="Sheet4" sheetId="5" r:id="rId2"/>
  </sheets>
  <calcPr calcId="162913"/>
</workbook>
</file>

<file path=xl/calcChain.xml><?xml version="1.0" encoding="utf-8"?>
<calcChain xmlns="http://schemas.openxmlformats.org/spreadsheetml/2006/main">
  <c r="I5" i="1" l="1"/>
  <c r="I4" i="1"/>
  <c r="I3" i="1"/>
  <c r="J12" i="1" l="1"/>
  <c r="I6" i="1"/>
  <c r="P8" i="1" l="1"/>
  <c r="P9" i="1" s="1"/>
  <c r="P10" i="1" s="1"/>
  <c r="P7" i="1"/>
  <c r="N8" i="1" l="1"/>
  <c r="N4" i="1"/>
  <c r="N5" i="1" s="1"/>
  <c r="Q29" i="1" l="1"/>
  <c r="O29" i="1"/>
  <c r="Q4" i="1"/>
  <c r="Q5" i="1" s="1"/>
  <c r="R5" i="1" s="1"/>
  <c r="L5" i="1" l="1"/>
  <c r="L4" i="1"/>
  <c r="J6" i="1" l="1"/>
  <c r="L3" i="1" l="1"/>
  <c r="L6" i="1" s="1"/>
</calcChain>
</file>

<file path=xl/sharedStrings.xml><?xml version="1.0" encoding="utf-8"?>
<sst xmlns="http://schemas.openxmlformats.org/spreadsheetml/2006/main" count="26" uniqueCount="22">
  <si>
    <t>Total Slabs/ Floors</t>
  </si>
  <si>
    <t>Year of construction</t>
  </si>
  <si>
    <t>Structure condition</t>
  </si>
  <si>
    <t>S.No.</t>
  </si>
  <si>
    <t>Good</t>
  </si>
  <si>
    <t>Total</t>
  </si>
  <si>
    <t xml:space="preserve">Remarks:- </t>
  </si>
  <si>
    <t>Floor wise Height (mtr.)</t>
  </si>
  <si>
    <t xml:space="preserve">Type of construction     </t>
  </si>
  <si>
    <t>M/S. ISAT Network Engineers Pvt. Ltd.</t>
  </si>
  <si>
    <t xml:space="preserve">Ground Flor </t>
  </si>
  <si>
    <t>First Floor</t>
  </si>
  <si>
    <t xml:space="preserve">Second Floor </t>
  </si>
  <si>
    <t>RCCStructure Mounnted on a 9'' Brick Wall</t>
  </si>
  <si>
    <t xml:space="preserve">Floor </t>
  </si>
  <si>
    <t>1. All the buildings are located at Khasra No. 105 CA/436/ 415 (New 523 C), Situated at Jassaram Road, Haridwar</t>
  </si>
  <si>
    <r>
      <t>Area (</t>
    </r>
    <r>
      <rPr>
        <i/>
        <sz val="14"/>
        <color theme="1"/>
        <rFont val="Calibri"/>
        <family val="2"/>
        <scheme val="minor"/>
      </rPr>
      <t>in sq. mtr.</t>
    </r>
    <r>
      <rPr>
        <b/>
        <sz val="14"/>
        <color theme="1"/>
        <rFont val="Calibri"/>
        <family val="2"/>
        <scheme val="minor"/>
      </rPr>
      <t>)</t>
    </r>
  </si>
  <si>
    <r>
      <t>Area (</t>
    </r>
    <r>
      <rPr>
        <i/>
        <sz val="14"/>
        <color theme="1"/>
        <rFont val="Calibri"/>
        <family val="2"/>
        <scheme val="minor"/>
      </rPr>
      <t>sq. fts</t>
    </r>
    <r>
      <rPr>
        <b/>
        <sz val="14"/>
        <color theme="1"/>
        <rFont val="Calibri"/>
        <family val="2"/>
        <scheme val="minor"/>
      </rPr>
      <t>.)</t>
    </r>
  </si>
  <si>
    <r>
      <t>Rate Adopted 
(</t>
    </r>
    <r>
      <rPr>
        <i/>
        <sz val="14"/>
        <color theme="1"/>
        <rFont val="Calibri"/>
        <family val="2"/>
        <scheme val="minor"/>
      </rPr>
      <t>per sq. ft)</t>
    </r>
    <r>
      <rPr>
        <b/>
        <sz val="14"/>
        <color theme="1"/>
        <rFont val="Calibri"/>
        <family val="2"/>
        <scheme val="minor"/>
      </rPr>
      <t xml:space="preserve"> </t>
    </r>
  </si>
  <si>
    <r>
      <t xml:space="preserve">Market Vaue </t>
    </r>
    <r>
      <rPr>
        <i/>
        <sz val="12"/>
        <color theme="1"/>
        <rFont val="Calibri"/>
        <family val="2"/>
        <scheme val="minor"/>
      </rPr>
      <t>(INR)</t>
    </r>
  </si>
  <si>
    <t>3. The valuation of the structure is done on the basis of Depriciated Replacement cost approach.</t>
  </si>
  <si>
    <t>2. All the civil structure data are taken as per site measurement only, since approved map is not provided to us by the bank.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</si>
</sst>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₹-4009]\ * #,##0.00_ ;_ [$₹-4009]\ * \-#,##0.00_ ;_ [$₹-4009]\ * &quot;-&quot;??_ ;_ @_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2"/>
  <sheetViews>
    <sheetView tabSelected="1" zoomScale="70" zoomScaleNormal="70" workbookViewId="0">
      <selection activeCell="B7" sqref="B7:L7"/>
    </sheetView>
  </sheetViews>
  <sheetFormatPr defaultRowHeight="15" x14ac:dyDescent="0.25"/>
  <cols>
    <col min="2" max="2" width="8.28515625" style="2" bestFit="1" customWidth="1"/>
    <col min="3" max="3" width="15.85546875" style="4" bestFit="1" customWidth="1"/>
    <col min="4" max="4" width="2.7109375" style="1" hidden="1" customWidth="1"/>
    <col min="5" max="5" width="14.42578125" style="1" hidden="1" customWidth="1"/>
    <col min="6" max="6" width="24.28515625" style="1" bestFit="1" customWidth="1"/>
    <col min="7" max="7" width="50.5703125" style="3" bestFit="1" customWidth="1"/>
    <col min="8" max="8" width="14.5703125" style="1" hidden="1" customWidth="1"/>
    <col min="9" max="9" width="16.85546875" style="1" customWidth="1"/>
    <col min="10" max="10" width="16.7109375" style="1" bestFit="1" customWidth="1"/>
    <col min="11" max="11" width="17.140625" bestFit="1" customWidth="1"/>
    <col min="12" max="12" width="22.140625" bestFit="1" customWidth="1"/>
  </cols>
  <sheetData>
    <row r="1" spans="2:18" ht="20.25" customHeight="1" x14ac:dyDescent="0.25">
      <c r="B1" s="7" t="s">
        <v>9</v>
      </c>
      <c r="C1" s="7"/>
      <c r="D1" s="7"/>
      <c r="E1" s="7"/>
      <c r="F1" s="7"/>
      <c r="G1" s="7"/>
      <c r="H1" s="7"/>
      <c r="I1" s="7"/>
      <c r="J1" s="7"/>
      <c r="K1" s="7"/>
      <c r="L1" s="7"/>
    </row>
    <row r="2" spans="2:18" ht="39" customHeight="1" x14ac:dyDescent="0.25">
      <c r="B2" s="8" t="s">
        <v>3</v>
      </c>
      <c r="C2" s="8" t="s">
        <v>14</v>
      </c>
      <c r="D2" s="8" t="s">
        <v>0</v>
      </c>
      <c r="E2" s="8" t="s">
        <v>7</v>
      </c>
      <c r="F2" s="8" t="s">
        <v>1</v>
      </c>
      <c r="G2" s="8" t="s">
        <v>8</v>
      </c>
      <c r="H2" s="8" t="s">
        <v>2</v>
      </c>
      <c r="I2" s="8" t="s">
        <v>16</v>
      </c>
      <c r="J2" s="8" t="s">
        <v>17</v>
      </c>
      <c r="K2" s="8" t="s">
        <v>18</v>
      </c>
      <c r="L2" s="8" t="s">
        <v>19</v>
      </c>
    </row>
    <row r="3" spans="2:18" ht="18.75" x14ac:dyDescent="0.25">
      <c r="B3" s="9">
        <v>1</v>
      </c>
      <c r="C3" s="10" t="s">
        <v>10</v>
      </c>
      <c r="D3" s="10">
        <v>2</v>
      </c>
      <c r="E3" s="9">
        <v>6</v>
      </c>
      <c r="F3" s="9">
        <v>2003</v>
      </c>
      <c r="G3" s="9" t="s">
        <v>13</v>
      </c>
      <c r="H3" s="9" t="s">
        <v>4</v>
      </c>
      <c r="I3" s="11">
        <f>J3/10.764</f>
        <v>278.70680044593092</v>
      </c>
      <c r="J3" s="11">
        <v>3000</v>
      </c>
      <c r="K3" s="12">
        <v>1000</v>
      </c>
      <c r="L3" s="12">
        <f>K3*J3</f>
        <v>3000000</v>
      </c>
    </row>
    <row r="4" spans="2:18" ht="18.75" x14ac:dyDescent="0.25">
      <c r="B4" s="9">
        <v>2</v>
      </c>
      <c r="C4" s="10" t="s">
        <v>11</v>
      </c>
      <c r="D4" s="10">
        <v>1</v>
      </c>
      <c r="E4" s="9"/>
      <c r="F4" s="9">
        <v>2003</v>
      </c>
      <c r="G4" s="9" t="s">
        <v>13</v>
      </c>
      <c r="H4" s="9" t="s">
        <v>4</v>
      </c>
      <c r="I4" s="11">
        <f t="shared" ref="I4:I5" si="0">J4/10.764</f>
        <v>255.66703827573394</v>
      </c>
      <c r="J4" s="11">
        <v>2752</v>
      </c>
      <c r="K4" s="12">
        <v>1000</v>
      </c>
      <c r="L4" s="12">
        <f t="shared" ref="L4:L5" si="1">K4*J4</f>
        <v>2752000</v>
      </c>
      <c r="N4">
        <f xml:space="preserve"> (1-5%)/40</f>
        <v>2.375E-2</v>
      </c>
      <c r="Q4">
        <f>(1-5%)/40</f>
        <v>2.375E-2</v>
      </c>
    </row>
    <row r="5" spans="2:18" ht="18.75" x14ac:dyDescent="0.25">
      <c r="B5" s="9">
        <v>3</v>
      </c>
      <c r="C5" s="10" t="s">
        <v>12</v>
      </c>
      <c r="D5" s="10">
        <v>1</v>
      </c>
      <c r="E5" s="9">
        <v>6</v>
      </c>
      <c r="F5" s="9">
        <v>2003</v>
      </c>
      <c r="G5" s="9" t="s">
        <v>13</v>
      </c>
      <c r="H5" s="9" t="s">
        <v>4</v>
      </c>
      <c r="I5" s="11">
        <f t="shared" si="0"/>
        <v>167.22408026755855</v>
      </c>
      <c r="J5" s="11">
        <v>1800</v>
      </c>
      <c r="K5" s="12">
        <v>1000</v>
      </c>
      <c r="L5" s="12">
        <f t="shared" si="1"/>
        <v>1800000</v>
      </c>
      <c r="N5">
        <f>800*N4*9</f>
        <v>171</v>
      </c>
      <c r="Q5">
        <f>800*Q4*30</f>
        <v>570</v>
      </c>
      <c r="R5">
        <f>700-Q5</f>
        <v>130</v>
      </c>
    </row>
    <row r="6" spans="2:18" ht="18.75" x14ac:dyDescent="0.25">
      <c r="B6" s="13" t="s">
        <v>5</v>
      </c>
      <c r="C6" s="14"/>
      <c r="D6" s="14"/>
      <c r="E6" s="14"/>
      <c r="F6" s="14"/>
      <c r="G6" s="14"/>
      <c r="H6" s="15"/>
      <c r="I6" s="16">
        <f>SUM(I3:I5)</f>
        <v>701.59791898922344</v>
      </c>
      <c r="J6" s="16">
        <f>SUM(J3:J5)</f>
        <v>7552</v>
      </c>
      <c r="K6" s="17"/>
      <c r="L6" s="17">
        <f>SUM(L3:L5)</f>
        <v>7552000</v>
      </c>
    </row>
    <row r="7" spans="2:18" ht="18.75" x14ac:dyDescent="0.25">
      <c r="B7" s="18" t="s">
        <v>6</v>
      </c>
      <c r="C7" s="19"/>
      <c r="D7" s="19"/>
      <c r="E7" s="19"/>
      <c r="F7" s="19"/>
      <c r="G7" s="19"/>
      <c r="H7" s="19"/>
      <c r="I7" s="19"/>
      <c r="J7" s="19"/>
      <c r="K7" s="19"/>
      <c r="L7" s="20"/>
      <c r="P7">
        <f>(1-5)</f>
        <v>-4</v>
      </c>
    </row>
    <row r="8" spans="2:18" ht="18.75" x14ac:dyDescent="0.25">
      <c r="B8" s="21" t="s">
        <v>15</v>
      </c>
      <c r="C8" s="22"/>
      <c r="D8" s="22"/>
      <c r="E8" s="22"/>
      <c r="F8" s="22"/>
      <c r="G8" s="22"/>
      <c r="H8" s="22"/>
      <c r="I8" s="22"/>
      <c r="J8" s="22"/>
      <c r="K8" s="22"/>
      <c r="L8" s="23"/>
      <c r="N8">
        <f>1200*4745.94</f>
        <v>5695127.9999999991</v>
      </c>
      <c r="P8">
        <f>(1-5%)/60</f>
        <v>1.5833333333333331E-2</v>
      </c>
    </row>
    <row r="9" spans="2:18" ht="18.75" x14ac:dyDescent="0.25">
      <c r="B9" s="24" t="s">
        <v>21</v>
      </c>
      <c r="C9" s="25"/>
      <c r="D9" s="25"/>
      <c r="E9" s="25"/>
      <c r="F9" s="25"/>
      <c r="G9" s="25"/>
      <c r="H9" s="25"/>
      <c r="I9" s="25"/>
      <c r="J9" s="25"/>
      <c r="K9" s="25"/>
      <c r="L9" s="26"/>
      <c r="P9">
        <f>1400*34*P8</f>
        <v>753.66666666666652</v>
      </c>
    </row>
    <row r="10" spans="2:18" ht="18.75" x14ac:dyDescent="0.25">
      <c r="B10" s="21" t="s">
        <v>20</v>
      </c>
      <c r="C10" s="22"/>
      <c r="D10" s="22"/>
      <c r="E10" s="22"/>
      <c r="F10" s="22"/>
      <c r="G10" s="22"/>
      <c r="H10" s="22"/>
      <c r="I10" s="22"/>
      <c r="J10" s="22"/>
      <c r="K10" s="22"/>
      <c r="L10" s="23"/>
      <c r="P10">
        <f>1400-P9</f>
        <v>646.33333333333348</v>
      </c>
    </row>
    <row r="11" spans="2:18" ht="41.25" customHeight="1" x14ac:dyDescent="0.25"/>
    <row r="12" spans="2:18" ht="42" customHeight="1" x14ac:dyDescent="0.25">
      <c r="J12" s="6" t="e">
        <f>#REF!+#REF!+#REF!+#REF!</f>
        <v>#REF!</v>
      </c>
    </row>
    <row r="13" spans="2:18" ht="39" customHeight="1" x14ac:dyDescent="0.25"/>
    <row r="14" spans="2:18" ht="33" customHeight="1" x14ac:dyDescent="0.25"/>
    <row r="15" spans="2:18" ht="36.75" customHeight="1" x14ac:dyDescent="0.25"/>
    <row r="16" spans="2:18" ht="44.25" customHeight="1" x14ac:dyDescent="0.25"/>
    <row r="17" spans="7:17" ht="41.25" customHeight="1" x14ac:dyDescent="0.25">
      <c r="G17" s="5"/>
    </row>
    <row r="18" spans="7:17" ht="38.25" customHeight="1" x14ac:dyDescent="0.25"/>
    <row r="19" spans="7:17" ht="39.75" customHeight="1" x14ac:dyDescent="0.25"/>
    <row r="20" spans="7:17" ht="31.5" customHeight="1" x14ac:dyDescent="0.25"/>
    <row r="21" spans="7:17" ht="36.75" customHeight="1" x14ac:dyDescent="0.25"/>
    <row r="22" spans="7:17" ht="39.75" customHeight="1" x14ac:dyDescent="0.25"/>
    <row r="23" spans="7:17" ht="33.75" customHeight="1" x14ac:dyDescent="0.25"/>
    <row r="24" spans="7:17" ht="33.75" customHeight="1" x14ac:dyDescent="0.25"/>
    <row r="25" spans="7:17" ht="39.75" customHeight="1" x14ac:dyDescent="0.25"/>
    <row r="26" spans="7:17" ht="42.75" customHeight="1" x14ac:dyDescent="0.25"/>
    <row r="27" spans="7:17" ht="38.25" customHeight="1" x14ac:dyDescent="0.25"/>
    <row r="28" spans="7:17" ht="33.75" customHeight="1" x14ac:dyDescent="0.25"/>
    <row r="29" spans="7:17" ht="27.75" customHeight="1" x14ac:dyDescent="0.25">
      <c r="O29" t="e">
        <f>800*#REF!*25</f>
        <v>#REF!</v>
      </c>
      <c r="Q29" t="e">
        <f>1400*#REF!*25</f>
        <v>#REF!</v>
      </c>
    </row>
    <row r="30" spans="7:17" ht="39.75" customHeight="1" x14ac:dyDescent="0.25"/>
    <row r="31" spans="7:17" ht="27" customHeight="1" x14ac:dyDescent="0.25"/>
    <row r="32" spans="7:17" ht="32.25" customHeight="1" x14ac:dyDescent="0.25"/>
  </sheetData>
  <mergeCells count="6">
    <mergeCell ref="B10:L10"/>
    <mergeCell ref="B9:L9"/>
    <mergeCell ref="B1:L1"/>
    <mergeCell ref="B7:L7"/>
    <mergeCell ref="B6:H6"/>
    <mergeCell ref="B8:L8"/>
  </mergeCells>
  <dataValidations count="2">
    <dataValidation type="list" allowBlank="1" showInputMessage="1" showErrorMessage="1" sqref="H3:H5">
      <formula1>"Very Good, Good, Average, Poor, Ordinary with wreckages in the structure"</formula1>
    </dataValidation>
    <dataValidation type="list" allowBlank="1" showInputMessage="1" showErrorMessage="1" sqref="G17">
      <formula1>$L$2:$L$5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Building Sheet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abhishek solanki</cp:lastModifiedBy>
  <dcterms:created xsi:type="dcterms:W3CDTF">2016-02-17T05:50:56Z</dcterms:created>
  <dcterms:modified xsi:type="dcterms:W3CDTF">2021-11-08T11:14:45Z</dcterms:modified>
</cp:coreProperties>
</file>