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498-Q114-432-543\"/>
    </mc:Choice>
  </mc:AlternateContent>
  <bookViews>
    <workbookView xWindow="0" yWindow="0" windowWidth="20490" windowHeight="7755"/>
  </bookViews>
  <sheets>
    <sheet name="Structure Valu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21" i="1"/>
  <c r="N20" i="1"/>
  <c r="N19" i="1"/>
  <c r="L8" i="1"/>
  <c r="L7" i="1"/>
  <c r="L6" i="1"/>
  <c r="L5" i="1"/>
  <c r="L4" i="1"/>
  <c r="K4" i="1" s="1"/>
  <c r="M21" i="1" l="1"/>
  <c r="M22" i="1"/>
  <c r="M20" i="1"/>
  <c r="K21" i="1"/>
  <c r="K22" i="1" s="1"/>
  <c r="K23" i="1" s="1"/>
  <c r="N9" i="1" l="1"/>
  <c r="K8" i="1"/>
  <c r="K7" i="1"/>
  <c r="K6" i="1"/>
  <c r="K5" i="1"/>
  <c r="L9" i="1" l="1"/>
  <c r="K9" i="1"/>
</calcChain>
</file>

<file path=xl/sharedStrings.xml><?xml version="1.0" encoding="utf-8"?>
<sst xmlns="http://schemas.openxmlformats.org/spreadsheetml/2006/main" count="31" uniqueCount="26">
  <si>
    <t xml:space="preserve">S.NO. </t>
  </si>
  <si>
    <t>Total</t>
  </si>
  <si>
    <t>Market Value</t>
  </si>
  <si>
    <t>Remarks:-</t>
  </si>
  <si>
    <r>
      <t xml:space="preserve">Area 
</t>
    </r>
    <r>
      <rPr>
        <b/>
        <sz val="10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in sq.mtr.)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</si>
  <si>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</si>
  <si>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 xml:space="preserve">Building Name </t>
  </si>
  <si>
    <t xml:space="preserve">Type of Structure </t>
  </si>
  <si>
    <t>RCC</t>
  </si>
  <si>
    <t xml:space="preserve">Shed </t>
  </si>
  <si>
    <t xml:space="preserve">Year of Construction </t>
  </si>
  <si>
    <r>
      <t>Height (</t>
    </r>
    <r>
      <rPr>
        <b/>
        <i/>
        <sz val="10"/>
        <rFont val="Calibri"/>
        <family val="2"/>
        <scheme val="minor"/>
      </rPr>
      <t>in ft.)</t>
    </r>
  </si>
  <si>
    <t>2. The valuation of the structure is done on the basis of Depriciated Replacement cost approach</t>
  </si>
  <si>
    <t>G+2</t>
  </si>
  <si>
    <t>Boiler Unit 1</t>
  </si>
  <si>
    <t>Boiler Unit 2</t>
  </si>
  <si>
    <t>G+1</t>
  </si>
  <si>
    <t xml:space="preserve">Conveyour Belt Unit </t>
  </si>
  <si>
    <t>Gypsum Shed</t>
  </si>
  <si>
    <t>G</t>
  </si>
  <si>
    <t xml:space="preserve">Godown Unit </t>
  </si>
  <si>
    <r>
      <t xml:space="preserve">Market Rate 
</t>
    </r>
    <r>
      <rPr>
        <b/>
        <i/>
        <sz val="10"/>
        <rFont val="Calibri"/>
        <family val="2"/>
        <scheme val="minor"/>
      </rPr>
      <t>(In per sq.ft.)</t>
    </r>
  </si>
  <si>
    <t xml:space="preserve">No. of Floors </t>
  </si>
  <si>
    <t>M/s. Shree Hari Chemicals Export Limited.</t>
  </si>
  <si>
    <t>1. All the buildings are located at Plot No. A-15/1 &amp; A-15/2, Mahad Industrial Area, Village Kamble, Taluka - Mahad, District - Raigad</t>
  </si>
  <si>
    <t xml:space="preserve">3. All the civil structure data are taken as per Building Sheet Provided to us by the bank, However no approved map has been provided to 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</si>
</sst>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[$₹-4009]\ * #,##0.00_ ;_ [$₹-4009]\ * \-#,##0.00_ ;_ [$₹-4009]\ * &quot;-&quot;??_ ;_ @_ "/>
    <numFmt numFmtId="165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/>
    <xf numFmtId="165" fontId="0" fillId="4" borderId="1" xfId="0" applyNumberFormat="1" applyFont="1" applyFill="1" applyBorder="1"/>
    <xf numFmtId="0" fontId="0" fillId="4" borderId="0" xfId="0" applyFill="1"/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/>
    <xf numFmtId="165" fontId="0" fillId="0" borderId="1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3"/>
  <sheetViews>
    <sheetView tabSelected="1" topLeftCell="C1" zoomScaleNormal="100" workbookViewId="0">
      <selection activeCell="H7" sqref="H7"/>
    </sheetView>
  </sheetViews>
  <sheetFormatPr defaultRowHeight="15" x14ac:dyDescent="0.25"/>
  <cols>
    <col min="6" max="6" width="18.7109375" customWidth="1"/>
    <col min="7" max="7" width="8.5703125" customWidth="1"/>
    <col min="8" max="8" width="11.5703125" customWidth="1"/>
    <col min="9" max="9" width="12" customWidth="1"/>
    <col min="10" max="10" width="7.85546875" customWidth="1"/>
    <col min="11" max="11" width="8.5703125" customWidth="1"/>
    <col min="12" max="12" width="8.5703125" bestFit="1" customWidth="1"/>
    <col min="13" max="13" width="10.5703125" bestFit="1" customWidth="1"/>
    <col min="14" max="14" width="13.140625" bestFit="1" customWidth="1"/>
  </cols>
  <sheetData>
    <row r="2" spans="5:14" ht="15.75" x14ac:dyDescent="0.25">
      <c r="E2" s="8" t="s">
        <v>23</v>
      </c>
      <c r="F2" s="8"/>
      <c r="G2" s="8"/>
      <c r="H2" s="8"/>
      <c r="I2" s="8"/>
      <c r="J2" s="8"/>
      <c r="K2" s="8"/>
      <c r="L2" s="8"/>
      <c r="M2" s="8"/>
      <c r="N2" s="8"/>
    </row>
    <row r="3" spans="5:14" ht="55.5" x14ac:dyDescent="0.25">
      <c r="E3" s="3" t="s">
        <v>0</v>
      </c>
      <c r="F3" s="3" t="s">
        <v>6</v>
      </c>
      <c r="G3" s="4" t="s">
        <v>22</v>
      </c>
      <c r="H3" s="4" t="s">
        <v>7</v>
      </c>
      <c r="I3" s="4" t="s">
        <v>10</v>
      </c>
      <c r="J3" s="4" t="s">
        <v>11</v>
      </c>
      <c r="K3" s="4" t="s">
        <v>4</v>
      </c>
      <c r="L3" s="4" t="s">
        <v>5</v>
      </c>
      <c r="M3" s="4" t="s">
        <v>21</v>
      </c>
      <c r="N3" s="3" t="s">
        <v>2</v>
      </c>
    </row>
    <row r="4" spans="5:14" s="17" customFormat="1" x14ac:dyDescent="0.25">
      <c r="E4" s="13">
        <v>1</v>
      </c>
      <c r="F4" s="13" t="s">
        <v>14</v>
      </c>
      <c r="G4" s="13" t="s">
        <v>13</v>
      </c>
      <c r="H4" s="13" t="s">
        <v>8</v>
      </c>
      <c r="I4" s="13">
        <v>2007</v>
      </c>
      <c r="J4" s="13">
        <v>72</v>
      </c>
      <c r="K4" s="14">
        <f>L4/10.764</f>
        <v>298.40579710144931</v>
      </c>
      <c r="L4" s="14">
        <f>42.6*75.4</f>
        <v>3212.0400000000004</v>
      </c>
      <c r="M4" s="15">
        <v>1000</v>
      </c>
      <c r="N4" s="16">
        <f>M4*L4</f>
        <v>3212040.0000000005</v>
      </c>
    </row>
    <row r="5" spans="5:14" s="22" customFormat="1" x14ac:dyDescent="0.25">
      <c r="E5" s="18">
        <v>2</v>
      </c>
      <c r="F5" s="18" t="s">
        <v>15</v>
      </c>
      <c r="G5" s="18" t="s">
        <v>16</v>
      </c>
      <c r="H5" s="18" t="s">
        <v>8</v>
      </c>
      <c r="I5" s="18">
        <v>2007</v>
      </c>
      <c r="J5" s="18">
        <v>17</v>
      </c>
      <c r="K5" s="19">
        <f t="shared" ref="K5:K8" si="0">L5/10.764</f>
        <v>43.904933110367899</v>
      </c>
      <c r="L5" s="19">
        <f>16.53*28.59</f>
        <v>472.59270000000004</v>
      </c>
      <c r="M5" s="20">
        <v>1000</v>
      </c>
      <c r="N5" s="21">
        <f t="shared" ref="N5:N8" si="1">M5*L5</f>
        <v>472592.7</v>
      </c>
    </row>
    <row r="6" spans="5:14" s="22" customFormat="1" x14ac:dyDescent="0.25">
      <c r="E6" s="18">
        <v>3</v>
      </c>
      <c r="F6" s="18" t="s">
        <v>17</v>
      </c>
      <c r="G6" s="18" t="s">
        <v>13</v>
      </c>
      <c r="H6" s="18" t="s">
        <v>8</v>
      </c>
      <c r="I6" s="18">
        <v>2007</v>
      </c>
      <c r="J6" s="18">
        <v>55</v>
      </c>
      <c r="K6" s="19">
        <f t="shared" si="0"/>
        <v>35.981270903010035</v>
      </c>
      <c r="L6" s="19">
        <f>19.68*19.68</f>
        <v>387.30239999999998</v>
      </c>
      <c r="M6" s="20">
        <v>1200</v>
      </c>
      <c r="N6" s="21">
        <f t="shared" si="1"/>
        <v>464762.87999999995</v>
      </c>
    </row>
    <row r="7" spans="5:14" s="17" customFormat="1" x14ac:dyDescent="0.25">
      <c r="E7" s="13">
        <v>4</v>
      </c>
      <c r="F7" s="13" t="s">
        <v>18</v>
      </c>
      <c r="G7" s="13" t="s">
        <v>19</v>
      </c>
      <c r="H7" s="13" t="s">
        <v>9</v>
      </c>
      <c r="I7" s="13">
        <v>2007</v>
      </c>
      <c r="J7" s="13">
        <v>35.5</v>
      </c>
      <c r="K7" s="14">
        <f t="shared" si="0"/>
        <v>1079.6819026384242</v>
      </c>
      <c r="L7" s="14">
        <f>177.16*65.6</f>
        <v>11621.695999999998</v>
      </c>
      <c r="M7" s="15">
        <v>500</v>
      </c>
      <c r="N7" s="16">
        <f t="shared" si="1"/>
        <v>5810847.9999999991</v>
      </c>
    </row>
    <row r="8" spans="5:14" s="22" customFormat="1" x14ac:dyDescent="0.25">
      <c r="E8" s="18">
        <v>5</v>
      </c>
      <c r="F8" s="18" t="s">
        <v>20</v>
      </c>
      <c r="G8" s="18" t="s">
        <v>19</v>
      </c>
      <c r="H8" s="18" t="s">
        <v>8</v>
      </c>
      <c r="I8" s="18">
        <v>2007</v>
      </c>
      <c r="J8" s="18">
        <v>10</v>
      </c>
      <c r="K8" s="19">
        <f t="shared" si="0"/>
        <v>363.97519509476029</v>
      </c>
      <c r="L8" s="19">
        <f>45.93*85.3</f>
        <v>3917.8289999999997</v>
      </c>
      <c r="M8" s="20">
        <v>1000</v>
      </c>
      <c r="N8" s="21">
        <f t="shared" si="1"/>
        <v>3917828.9999999995</v>
      </c>
    </row>
    <row r="9" spans="5:14" x14ac:dyDescent="0.25">
      <c r="E9" s="12" t="s">
        <v>1</v>
      </c>
      <c r="F9" s="12"/>
      <c r="G9" s="12"/>
      <c r="H9" s="12"/>
      <c r="I9" s="12"/>
      <c r="J9" s="12"/>
      <c r="K9" s="5">
        <f>SUM(K4:K8)</f>
        <v>1821.9490988480115</v>
      </c>
      <c r="L9" s="7">
        <f>SUM(L4:L8)</f>
        <v>19611.460099999997</v>
      </c>
      <c r="M9" s="1"/>
      <c r="N9" s="6">
        <f>SUM(N4:N8)</f>
        <v>13878072.58</v>
      </c>
    </row>
    <row r="10" spans="5:14" x14ac:dyDescent="0.25">
      <c r="E10" s="11" t="s">
        <v>3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5:14" x14ac:dyDescent="0.25"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5:14" ht="27.75" customHeight="1" x14ac:dyDescent="0.25">
      <c r="E12" s="9" t="s">
        <v>24</v>
      </c>
      <c r="F12" s="9"/>
      <c r="G12" s="9"/>
      <c r="H12" s="9"/>
      <c r="I12" s="9"/>
      <c r="J12" s="9"/>
      <c r="K12" s="9"/>
      <c r="L12" s="9"/>
      <c r="M12" s="9"/>
      <c r="N12" s="9"/>
    </row>
    <row r="13" spans="5:14" x14ac:dyDescent="0.25">
      <c r="E13" s="9" t="s">
        <v>12</v>
      </c>
      <c r="F13" s="9"/>
      <c r="G13" s="9"/>
      <c r="H13" s="9"/>
      <c r="I13" s="9"/>
      <c r="J13" s="9"/>
      <c r="K13" s="9"/>
      <c r="L13" s="9"/>
      <c r="M13" s="9"/>
      <c r="N13" s="9"/>
    </row>
    <row r="14" spans="5:14" s="2" customFormat="1" ht="27.75" customHeight="1" x14ac:dyDescent="0.25">
      <c r="E14" s="9" t="s">
        <v>25</v>
      </c>
      <c r="F14" s="9"/>
      <c r="G14" s="9"/>
      <c r="H14" s="9"/>
      <c r="I14" s="9"/>
      <c r="J14" s="9"/>
      <c r="K14" s="9"/>
      <c r="L14" s="9"/>
      <c r="M14" s="9"/>
      <c r="N14" s="9"/>
    </row>
    <row r="15" spans="5:14" x14ac:dyDescent="0.25">
      <c r="K15" s="2"/>
    </row>
    <row r="19" spans="11:14" x14ac:dyDescent="0.25">
      <c r="N19">
        <f>(1-5%)/60</f>
        <v>1.5833333333333331E-2</v>
      </c>
    </row>
    <row r="20" spans="11:14" x14ac:dyDescent="0.25">
      <c r="M20">
        <f>(1-5%)/40</f>
        <v>2.375E-2</v>
      </c>
      <c r="N20">
        <f>1800*N19*14</f>
        <v>398.99999999999994</v>
      </c>
    </row>
    <row r="21" spans="11:14" x14ac:dyDescent="0.25">
      <c r="K21">
        <f>(1-5%)/60</f>
        <v>1.5833333333333331E-2</v>
      </c>
      <c r="M21">
        <f>700*M20*11</f>
        <v>182.875</v>
      </c>
      <c r="N21">
        <f>1400-N20</f>
        <v>1001</v>
      </c>
    </row>
    <row r="22" spans="11:14" x14ac:dyDescent="0.25">
      <c r="K22">
        <f>1400*K21*11</f>
        <v>243.83333333333331</v>
      </c>
      <c r="M22">
        <f>700-M21</f>
        <v>517.125</v>
      </c>
    </row>
    <row r="23" spans="11:14" x14ac:dyDescent="0.25">
      <c r="K23">
        <f>1400-K22</f>
        <v>1156.1666666666667</v>
      </c>
    </row>
  </sheetData>
  <mergeCells count="7">
    <mergeCell ref="E2:N2"/>
    <mergeCell ref="E12:N12"/>
    <mergeCell ref="E14:N14"/>
    <mergeCell ref="E11:N11"/>
    <mergeCell ref="E10:N10"/>
    <mergeCell ref="E13:N13"/>
    <mergeCell ref="E9:J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 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Aditya</cp:lastModifiedBy>
  <dcterms:created xsi:type="dcterms:W3CDTF">2021-09-10T06:09:20Z</dcterms:created>
  <dcterms:modified xsi:type="dcterms:W3CDTF">2021-10-06T08:23:12Z</dcterms:modified>
</cp:coreProperties>
</file>