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In Progress Files\Vibhanshu Vaibhav\VIS(2021-2022)-PL522-452-566\"/>
    </mc:Choice>
  </mc:AlternateContent>
  <bookViews>
    <workbookView xWindow="0" yWindow="0" windowWidth="21600" windowHeight="9735" activeTab="1"/>
  </bookViews>
  <sheets>
    <sheet name="Inventory as Per RERA" sheetId="1" r:id="rId1"/>
    <sheet name="Consolidated List" sheetId="2" r:id="rId2"/>
    <sheet name="Market Rate Analysis" sheetId="3" r:id="rId3"/>
  </sheets>
  <definedNames>
    <definedName name="_xlnm._FilterDatabase" localSheetId="0" hidden="1">'Inventory as Per RERA'!$J$38:$P$74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7" i="2" l="1"/>
  <c r="K47" i="2"/>
  <c r="E47" i="2"/>
  <c r="F47" i="2"/>
  <c r="G47" i="2"/>
  <c r="D47" i="2"/>
  <c r="K32" i="2"/>
  <c r="I32" i="2"/>
  <c r="G32" i="2"/>
  <c r="F32" i="2"/>
  <c r="E32" i="2"/>
  <c r="D32" i="2"/>
  <c r="E26" i="2"/>
  <c r="D26" i="2"/>
  <c r="E20" i="2"/>
  <c r="D20" i="2"/>
  <c r="K14" i="2"/>
  <c r="I14" i="2"/>
  <c r="G14" i="2"/>
  <c r="F14" i="2"/>
  <c r="E14" i="2"/>
  <c r="D14" i="2"/>
  <c r="E8" i="2"/>
  <c r="F8" i="2"/>
  <c r="G8" i="2"/>
  <c r="D8" i="2"/>
  <c r="G31" i="2"/>
  <c r="G30" i="2"/>
  <c r="G29" i="2"/>
  <c r="G13" i="2"/>
  <c r="G12" i="2"/>
  <c r="G11" i="2"/>
  <c r="G6" i="2"/>
  <c r="G7" i="2"/>
  <c r="G5" i="2"/>
  <c r="W13" i="3"/>
  <c r="T13" i="3"/>
  <c r="P13" i="3"/>
  <c r="M13" i="3"/>
  <c r="K36" i="2"/>
  <c r="K37" i="2"/>
  <c r="K38" i="2"/>
  <c r="K39" i="2"/>
  <c r="K40" i="2"/>
  <c r="K41" i="2"/>
  <c r="K42" i="2"/>
  <c r="K43" i="2"/>
  <c r="K44" i="2"/>
  <c r="K45" i="2"/>
  <c r="K46" i="2"/>
  <c r="K35" i="2"/>
  <c r="I36" i="2"/>
  <c r="I37" i="2"/>
  <c r="I38" i="2"/>
  <c r="I39" i="2"/>
  <c r="I40" i="2"/>
  <c r="I41" i="2"/>
  <c r="I42" i="2"/>
  <c r="I43" i="2"/>
  <c r="I44" i="2"/>
  <c r="I45" i="2"/>
  <c r="I46" i="2"/>
  <c r="I35" i="2"/>
  <c r="F16" i="3"/>
  <c r="F15" i="3"/>
  <c r="W11" i="3"/>
  <c r="W9" i="3"/>
  <c r="W7" i="3"/>
  <c r="T9" i="3"/>
  <c r="P8" i="3"/>
  <c r="P9" i="3"/>
  <c r="P10" i="3"/>
  <c r="P11" i="3"/>
  <c r="P12" i="3"/>
  <c r="P7" i="3"/>
  <c r="T11" i="3"/>
  <c r="M12" i="3"/>
  <c r="M11" i="3"/>
  <c r="M10" i="3"/>
  <c r="M9" i="3"/>
  <c r="T7" i="3"/>
  <c r="M8" i="3"/>
  <c r="M7" i="3"/>
  <c r="G36" i="2" l="1"/>
  <c r="G37" i="2"/>
  <c r="G38" i="2"/>
  <c r="G39" i="2"/>
  <c r="G40" i="2"/>
  <c r="G41" i="2"/>
  <c r="G42" i="2"/>
  <c r="G43" i="2"/>
  <c r="G44" i="2"/>
  <c r="G45" i="2"/>
  <c r="G46" i="2"/>
  <c r="G35" i="2"/>
  <c r="E36" i="2"/>
  <c r="E37" i="2"/>
  <c r="E38" i="2"/>
  <c r="E39" i="2"/>
  <c r="E40" i="2"/>
  <c r="E41" i="2"/>
  <c r="E42" i="2"/>
  <c r="E43" i="2"/>
  <c r="E44" i="2"/>
  <c r="E45" i="2"/>
  <c r="E46" i="2"/>
  <c r="E35" i="2"/>
  <c r="F30" i="2"/>
  <c r="F31" i="2"/>
  <c r="F29" i="2"/>
  <c r="E31" i="2"/>
  <c r="E30" i="2"/>
  <c r="E29" i="2"/>
  <c r="F23" i="2"/>
  <c r="E25" i="2"/>
  <c r="E24" i="2"/>
  <c r="E23" i="2"/>
  <c r="E18" i="2"/>
  <c r="F17" i="2"/>
  <c r="E19" i="2"/>
  <c r="E17" i="2"/>
  <c r="K11" i="2"/>
  <c r="F13" i="2"/>
  <c r="I13" i="2" s="1"/>
  <c r="F12" i="2"/>
  <c r="F11" i="2"/>
  <c r="E12" i="2"/>
  <c r="E13" i="2"/>
  <c r="E11" i="2"/>
  <c r="E6" i="2"/>
  <c r="E7" i="2"/>
  <c r="E5" i="2"/>
  <c r="F6" i="2"/>
  <c r="K6" i="2" s="1"/>
  <c r="F7" i="2"/>
  <c r="I7" i="2" s="1"/>
  <c r="F5" i="2"/>
  <c r="I5" i="2" s="1"/>
  <c r="G17" i="2" l="1"/>
  <c r="G23" i="2"/>
  <c r="K29" i="2"/>
  <c r="I29" i="2"/>
  <c r="K31" i="2"/>
  <c r="I31" i="2"/>
  <c r="K17" i="2"/>
  <c r="I17" i="2"/>
  <c r="K30" i="2"/>
  <c r="I30" i="2"/>
  <c r="I23" i="2"/>
  <c r="I6" i="2"/>
  <c r="I8" i="2" s="1"/>
  <c r="K13" i="2"/>
  <c r="I12" i="2"/>
  <c r="K12" i="2"/>
  <c r="K5" i="2"/>
  <c r="K7" i="2"/>
  <c r="K8" i="2" s="1"/>
  <c r="I11" i="2"/>
  <c r="P89" i="1"/>
  <c r="N89" i="1"/>
  <c r="M89" i="1"/>
  <c r="H112" i="1"/>
  <c r="F112" i="1"/>
  <c r="E112" i="1"/>
  <c r="P74" i="1"/>
  <c r="N74" i="1"/>
  <c r="M74" i="1"/>
  <c r="H74" i="1"/>
  <c r="F74" i="1"/>
  <c r="E74" i="1"/>
  <c r="P34" i="1"/>
  <c r="N34" i="1"/>
  <c r="M34" i="1"/>
  <c r="E35" i="1"/>
  <c r="H35" i="1"/>
  <c r="F35" i="1"/>
  <c r="F18" i="2" l="1"/>
  <c r="F19" i="2"/>
  <c r="G19" i="2" s="1"/>
  <c r="F24" i="2"/>
  <c r="F25" i="2"/>
  <c r="G25" i="2" s="1"/>
  <c r="K23" i="2"/>
  <c r="G24" i="2" l="1"/>
  <c r="F26" i="2"/>
  <c r="K19" i="2"/>
  <c r="I19" i="2"/>
  <c r="I25" i="2"/>
  <c r="K25" i="2"/>
  <c r="G18" i="2"/>
  <c r="F20" i="2"/>
  <c r="I20" i="2" l="1"/>
  <c r="I18" i="2"/>
  <c r="K18" i="2"/>
  <c r="K20" i="2" s="1"/>
  <c r="G20" i="2"/>
  <c r="I26" i="2"/>
  <c r="I49" i="2" s="1"/>
  <c r="K24" i="2"/>
  <c r="K26" i="2" s="1"/>
  <c r="K49" i="2" s="1"/>
  <c r="I24" i="2"/>
  <c r="G26" i="2"/>
  <c r="M13" i="2" l="1"/>
  <c r="M28" i="2"/>
</calcChain>
</file>

<file path=xl/sharedStrings.xml><?xml version="1.0" encoding="utf-8"?>
<sst xmlns="http://schemas.openxmlformats.org/spreadsheetml/2006/main" count="679" uniqueCount="53">
  <si>
    <t>Floor Number</t>
  </si>
  <si>
    <t>Flat/ Apartment/ Shop/Plot type</t>
  </si>
  <si>
    <t>Number of Apartment/Flats/Shop</t>
  </si>
  <si>
    <t>Unit Carpet Area (in sqm)</t>
  </si>
  <si>
    <t>Number of Balcony</t>
  </si>
  <si>
    <t>Total Area of Balcony (in sqm)</t>
  </si>
  <si>
    <t>A1</t>
  </si>
  <si>
    <t>4 BHK</t>
  </si>
  <si>
    <t>GF</t>
  </si>
  <si>
    <t>3 BHK</t>
  </si>
  <si>
    <t>B1</t>
  </si>
  <si>
    <t>2 BHK</t>
  </si>
  <si>
    <t>B2</t>
  </si>
  <si>
    <t>C1</t>
  </si>
  <si>
    <t>C2</t>
  </si>
  <si>
    <t>Commercial</t>
  </si>
  <si>
    <t>SHOP</t>
  </si>
  <si>
    <t>Tower No.</t>
  </si>
  <si>
    <t>Total</t>
  </si>
  <si>
    <t xml:space="preserve">Tower No </t>
  </si>
  <si>
    <t>Carpet Area</t>
  </si>
  <si>
    <t>Total Amount</t>
  </si>
  <si>
    <t>Type of Flat</t>
  </si>
  <si>
    <t>Shop</t>
  </si>
  <si>
    <t>Market Rate Analysis</t>
  </si>
  <si>
    <t>Rate</t>
  </si>
  <si>
    <t xml:space="preserve">Reference </t>
  </si>
  <si>
    <t>Amount</t>
  </si>
  <si>
    <t>Housing.Com</t>
  </si>
  <si>
    <t>Super-BUA</t>
  </si>
  <si>
    <t>99 Acres</t>
  </si>
  <si>
    <t>Proptiger</t>
  </si>
  <si>
    <t>Cost Assumed</t>
  </si>
  <si>
    <t>Market Rates</t>
  </si>
  <si>
    <t>Assumptions</t>
  </si>
  <si>
    <t>-</t>
  </si>
  <si>
    <t>Carpet Area as per Details of Inventory</t>
  </si>
  <si>
    <t>Rate Assumed</t>
  </si>
  <si>
    <t>Magic Bricks.com</t>
  </si>
  <si>
    <t>Nobroker.in</t>
  </si>
  <si>
    <t>Sub Total (A1)</t>
  </si>
  <si>
    <t>Sub Total (B1)</t>
  </si>
  <si>
    <t>Sub Total (B2)</t>
  </si>
  <si>
    <t>VALUATION OF FLATS/UNITS AS ON 27.10.2021</t>
  </si>
  <si>
    <r>
      <t>INVENTORY OF IVY COUNTY</t>
    </r>
    <r>
      <rPr>
        <b/>
        <sz val="11"/>
        <color theme="4" tint="-0.249977111117893"/>
        <rFont val="Calibri"/>
        <family val="2"/>
        <scheme val="minor"/>
      </rPr>
      <t xml:space="preserve"> </t>
    </r>
    <r>
      <rPr>
        <b/>
        <sz val="9"/>
        <color theme="4" tint="-0.249977111117893"/>
        <rFont val="Calibri"/>
        <family val="2"/>
        <scheme val="minor"/>
      </rPr>
      <t>Source: RERA</t>
    </r>
  </si>
  <si>
    <t>Average Rate</t>
  </si>
  <si>
    <r>
      <t>Carpet Area (m</t>
    </r>
    <r>
      <rPr>
        <b/>
        <vertAlign val="superscript"/>
        <sz val="11"/>
        <color theme="4" tint="-0.24994659260841701"/>
        <rFont val="Arial"/>
        <family val="2"/>
      </rPr>
      <t>2</t>
    </r>
    <r>
      <rPr>
        <b/>
        <sz val="11"/>
        <color theme="4" tint="-0.24994659260841701"/>
        <rFont val="Arial"/>
        <family val="2"/>
      </rPr>
      <t>)</t>
    </r>
  </si>
  <si>
    <r>
      <t>Carpet Area (Ft</t>
    </r>
    <r>
      <rPr>
        <b/>
        <vertAlign val="superscript"/>
        <sz val="11"/>
        <color theme="4" tint="-0.24994659260841701"/>
        <rFont val="Arial"/>
        <family val="2"/>
      </rPr>
      <t>2</t>
    </r>
    <r>
      <rPr>
        <b/>
        <sz val="11"/>
        <color theme="4" tint="-0.24994659260841701"/>
        <rFont val="Arial"/>
        <family val="2"/>
      </rPr>
      <t>)</t>
    </r>
  </si>
  <si>
    <t>GRAND TOTAL (A1+B1+B2+C1+C2+COMMERCIAL) in Crore</t>
  </si>
  <si>
    <r>
      <t>Total area (Ft</t>
    </r>
    <r>
      <rPr>
        <b/>
        <vertAlign val="superscript"/>
        <sz val="11"/>
        <color theme="4" tint="-0.24994659260841701"/>
        <rFont val="Arial"/>
        <family val="2"/>
      </rPr>
      <t>2</t>
    </r>
    <r>
      <rPr>
        <b/>
        <sz val="11"/>
        <color theme="4" tint="-0.24994659260841701"/>
        <rFont val="Arial"/>
        <family val="2"/>
      </rPr>
      <t>)</t>
    </r>
  </si>
  <si>
    <r>
      <t>Market Rate 1 
(Per Ft</t>
    </r>
    <r>
      <rPr>
        <b/>
        <vertAlign val="superscript"/>
        <sz val="11"/>
        <color theme="4" tint="-0.24994659260841701"/>
        <rFont val="Arial"/>
        <family val="2"/>
      </rPr>
      <t>2</t>
    </r>
    <r>
      <rPr>
        <b/>
        <sz val="11"/>
        <color theme="4" tint="-0.24994659260841701"/>
        <rFont val="Arial"/>
        <family val="2"/>
      </rPr>
      <t>)</t>
    </r>
  </si>
  <si>
    <r>
      <t>Market Rate 2 
(Per Ft</t>
    </r>
    <r>
      <rPr>
        <b/>
        <vertAlign val="superscript"/>
        <sz val="11"/>
        <color theme="4" tint="-0.24994659260841701"/>
        <rFont val="Arial"/>
        <family val="2"/>
      </rPr>
      <t>2</t>
    </r>
    <r>
      <rPr>
        <b/>
        <sz val="11"/>
        <color theme="4" tint="-0.24994659260841701"/>
        <rFont val="Arial"/>
        <family val="2"/>
      </rPr>
      <t>)</t>
    </r>
  </si>
  <si>
    <t>Total Number
of Flats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</si>
</sst>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4E5052"/>
      <name val="Arial"/>
      <family val="2"/>
    </font>
    <font>
      <b/>
      <sz val="11"/>
      <color theme="1"/>
      <name val="Arial"/>
      <family val="2"/>
    </font>
    <font>
      <b/>
      <sz val="11"/>
      <color rgb="FF4E5052"/>
      <name val="Arial"/>
      <family val="2"/>
    </font>
    <font>
      <sz val="11"/>
      <color theme="1"/>
      <name val="Arial"/>
      <family val="2"/>
    </font>
    <font>
      <b/>
      <sz val="11"/>
      <color theme="4" tint="-0.24994659260841701"/>
      <name val="Arial"/>
      <family val="2"/>
    </font>
    <font>
      <b/>
      <sz val="11"/>
      <color theme="8" tint="-0.24994659260841701"/>
      <name val="Arial"/>
      <family val="2"/>
    </font>
    <font>
      <b/>
      <sz val="11"/>
      <color theme="5" tint="-0.249977111117893"/>
      <name val="Arial"/>
      <family val="2"/>
    </font>
    <font>
      <b/>
      <u/>
      <sz val="16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u/>
      <sz val="14"/>
      <color theme="4" tint="-0.249977111117893"/>
      <name val="Arial"/>
      <family val="2"/>
    </font>
    <font>
      <b/>
      <vertAlign val="superscript"/>
      <sz val="11"/>
      <color theme="4" tint="-0.24994659260841701"/>
      <name val="Arial"/>
      <family val="2"/>
    </font>
    <font>
      <b/>
      <u/>
      <sz val="18"/>
      <color theme="8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 tint="-0.24994659260841701"/>
      </bottom>
      <diagonal/>
    </border>
    <border>
      <left/>
      <right/>
      <top style="medium">
        <color theme="4" tint="-0.499984740745262"/>
      </top>
      <bottom style="medium">
        <color theme="4" tint="-0.499984740745262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/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0" fontId="5" fillId="2" borderId="0" xfId="0" applyFont="1" applyFill="1"/>
    <xf numFmtId="0" fontId="3" fillId="2" borderId="0" xfId="0" applyFont="1" applyFill="1" applyAlignment="1">
      <alignment horizontal="center"/>
    </xf>
    <xf numFmtId="2" fontId="3" fillId="2" borderId="0" xfId="0" applyNumberFormat="1" applyFont="1" applyFill="1"/>
    <xf numFmtId="0" fontId="3" fillId="2" borderId="0" xfId="0" applyFont="1" applyFill="1"/>
    <xf numFmtId="2" fontId="8" fillId="2" borderId="3" xfId="0" applyNumberFormat="1" applyFont="1" applyFill="1" applyBorder="1"/>
    <xf numFmtId="0" fontId="8" fillId="2" borderId="3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1" fillId="2" borderId="1" xfId="0" applyFont="1" applyFill="1" applyBorder="1"/>
    <xf numFmtId="0" fontId="5" fillId="2" borderId="0" xfId="0" applyFont="1" applyFill="1" applyAlignment="1">
      <alignment horizontal="right"/>
    </xf>
    <xf numFmtId="2" fontId="5" fillId="2" borderId="0" xfId="0" applyNumberFormat="1" applyFont="1" applyFill="1" applyAlignment="1">
      <alignment horizontal="left"/>
    </xf>
    <xf numFmtId="0" fontId="3" fillId="2" borderId="4" xfId="0" applyFont="1" applyFill="1" applyBorder="1"/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/>
    <xf numFmtId="0" fontId="3" fillId="2" borderId="8" xfId="0" applyFont="1" applyFill="1" applyBorder="1"/>
    <xf numFmtId="0" fontId="3" fillId="2" borderId="7" xfId="0" applyFont="1" applyFill="1" applyBorder="1"/>
    <xf numFmtId="0" fontId="5" fillId="2" borderId="5" xfId="0" applyFont="1" applyFill="1" applyBorder="1"/>
    <xf numFmtId="0" fontId="3" fillId="2" borderId="8" xfId="0" applyFont="1" applyFill="1" applyBorder="1" applyAlignment="1">
      <alignment horizontal="left" vertical="center"/>
    </xf>
    <xf numFmtId="2" fontId="5" fillId="2" borderId="5" xfId="0" applyNumberFormat="1" applyFont="1" applyFill="1" applyBorder="1"/>
    <xf numFmtId="2" fontId="3" fillId="2" borderId="8" xfId="0" applyNumberFormat="1" applyFont="1" applyFill="1" applyBorder="1"/>
    <xf numFmtId="0" fontId="3" fillId="2" borderId="8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2" borderId="3" xfId="0" applyFont="1" applyFill="1" applyBorder="1" applyAlignment="1">
      <alignment horizontal="right" vertical="center"/>
    </xf>
    <xf numFmtId="2" fontId="5" fillId="2" borderId="0" xfId="0" applyNumberFormat="1" applyFont="1" applyFill="1" applyAlignment="1">
      <alignment horizontal="right"/>
    </xf>
    <xf numFmtId="0" fontId="7" fillId="2" borderId="3" xfId="0" applyFont="1" applyFill="1" applyBorder="1" applyAlignment="1">
      <alignment horizontal="right"/>
    </xf>
    <xf numFmtId="2" fontId="7" fillId="2" borderId="3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center"/>
    </xf>
    <xf numFmtId="0" fontId="7" fillId="2" borderId="3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left"/>
    </xf>
    <xf numFmtId="0" fontId="8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left"/>
    </xf>
    <xf numFmtId="0" fontId="14" fillId="2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/>
    </xf>
    <xf numFmtId="0" fontId="12" fillId="2" borderId="0" xfId="0" applyFont="1" applyFill="1" applyAlignment="1">
      <alignment horizontal="left"/>
    </xf>
    <xf numFmtId="0" fontId="3" fillId="2" borderId="9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center"/>
    </xf>
    <xf numFmtId="2" fontId="5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2:P112"/>
  <sheetViews>
    <sheetView topLeftCell="A46" workbookViewId="0">
      <selection activeCell="P38" sqref="P38"/>
    </sheetView>
  </sheetViews>
  <sheetFormatPr defaultRowHeight="15" x14ac:dyDescent="0.25"/>
  <cols>
    <col min="1" max="1" width="2" style="1" customWidth="1"/>
    <col min="2" max="2" width="7.42578125" style="1" bestFit="1" customWidth="1"/>
    <col min="3" max="3" width="9.140625" style="1"/>
    <col min="4" max="4" width="13.85546875" style="1" customWidth="1"/>
    <col min="5" max="5" width="13.7109375" style="1" customWidth="1"/>
    <col min="6" max="6" width="12.7109375" style="1" customWidth="1"/>
    <col min="7" max="16384" width="9.140625" style="1"/>
  </cols>
  <sheetData>
    <row r="2" spans="2:16" ht="21" x14ac:dyDescent="0.35">
      <c r="B2" s="36" t="s">
        <v>44</v>
      </c>
      <c r="C2" s="36"/>
      <c r="D2" s="36"/>
      <c r="E2" s="36"/>
      <c r="F2" s="36"/>
    </row>
    <row r="4" spans="2:16" ht="75" x14ac:dyDescent="0.25">
      <c r="B4" s="8" t="s">
        <v>17</v>
      </c>
      <c r="C4" s="8" t="s">
        <v>0</v>
      </c>
      <c r="D4" s="8" t="s">
        <v>1</v>
      </c>
      <c r="E4" s="8" t="s">
        <v>2</v>
      </c>
      <c r="F4" s="8" t="s">
        <v>3</v>
      </c>
      <c r="G4" s="8" t="s">
        <v>4</v>
      </c>
      <c r="H4" s="8" t="s">
        <v>5</v>
      </c>
      <c r="J4" s="8" t="s">
        <v>17</v>
      </c>
      <c r="K4" s="8" t="s">
        <v>0</v>
      </c>
      <c r="L4" s="8" t="s">
        <v>1</v>
      </c>
      <c r="M4" s="8" t="s">
        <v>2</v>
      </c>
      <c r="N4" s="8" t="s">
        <v>3</v>
      </c>
      <c r="O4" s="8" t="s">
        <v>4</v>
      </c>
      <c r="P4" s="8" t="s">
        <v>5</v>
      </c>
    </row>
    <row r="5" spans="2:16" x14ac:dyDescent="0.25">
      <c r="B5" s="9" t="s">
        <v>6</v>
      </c>
      <c r="C5" s="10" t="s">
        <v>8</v>
      </c>
      <c r="D5" s="9" t="s">
        <v>9</v>
      </c>
      <c r="E5" s="9">
        <v>1</v>
      </c>
      <c r="F5" s="9">
        <v>122.23099999999999</v>
      </c>
      <c r="G5" s="9">
        <v>2</v>
      </c>
      <c r="H5" s="9">
        <v>57.305</v>
      </c>
      <c r="J5" s="9" t="s">
        <v>10</v>
      </c>
      <c r="K5" s="9">
        <v>1</v>
      </c>
      <c r="L5" s="9" t="s">
        <v>11</v>
      </c>
      <c r="M5" s="9">
        <v>2</v>
      </c>
      <c r="N5" s="9">
        <v>111.03700000000001</v>
      </c>
      <c r="O5" s="9">
        <v>3</v>
      </c>
      <c r="P5" s="9">
        <v>27.654</v>
      </c>
    </row>
    <row r="6" spans="2:16" x14ac:dyDescent="0.25">
      <c r="B6" s="9" t="s">
        <v>6</v>
      </c>
      <c r="C6" s="9">
        <v>1</v>
      </c>
      <c r="D6" s="9" t="s">
        <v>9</v>
      </c>
      <c r="E6" s="9">
        <v>1</v>
      </c>
      <c r="F6" s="9">
        <v>125.32899999999999</v>
      </c>
      <c r="G6" s="9">
        <v>3</v>
      </c>
      <c r="H6" s="9">
        <v>50.832999999999998</v>
      </c>
      <c r="J6" s="9" t="s">
        <v>10</v>
      </c>
      <c r="K6" s="9">
        <v>1</v>
      </c>
      <c r="L6" s="9" t="s">
        <v>9</v>
      </c>
      <c r="M6" s="9">
        <v>2</v>
      </c>
      <c r="N6" s="9">
        <v>117.441</v>
      </c>
      <c r="O6" s="9">
        <v>4</v>
      </c>
      <c r="P6" s="9">
        <v>33.494</v>
      </c>
    </row>
    <row r="7" spans="2:16" x14ac:dyDescent="0.25">
      <c r="B7" s="9" t="s">
        <v>6</v>
      </c>
      <c r="C7" s="9">
        <v>1</v>
      </c>
      <c r="D7" s="9" t="s">
        <v>9</v>
      </c>
      <c r="E7" s="9">
        <v>1</v>
      </c>
      <c r="F7" s="9">
        <v>125.32899999999999</v>
      </c>
      <c r="G7" s="9">
        <v>4</v>
      </c>
      <c r="H7" s="9">
        <v>34.414999999999999</v>
      </c>
      <c r="J7" s="9" t="s">
        <v>10</v>
      </c>
      <c r="K7" s="9">
        <v>2</v>
      </c>
      <c r="L7" s="9" t="s">
        <v>9</v>
      </c>
      <c r="M7" s="9">
        <v>4</v>
      </c>
      <c r="N7" s="9">
        <v>117.441</v>
      </c>
      <c r="O7" s="9">
        <v>4</v>
      </c>
      <c r="P7" s="9">
        <v>36.905000000000001</v>
      </c>
    </row>
    <row r="8" spans="2:16" x14ac:dyDescent="0.25">
      <c r="B8" s="9" t="s">
        <v>6</v>
      </c>
      <c r="C8" s="9">
        <v>1</v>
      </c>
      <c r="D8" s="9" t="s">
        <v>7</v>
      </c>
      <c r="E8" s="9">
        <v>2</v>
      </c>
      <c r="F8" s="9">
        <v>142.47300000000001</v>
      </c>
      <c r="G8" s="9">
        <v>4</v>
      </c>
      <c r="H8" s="9">
        <v>34.414999999999999</v>
      </c>
      <c r="J8" s="9" t="s">
        <v>10</v>
      </c>
      <c r="K8" s="9">
        <v>3</v>
      </c>
      <c r="L8" s="9" t="s">
        <v>9</v>
      </c>
      <c r="M8" s="9">
        <v>4</v>
      </c>
      <c r="N8" s="9">
        <v>117.441</v>
      </c>
      <c r="O8" s="9">
        <v>4</v>
      </c>
      <c r="P8" s="9">
        <v>33.494</v>
      </c>
    </row>
    <row r="9" spans="2:16" x14ac:dyDescent="0.25">
      <c r="B9" s="9" t="s">
        <v>6</v>
      </c>
      <c r="C9" s="10" t="s">
        <v>8</v>
      </c>
      <c r="D9" s="9" t="s">
        <v>9</v>
      </c>
      <c r="E9" s="9">
        <v>1</v>
      </c>
      <c r="F9" s="9">
        <v>122.23099999999999</v>
      </c>
      <c r="G9" s="9">
        <v>2</v>
      </c>
      <c r="H9" s="9">
        <v>53.787999999999997</v>
      </c>
      <c r="J9" s="9" t="s">
        <v>10</v>
      </c>
      <c r="K9" s="9">
        <v>4</v>
      </c>
      <c r="L9" s="9" t="s">
        <v>9</v>
      </c>
      <c r="M9" s="9">
        <v>4</v>
      </c>
      <c r="N9" s="9">
        <v>117.441</v>
      </c>
      <c r="O9" s="9">
        <v>4</v>
      </c>
      <c r="P9" s="9">
        <v>33.494</v>
      </c>
    </row>
    <row r="10" spans="2:16" x14ac:dyDescent="0.25">
      <c r="B10" s="9" t="s">
        <v>6</v>
      </c>
      <c r="C10" s="9">
        <v>2</v>
      </c>
      <c r="D10" s="9" t="s">
        <v>7</v>
      </c>
      <c r="E10" s="9">
        <v>4</v>
      </c>
      <c r="F10" s="9">
        <v>142.47300000000001</v>
      </c>
      <c r="G10" s="9">
        <v>4</v>
      </c>
      <c r="H10" s="9">
        <v>37.936999999999998</v>
      </c>
      <c r="J10" s="9" t="s">
        <v>10</v>
      </c>
      <c r="K10" s="9">
        <v>5</v>
      </c>
      <c r="L10" s="9" t="s">
        <v>9</v>
      </c>
      <c r="M10" s="9">
        <v>4</v>
      </c>
      <c r="N10" s="9">
        <v>117.441</v>
      </c>
      <c r="O10" s="9">
        <v>4</v>
      </c>
      <c r="P10" s="9">
        <v>33.494</v>
      </c>
    </row>
    <row r="11" spans="2:16" x14ac:dyDescent="0.25">
      <c r="B11" s="9" t="s">
        <v>6</v>
      </c>
      <c r="C11" s="9">
        <v>3</v>
      </c>
      <c r="D11" s="9" t="s">
        <v>7</v>
      </c>
      <c r="E11" s="9">
        <v>4</v>
      </c>
      <c r="F11" s="9">
        <v>142.47300000000001</v>
      </c>
      <c r="G11" s="9">
        <v>4</v>
      </c>
      <c r="H11" s="9">
        <v>34.414999999999999</v>
      </c>
      <c r="J11" s="9" t="s">
        <v>10</v>
      </c>
      <c r="K11" s="9">
        <v>6</v>
      </c>
      <c r="L11" s="9" t="s">
        <v>9</v>
      </c>
      <c r="M11" s="9">
        <v>4</v>
      </c>
      <c r="N11" s="9">
        <v>117.441</v>
      </c>
      <c r="O11" s="9">
        <v>4</v>
      </c>
      <c r="P11" s="9">
        <v>36.905000000000001</v>
      </c>
    </row>
    <row r="12" spans="2:16" x14ac:dyDescent="0.25">
      <c r="B12" s="9" t="s">
        <v>6</v>
      </c>
      <c r="C12" s="9">
        <v>4</v>
      </c>
      <c r="D12" s="9" t="s">
        <v>7</v>
      </c>
      <c r="E12" s="9">
        <v>4</v>
      </c>
      <c r="F12" s="9">
        <v>142.47300000000001</v>
      </c>
      <c r="G12" s="9">
        <v>4</v>
      </c>
      <c r="H12" s="9">
        <v>34.414999999999999</v>
      </c>
      <c r="J12" s="9" t="s">
        <v>10</v>
      </c>
      <c r="K12" s="9">
        <v>7</v>
      </c>
      <c r="L12" s="9" t="s">
        <v>9</v>
      </c>
      <c r="M12" s="9">
        <v>4</v>
      </c>
      <c r="N12" s="9">
        <v>117.441</v>
      </c>
      <c r="O12" s="9">
        <v>4</v>
      </c>
      <c r="P12" s="9">
        <v>33.494</v>
      </c>
    </row>
    <row r="13" spans="2:16" x14ac:dyDescent="0.25">
      <c r="B13" s="9" t="s">
        <v>6</v>
      </c>
      <c r="C13" s="9">
        <v>5</v>
      </c>
      <c r="D13" s="9" t="s">
        <v>7</v>
      </c>
      <c r="E13" s="9">
        <v>4</v>
      </c>
      <c r="F13" s="9">
        <v>142.47300000000001</v>
      </c>
      <c r="G13" s="9">
        <v>4</v>
      </c>
      <c r="H13" s="9">
        <v>34.414999999999999</v>
      </c>
      <c r="J13" s="9" t="s">
        <v>10</v>
      </c>
      <c r="K13" s="9">
        <v>8</v>
      </c>
      <c r="L13" s="9" t="s">
        <v>9</v>
      </c>
      <c r="M13" s="9">
        <v>4</v>
      </c>
      <c r="N13" s="9">
        <v>117.441</v>
      </c>
      <c r="O13" s="9">
        <v>4</v>
      </c>
      <c r="P13" s="9">
        <v>33.494</v>
      </c>
    </row>
    <row r="14" spans="2:16" x14ac:dyDescent="0.25">
      <c r="B14" s="9" t="s">
        <v>6</v>
      </c>
      <c r="C14" s="9">
        <v>6</v>
      </c>
      <c r="D14" s="9" t="s">
        <v>7</v>
      </c>
      <c r="E14" s="9">
        <v>4</v>
      </c>
      <c r="F14" s="9">
        <v>142.47300000000001</v>
      </c>
      <c r="G14" s="9">
        <v>4</v>
      </c>
      <c r="H14" s="9">
        <v>37.936999999999998</v>
      </c>
      <c r="J14" s="9" t="s">
        <v>10</v>
      </c>
      <c r="K14" s="9">
        <v>9</v>
      </c>
      <c r="L14" s="9" t="s">
        <v>9</v>
      </c>
      <c r="M14" s="9">
        <v>4</v>
      </c>
      <c r="N14" s="9">
        <v>117.441</v>
      </c>
      <c r="O14" s="9">
        <v>4</v>
      </c>
      <c r="P14" s="9">
        <v>33.494</v>
      </c>
    </row>
    <row r="15" spans="2:16" x14ac:dyDescent="0.25">
      <c r="B15" s="9" t="s">
        <v>6</v>
      </c>
      <c r="C15" s="9">
        <v>7</v>
      </c>
      <c r="D15" s="9" t="s">
        <v>7</v>
      </c>
      <c r="E15" s="9">
        <v>4</v>
      </c>
      <c r="F15" s="9">
        <v>142.47300000000001</v>
      </c>
      <c r="G15" s="9">
        <v>4</v>
      </c>
      <c r="H15" s="9">
        <v>34.414999999999999</v>
      </c>
      <c r="J15" s="9" t="s">
        <v>10</v>
      </c>
      <c r="K15" s="9">
        <v>10</v>
      </c>
      <c r="L15" s="9" t="s">
        <v>9</v>
      </c>
      <c r="M15" s="9">
        <v>4</v>
      </c>
      <c r="N15" s="9">
        <v>117.441</v>
      </c>
      <c r="O15" s="9">
        <v>4</v>
      </c>
      <c r="P15" s="9">
        <v>36.905000000000001</v>
      </c>
    </row>
    <row r="16" spans="2:16" x14ac:dyDescent="0.25">
      <c r="B16" s="9" t="s">
        <v>6</v>
      </c>
      <c r="C16" s="9">
        <v>8</v>
      </c>
      <c r="D16" s="9" t="s">
        <v>7</v>
      </c>
      <c r="E16" s="9">
        <v>4</v>
      </c>
      <c r="F16" s="9">
        <v>142.47300000000001</v>
      </c>
      <c r="G16" s="9">
        <v>4</v>
      </c>
      <c r="H16" s="9">
        <v>34.414999999999999</v>
      </c>
      <c r="J16" s="9" t="s">
        <v>10</v>
      </c>
      <c r="K16" s="9">
        <v>11</v>
      </c>
      <c r="L16" s="9" t="s">
        <v>9</v>
      </c>
      <c r="M16" s="9">
        <v>4</v>
      </c>
      <c r="N16" s="9">
        <v>117.441</v>
      </c>
      <c r="O16" s="9">
        <v>4</v>
      </c>
      <c r="P16" s="9">
        <v>33.494</v>
      </c>
    </row>
    <row r="17" spans="2:16" x14ac:dyDescent="0.25">
      <c r="B17" s="9" t="s">
        <v>6</v>
      </c>
      <c r="C17" s="9">
        <v>9</v>
      </c>
      <c r="D17" s="9" t="s">
        <v>7</v>
      </c>
      <c r="E17" s="9">
        <v>4</v>
      </c>
      <c r="F17" s="9">
        <v>142.47300000000001</v>
      </c>
      <c r="G17" s="9">
        <v>4</v>
      </c>
      <c r="H17" s="9">
        <v>34.414999999999999</v>
      </c>
      <c r="J17" s="9" t="s">
        <v>10</v>
      </c>
      <c r="K17" s="9">
        <v>12</v>
      </c>
      <c r="L17" s="9" t="s">
        <v>9</v>
      </c>
      <c r="M17" s="9">
        <v>4</v>
      </c>
      <c r="N17" s="9">
        <v>117.441</v>
      </c>
      <c r="O17" s="9">
        <v>4</v>
      </c>
      <c r="P17" s="9">
        <v>33.494</v>
      </c>
    </row>
    <row r="18" spans="2:16" x14ac:dyDescent="0.25">
      <c r="B18" s="9" t="s">
        <v>6</v>
      </c>
      <c r="C18" s="9">
        <v>10</v>
      </c>
      <c r="D18" s="9" t="s">
        <v>7</v>
      </c>
      <c r="E18" s="9">
        <v>4</v>
      </c>
      <c r="F18" s="9">
        <v>142.47300000000001</v>
      </c>
      <c r="G18" s="9">
        <v>4</v>
      </c>
      <c r="H18" s="9">
        <v>37.936999999999998</v>
      </c>
      <c r="J18" s="9" t="s">
        <v>10</v>
      </c>
      <c r="K18" s="9">
        <v>13</v>
      </c>
      <c r="L18" s="9" t="s">
        <v>9</v>
      </c>
      <c r="M18" s="9">
        <v>4</v>
      </c>
      <c r="N18" s="9">
        <v>117.441</v>
      </c>
      <c r="O18" s="9">
        <v>4</v>
      </c>
      <c r="P18" s="9">
        <v>33.494</v>
      </c>
    </row>
    <row r="19" spans="2:16" x14ac:dyDescent="0.25">
      <c r="B19" s="9" t="s">
        <v>6</v>
      </c>
      <c r="C19" s="9">
        <v>11</v>
      </c>
      <c r="D19" s="9" t="s">
        <v>7</v>
      </c>
      <c r="E19" s="9">
        <v>4</v>
      </c>
      <c r="F19" s="9">
        <v>142.47300000000001</v>
      </c>
      <c r="G19" s="9">
        <v>4</v>
      </c>
      <c r="H19" s="9">
        <v>34.414999999999999</v>
      </c>
      <c r="J19" s="9" t="s">
        <v>10</v>
      </c>
      <c r="K19" s="9">
        <v>14</v>
      </c>
      <c r="L19" s="9" t="s">
        <v>9</v>
      </c>
      <c r="M19" s="9">
        <v>4</v>
      </c>
      <c r="N19" s="9">
        <v>117.441</v>
      </c>
      <c r="O19" s="9">
        <v>4</v>
      </c>
      <c r="P19" s="9">
        <v>36.905000000000001</v>
      </c>
    </row>
    <row r="20" spans="2:16" x14ac:dyDescent="0.25">
      <c r="B20" s="9" t="s">
        <v>6</v>
      </c>
      <c r="C20" s="9">
        <v>12</v>
      </c>
      <c r="D20" s="9" t="s">
        <v>7</v>
      </c>
      <c r="E20" s="9">
        <v>4</v>
      </c>
      <c r="F20" s="9">
        <v>142.47300000000001</v>
      </c>
      <c r="G20" s="9">
        <v>4</v>
      </c>
      <c r="H20" s="9">
        <v>34.414999999999999</v>
      </c>
      <c r="J20" s="9" t="s">
        <v>10</v>
      </c>
      <c r="K20" s="9">
        <v>15</v>
      </c>
      <c r="L20" s="9" t="s">
        <v>9</v>
      </c>
      <c r="M20" s="9">
        <v>4</v>
      </c>
      <c r="N20" s="9">
        <v>117.441</v>
      </c>
      <c r="O20" s="9">
        <v>4</v>
      </c>
      <c r="P20" s="9">
        <v>37.479999999999997</v>
      </c>
    </row>
    <row r="21" spans="2:16" x14ac:dyDescent="0.25">
      <c r="B21" s="9" t="s">
        <v>6</v>
      </c>
      <c r="C21" s="9">
        <v>13</v>
      </c>
      <c r="D21" s="9" t="s">
        <v>7</v>
      </c>
      <c r="E21" s="9">
        <v>4</v>
      </c>
      <c r="F21" s="9">
        <v>142.47300000000001</v>
      </c>
      <c r="G21" s="9">
        <v>4</v>
      </c>
      <c r="H21" s="9">
        <v>34.414999999999999</v>
      </c>
      <c r="J21" s="9" t="s">
        <v>10</v>
      </c>
      <c r="K21" s="9">
        <v>16</v>
      </c>
      <c r="L21" s="9" t="s">
        <v>9</v>
      </c>
      <c r="M21" s="9">
        <v>4</v>
      </c>
      <c r="N21" s="9">
        <v>117.441</v>
      </c>
      <c r="O21" s="9">
        <v>4</v>
      </c>
      <c r="P21" s="9">
        <v>33.494</v>
      </c>
    </row>
    <row r="22" spans="2:16" x14ac:dyDescent="0.25">
      <c r="B22" s="9" t="s">
        <v>6</v>
      </c>
      <c r="C22" s="9">
        <v>14</v>
      </c>
      <c r="D22" s="9" t="s">
        <v>7</v>
      </c>
      <c r="E22" s="9">
        <v>4</v>
      </c>
      <c r="F22" s="9">
        <v>142.47300000000001</v>
      </c>
      <c r="G22" s="9">
        <v>4</v>
      </c>
      <c r="H22" s="9">
        <v>37.936999999999998</v>
      </c>
      <c r="J22" s="9" t="s">
        <v>10</v>
      </c>
      <c r="K22" s="9">
        <v>17</v>
      </c>
      <c r="L22" s="9" t="s">
        <v>9</v>
      </c>
      <c r="M22" s="9">
        <v>4</v>
      </c>
      <c r="N22" s="9">
        <v>117.441</v>
      </c>
      <c r="O22" s="9">
        <v>4</v>
      </c>
      <c r="P22" s="9">
        <v>37.479999999999997</v>
      </c>
    </row>
    <row r="23" spans="2:16" x14ac:dyDescent="0.25">
      <c r="B23" s="9" t="s">
        <v>6</v>
      </c>
      <c r="C23" s="9">
        <v>15</v>
      </c>
      <c r="D23" s="9" t="s">
        <v>7</v>
      </c>
      <c r="E23" s="9">
        <v>4</v>
      </c>
      <c r="F23" s="9">
        <v>142.47300000000001</v>
      </c>
      <c r="G23" s="9">
        <v>5</v>
      </c>
      <c r="H23" s="9">
        <v>40.152999999999999</v>
      </c>
      <c r="J23" s="9" t="s">
        <v>10</v>
      </c>
      <c r="K23" s="9">
        <v>18</v>
      </c>
      <c r="L23" s="9" t="s">
        <v>9</v>
      </c>
      <c r="M23" s="9">
        <v>4</v>
      </c>
      <c r="N23" s="9">
        <v>117.441</v>
      </c>
      <c r="O23" s="9">
        <v>4</v>
      </c>
      <c r="P23" s="9">
        <v>36.905000000000001</v>
      </c>
    </row>
    <row r="24" spans="2:16" x14ac:dyDescent="0.25">
      <c r="B24" s="9" t="s">
        <v>6</v>
      </c>
      <c r="C24" s="9">
        <v>16</v>
      </c>
      <c r="D24" s="9" t="s">
        <v>7</v>
      </c>
      <c r="E24" s="9">
        <v>4</v>
      </c>
      <c r="F24" s="9">
        <v>142.47300000000001</v>
      </c>
      <c r="G24" s="9">
        <v>4</v>
      </c>
      <c r="H24" s="9">
        <v>34.414999999999999</v>
      </c>
      <c r="J24" s="9" t="s">
        <v>10</v>
      </c>
      <c r="K24" s="9">
        <v>19</v>
      </c>
      <c r="L24" s="9" t="s">
        <v>9</v>
      </c>
      <c r="M24" s="9">
        <v>4</v>
      </c>
      <c r="N24" s="9">
        <v>117.441</v>
      </c>
      <c r="O24" s="9">
        <v>4</v>
      </c>
      <c r="P24" s="9">
        <v>37.479999999999997</v>
      </c>
    </row>
    <row r="25" spans="2:16" x14ac:dyDescent="0.25">
      <c r="B25" s="9" t="s">
        <v>6</v>
      </c>
      <c r="C25" s="9">
        <v>17</v>
      </c>
      <c r="D25" s="9" t="s">
        <v>7</v>
      </c>
      <c r="E25" s="9">
        <v>4</v>
      </c>
      <c r="F25" s="9">
        <v>142.47300000000001</v>
      </c>
      <c r="G25" s="9">
        <v>5</v>
      </c>
      <c r="H25" s="9">
        <v>40.152999999999999</v>
      </c>
      <c r="J25" s="9" t="s">
        <v>10</v>
      </c>
      <c r="K25" s="9">
        <v>20</v>
      </c>
      <c r="L25" s="9" t="s">
        <v>9</v>
      </c>
      <c r="M25" s="9">
        <v>4</v>
      </c>
      <c r="N25" s="9">
        <v>117.441</v>
      </c>
      <c r="O25" s="9">
        <v>4</v>
      </c>
      <c r="P25" s="9">
        <v>33.494</v>
      </c>
    </row>
    <row r="26" spans="2:16" x14ac:dyDescent="0.25">
      <c r="B26" s="9" t="s">
        <v>6</v>
      </c>
      <c r="C26" s="9">
        <v>18</v>
      </c>
      <c r="D26" s="9" t="s">
        <v>7</v>
      </c>
      <c r="E26" s="9">
        <v>4</v>
      </c>
      <c r="F26" s="9">
        <v>142.47300000000001</v>
      </c>
      <c r="G26" s="9">
        <v>4</v>
      </c>
      <c r="H26" s="9">
        <v>37.936999999999998</v>
      </c>
      <c r="J26" s="9" t="s">
        <v>10</v>
      </c>
      <c r="K26" s="9">
        <v>21</v>
      </c>
      <c r="L26" s="9" t="s">
        <v>9</v>
      </c>
      <c r="M26" s="9">
        <v>4</v>
      </c>
      <c r="N26" s="9">
        <v>117.441</v>
      </c>
      <c r="O26" s="9">
        <v>4</v>
      </c>
      <c r="P26" s="9">
        <v>37.479999999999997</v>
      </c>
    </row>
    <row r="27" spans="2:16" x14ac:dyDescent="0.25">
      <c r="B27" s="9" t="s">
        <v>6</v>
      </c>
      <c r="C27" s="9">
        <v>19</v>
      </c>
      <c r="D27" s="9" t="s">
        <v>7</v>
      </c>
      <c r="E27" s="9">
        <v>4</v>
      </c>
      <c r="F27" s="9">
        <v>142.47300000000001</v>
      </c>
      <c r="G27" s="9">
        <v>5</v>
      </c>
      <c r="H27" s="9">
        <v>40.152999999999999</v>
      </c>
      <c r="J27" s="9" t="s">
        <v>10</v>
      </c>
      <c r="K27" s="9">
        <v>22</v>
      </c>
      <c r="L27" s="9" t="s">
        <v>9</v>
      </c>
      <c r="M27" s="9">
        <v>4</v>
      </c>
      <c r="N27" s="9">
        <v>117.441</v>
      </c>
      <c r="O27" s="9">
        <v>4</v>
      </c>
      <c r="P27" s="9">
        <v>36.905000000000001</v>
      </c>
    </row>
    <row r="28" spans="2:16" x14ac:dyDescent="0.25">
      <c r="B28" s="9" t="s">
        <v>6</v>
      </c>
      <c r="C28" s="9">
        <v>20</v>
      </c>
      <c r="D28" s="9" t="s">
        <v>7</v>
      </c>
      <c r="E28" s="9">
        <v>4</v>
      </c>
      <c r="F28" s="9">
        <v>142.47300000000001</v>
      </c>
      <c r="G28" s="9">
        <v>4</v>
      </c>
      <c r="H28" s="9">
        <v>34.414999999999999</v>
      </c>
      <c r="J28" s="9" t="s">
        <v>10</v>
      </c>
      <c r="K28" s="9">
        <v>23</v>
      </c>
      <c r="L28" s="9" t="s">
        <v>9</v>
      </c>
      <c r="M28" s="9">
        <v>4</v>
      </c>
      <c r="N28" s="9">
        <v>117.441</v>
      </c>
      <c r="O28" s="9">
        <v>4</v>
      </c>
      <c r="P28" s="9">
        <v>37.479999999999997</v>
      </c>
    </row>
    <row r="29" spans="2:16" x14ac:dyDescent="0.25">
      <c r="B29" s="9" t="s">
        <v>6</v>
      </c>
      <c r="C29" s="9">
        <v>21</v>
      </c>
      <c r="D29" s="9" t="s">
        <v>7</v>
      </c>
      <c r="E29" s="9">
        <v>4</v>
      </c>
      <c r="F29" s="9">
        <v>142.47300000000001</v>
      </c>
      <c r="G29" s="9">
        <v>5</v>
      </c>
      <c r="H29" s="9">
        <v>40.152999999999999</v>
      </c>
      <c r="J29" s="9" t="s">
        <v>10</v>
      </c>
      <c r="K29" s="9">
        <v>24</v>
      </c>
      <c r="L29" s="9" t="s">
        <v>9</v>
      </c>
      <c r="M29" s="9">
        <v>4</v>
      </c>
      <c r="N29" s="9">
        <v>117.441</v>
      </c>
      <c r="O29" s="9">
        <v>4</v>
      </c>
      <c r="P29" s="9">
        <v>33.494</v>
      </c>
    </row>
    <row r="30" spans="2:16" x14ac:dyDescent="0.25">
      <c r="B30" s="9" t="s">
        <v>6</v>
      </c>
      <c r="C30" s="9">
        <v>22</v>
      </c>
      <c r="D30" s="9" t="s">
        <v>7</v>
      </c>
      <c r="E30" s="9">
        <v>4</v>
      </c>
      <c r="F30" s="9">
        <v>142.47300000000001</v>
      </c>
      <c r="G30" s="9">
        <v>4</v>
      </c>
      <c r="H30" s="9">
        <v>37.936999999999998</v>
      </c>
      <c r="J30" s="9" t="s">
        <v>10</v>
      </c>
      <c r="K30" s="9">
        <v>25</v>
      </c>
      <c r="L30" s="9" t="s">
        <v>9</v>
      </c>
      <c r="M30" s="9">
        <v>4</v>
      </c>
      <c r="N30" s="9">
        <v>117.441</v>
      </c>
      <c r="O30" s="9">
        <v>4</v>
      </c>
      <c r="P30" s="9">
        <v>37.479999999999997</v>
      </c>
    </row>
    <row r="31" spans="2:16" x14ac:dyDescent="0.25">
      <c r="B31" s="9" t="s">
        <v>6</v>
      </c>
      <c r="C31" s="9">
        <v>23</v>
      </c>
      <c r="D31" s="9" t="s">
        <v>7</v>
      </c>
      <c r="E31" s="9">
        <v>4</v>
      </c>
      <c r="F31" s="9">
        <v>142.47300000000001</v>
      </c>
      <c r="G31" s="9">
        <v>5</v>
      </c>
      <c r="H31" s="9">
        <v>40.152999999999999</v>
      </c>
      <c r="J31" s="9" t="s">
        <v>10</v>
      </c>
      <c r="K31" s="9">
        <v>26</v>
      </c>
      <c r="L31" s="9" t="s">
        <v>9</v>
      </c>
      <c r="M31" s="9">
        <v>4</v>
      </c>
      <c r="N31" s="9">
        <v>117.441</v>
      </c>
      <c r="O31" s="9">
        <v>4</v>
      </c>
      <c r="P31" s="9">
        <v>36.905000000000001</v>
      </c>
    </row>
    <row r="32" spans="2:16" x14ac:dyDescent="0.25">
      <c r="B32" s="9" t="s">
        <v>6</v>
      </c>
      <c r="C32" s="9">
        <v>24</v>
      </c>
      <c r="D32" s="9" t="s">
        <v>7</v>
      </c>
      <c r="E32" s="9">
        <v>4</v>
      </c>
      <c r="F32" s="9">
        <v>142.47300000000001</v>
      </c>
      <c r="G32" s="9">
        <v>4</v>
      </c>
      <c r="H32" s="9">
        <v>34.414999999999999</v>
      </c>
      <c r="J32" s="9" t="s">
        <v>10</v>
      </c>
      <c r="K32" s="9">
        <v>27</v>
      </c>
      <c r="L32" s="9" t="s">
        <v>9</v>
      </c>
      <c r="M32" s="9">
        <v>4</v>
      </c>
      <c r="N32" s="9">
        <v>117.441</v>
      </c>
      <c r="O32" s="9">
        <v>4</v>
      </c>
      <c r="P32" s="9">
        <v>33.494</v>
      </c>
    </row>
    <row r="33" spans="2:16" x14ac:dyDescent="0.25">
      <c r="B33" s="9" t="s">
        <v>6</v>
      </c>
      <c r="C33" s="9">
        <v>25</v>
      </c>
      <c r="D33" s="9" t="s">
        <v>7</v>
      </c>
      <c r="E33" s="9">
        <v>4</v>
      </c>
      <c r="F33" s="9">
        <v>142.47300000000001</v>
      </c>
      <c r="G33" s="9">
        <v>5</v>
      </c>
      <c r="H33" s="9">
        <v>40.152999999999999</v>
      </c>
      <c r="J33" s="9" t="s">
        <v>10</v>
      </c>
      <c r="K33" s="9" t="s">
        <v>8</v>
      </c>
      <c r="L33" s="9" t="s">
        <v>11</v>
      </c>
      <c r="M33" s="9">
        <v>2</v>
      </c>
      <c r="N33" s="9">
        <v>103.55</v>
      </c>
      <c r="O33" s="9">
        <v>2</v>
      </c>
      <c r="P33" s="9">
        <v>41.915999999999997</v>
      </c>
    </row>
    <row r="34" spans="2:16" x14ac:dyDescent="0.25">
      <c r="B34" s="9" t="s">
        <v>6</v>
      </c>
      <c r="C34" s="9">
        <v>26</v>
      </c>
      <c r="D34" s="9" t="s">
        <v>7</v>
      </c>
      <c r="E34" s="9">
        <v>4</v>
      </c>
      <c r="F34" s="9">
        <v>142.47300000000001</v>
      </c>
      <c r="G34" s="9">
        <v>4</v>
      </c>
      <c r="H34" s="9">
        <v>37.936999999999998</v>
      </c>
      <c r="J34" s="11" t="s">
        <v>18</v>
      </c>
      <c r="K34" s="12"/>
      <c r="L34" s="12"/>
      <c r="M34" s="12">
        <f>SUM(M3:M33)</f>
        <v>110</v>
      </c>
      <c r="N34" s="12">
        <f>SUM(N3:N33)</f>
        <v>3385.4939999999983</v>
      </c>
      <c r="O34" s="12"/>
      <c r="P34" s="12">
        <f t="shared" ref="P34" si="0">SUM(P3:P33)</f>
        <v>1021.7010000000002</v>
      </c>
    </row>
    <row r="35" spans="2:16" x14ac:dyDescent="0.25">
      <c r="B35" s="11" t="s">
        <v>18</v>
      </c>
      <c r="C35" s="12"/>
      <c r="D35" s="12"/>
      <c r="E35" s="12">
        <f>SUM(E4:E34)</f>
        <v>106</v>
      </c>
      <c r="F35" s="12">
        <f>SUM(F4:F34)</f>
        <v>4199.4179999999997</v>
      </c>
      <c r="G35" s="12"/>
      <c r="H35" s="12">
        <f t="shared" ref="H35" si="1">SUM(H4:H34)</f>
        <v>1150.213</v>
      </c>
    </row>
    <row r="38" spans="2:16" ht="75" x14ac:dyDescent="0.25">
      <c r="B38" s="8" t="s">
        <v>17</v>
      </c>
      <c r="C38" s="8" t="s">
        <v>0</v>
      </c>
      <c r="D38" s="8" t="s">
        <v>1</v>
      </c>
      <c r="E38" s="8" t="s">
        <v>2</v>
      </c>
      <c r="F38" s="8" t="s">
        <v>3</v>
      </c>
      <c r="G38" s="8" t="s">
        <v>4</v>
      </c>
      <c r="H38" s="8" t="s">
        <v>5</v>
      </c>
      <c r="J38" s="8" t="s">
        <v>17</v>
      </c>
      <c r="K38" s="8" t="s">
        <v>0</v>
      </c>
      <c r="L38" s="8" t="s">
        <v>1</v>
      </c>
      <c r="M38" s="8" t="s">
        <v>2</v>
      </c>
      <c r="N38" s="8" t="s">
        <v>3</v>
      </c>
      <c r="O38" s="8" t="s">
        <v>4</v>
      </c>
      <c r="P38" s="8" t="s">
        <v>5</v>
      </c>
    </row>
    <row r="39" spans="2:16" x14ac:dyDescent="0.25">
      <c r="B39" s="9" t="s">
        <v>12</v>
      </c>
      <c r="C39" s="9">
        <v>1</v>
      </c>
      <c r="D39" s="9" t="s">
        <v>11</v>
      </c>
      <c r="E39" s="9">
        <v>2</v>
      </c>
      <c r="F39" s="9">
        <v>111.03700000000001</v>
      </c>
      <c r="G39" s="9">
        <v>3</v>
      </c>
      <c r="H39" s="9">
        <v>27.654</v>
      </c>
      <c r="J39" s="9" t="s">
        <v>13</v>
      </c>
      <c r="K39" s="9">
        <v>1</v>
      </c>
      <c r="L39" s="9" t="s">
        <v>9</v>
      </c>
      <c r="M39" s="9">
        <v>2</v>
      </c>
      <c r="N39" s="9">
        <v>93.802999999999997</v>
      </c>
      <c r="O39" s="9">
        <v>3</v>
      </c>
      <c r="P39" s="9">
        <v>19.802</v>
      </c>
    </row>
    <row r="40" spans="2:16" x14ac:dyDescent="0.25">
      <c r="B40" s="9" t="s">
        <v>12</v>
      </c>
      <c r="C40" s="9">
        <v>1</v>
      </c>
      <c r="D40" s="9" t="s">
        <v>9</v>
      </c>
      <c r="E40" s="9">
        <v>2</v>
      </c>
      <c r="F40" s="9">
        <v>117.441</v>
      </c>
      <c r="G40" s="9">
        <v>4</v>
      </c>
      <c r="H40" s="9">
        <v>33.494</v>
      </c>
      <c r="J40" s="9" t="s">
        <v>13</v>
      </c>
      <c r="K40" s="9">
        <v>2</v>
      </c>
      <c r="L40" s="9" t="s">
        <v>9</v>
      </c>
      <c r="M40" s="9">
        <v>4</v>
      </c>
      <c r="N40" s="9">
        <v>93.802999999999997</v>
      </c>
      <c r="O40" s="9">
        <v>3</v>
      </c>
      <c r="P40" s="9">
        <v>22.571999999999999</v>
      </c>
    </row>
    <row r="41" spans="2:16" x14ac:dyDescent="0.25">
      <c r="B41" s="9" t="s">
        <v>12</v>
      </c>
      <c r="C41" s="9">
        <v>2</v>
      </c>
      <c r="D41" s="9" t="s">
        <v>9</v>
      </c>
      <c r="E41" s="9">
        <v>4</v>
      </c>
      <c r="F41" s="9">
        <v>117.441</v>
      </c>
      <c r="G41" s="9">
        <v>4</v>
      </c>
      <c r="H41" s="9">
        <v>36.905000000000001</v>
      </c>
      <c r="J41" s="9" t="s">
        <v>13</v>
      </c>
      <c r="K41" s="9">
        <v>3</v>
      </c>
      <c r="L41" s="9" t="s">
        <v>9</v>
      </c>
      <c r="M41" s="9">
        <v>4</v>
      </c>
      <c r="N41" s="9">
        <v>93.802999999999997</v>
      </c>
      <c r="O41" s="9">
        <v>3</v>
      </c>
      <c r="P41" s="9">
        <v>19.802</v>
      </c>
    </row>
    <row r="42" spans="2:16" x14ac:dyDescent="0.25">
      <c r="B42" s="9" t="s">
        <v>12</v>
      </c>
      <c r="C42" s="9">
        <v>3</v>
      </c>
      <c r="D42" s="9" t="s">
        <v>9</v>
      </c>
      <c r="E42" s="9">
        <v>4</v>
      </c>
      <c r="F42" s="9">
        <v>117.441</v>
      </c>
      <c r="G42" s="9">
        <v>4</v>
      </c>
      <c r="H42" s="9">
        <v>33.494</v>
      </c>
      <c r="J42" s="9" t="s">
        <v>13</v>
      </c>
      <c r="K42" s="9">
        <v>4</v>
      </c>
      <c r="L42" s="9" t="s">
        <v>9</v>
      </c>
      <c r="M42" s="9">
        <v>4</v>
      </c>
      <c r="N42" s="9">
        <v>93.802999999999997</v>
      </c>
      <c r="O42" s="9">
        <v>3</v>
      </c>
      <c r="P42" s="9">
        <v>19.802</v>
      </c>
    </row>
    <row r="43" spans="2:16" x14ac:dyDescent="0.25">
      <c r="B43" s="9" t="s">
        <v>12</v>
      </c>
      <c r="C43" s="9">
        <v>4</v>
      </c>
      <c r="D43" s="9" t="s">
        <v>9</v>
      </c>
      <c r="E43" s="9">
        <v>4</v>
      </c>
      <c r="F43" s="9">
        <v>117.441</v>
      </c>
      <c r="G43" s="9">
        <v>4</v>
      </c>
      <c r="H43" s="9">
        <v>33.494</v>
      </c>
      <c r="J43" s="9" t="s">
        <v>13</v>
      </c>
      <c r="K43" s="9">
        <v>5</v>
      </c>
      <c r="L43" s="9" t="s">
        <v>9</v>
      </c>
      <c r="M43" s="9">
        <v>4</v>
      </c>
      <c r="N43" s="9">
        <v>93.802999999999997</v>
      </c>
      <c r="O43" s="9">
        <v>3</v>
      </c>
      <c r="P43" s="9">
        <v>19.802</v>
      </c>
    </row>
    <row r="44" spans="2:16" x14ac:dyDescent="0.25">
      <c r="B44" s="9" t="s">
        <v>12</v>
      </c>
      <c r="C44" s="9">
        <v>5</v>
      </c>
      <c r="D44" s="9" t="s">
        <v>9</v>
      </c>
      <c r="E44" s="9">
        <v>4</v>
      </c>
      <c r="F44" s="9">
        <v>117.441</v>
      </c>
      <c r="G44" s="9">
        <v>4</v>
      </c>
      <c r="H44" s="9">
        <v>33.494</v>
      </c>
      <c r="J44" s="9" t="s">
        <v>13</v>
      </c>
      <c r="K44" s="9">
        <v>6</v>
      </c>
      <c r="L44" s="9" t="s">
        <v>9</v>
      </c>
      <c r="M44" s="9">
        <v>4</v>
      </c>
      <c r="N44" s="9">
        <v>93.802999999999997</v>
      </c>
      <c r="O44" s="9">
        <v>3</v>
      </c>
      <c r="P44" s="9">
        <v>22.571999999999999</v>
      </c>
    </row>
    <row r="45" spans="2:16" x14ac:dyDescent="0.25">
      <c r="B45" s="9" t="s">
        <v>12</v>
      </c>
      <c r="C45" s="9">
        <v>6</v>
      </c>
      <c r="D45" s="9" t="s">
        <v>9</v>
      </c>
      <c r="E45" s="9">
        <v>4</v>
      </c>
      <c r="F45" s="9">
        <v>117.441</v>
      </c>
      <c r="G45" s="9">
        <v>4</v>
      </c>
      <c r="H45" s="9">
        <v>36.905000000000001</v>
      </c>
      <c r="J45" s="9" t="s">
        <v>13</v>
      </c>
      <c r="K45" s="9">
        <v>7</v>
      </c>
      <c r="L45" s="9" t="s">
        <v>9</v>
      </c>
      <c r="M45" s="9">
        <v>4</v>
      </c>
      <c r="N45" s="9">
        <v>93.802999999999997</v>
      </c>
      <c r="O45" s="9">
        <v>3</v>
      </c>
      <c r="P45" s="9">
        <v>19.802</v>
      </c>
    </row>
    <row r="46" spans="2:16" x14ac:dyDescent="0.25">
      <c r="B46" s="9" t="s">
        <v>12</v>
      </c>
      <c r="C46" s="9">
        <v>7</v>
      </c>
      <c r="D46" s="9" t="s">
        <v>9</v>
      </c>
      <c r="E46" s="9">
        <v>4</v>
      </c>
      <c r="F46" s="9">
        <v>117.441</v>
      </c>
      <c r="G46" s="9">
        <v>4</v>
      </c>
      <c r="H46" s="9">
        <v>33.494</v>
      </c>
      <c r="J46" s="9" t="s">
        <v>13</v>
      </c>
      <c r="K46" s="9">
        <v>8</v>
      </c>
      <c r="L46" s="9" t="s">
        <v>9</v>
      </c>
      <c r="M46" s="9">
        <v>4</v>
      </c>
      <c r="N46" s="9">
        <v>93.802999999999997</v>
      </c>
      <c r="O46" s="9">
        <v>3</v>
      </c>
      <c r="P46" s="9">
        <v>19.802</v>
      </c>
    </row>
    <row r="47" spans="2:16" x14ac:dyDescent="0.25">
      <c r="B47" s="9" t="s">
        <v>12</v>
      </c>
      <c r="C47" s="9">
        <v>8</v>
      </c>
      <c r="D47" s="9" t="s">
        <v>9</v>
      </c>
      <c r="E47" s="9">
        <v>4</v>
      </c>
      <c r="F47" s="9">
        <v>117.441</v>
      </c>
      <c r="G47" s="9">
        <v>4</v>
      </c>
      <c r="H47" s="9">
        <v>33.494</v>
      </c>
      <c r="J47" s="9" t="s">
        <v>13</v>
      </c>
      <c r="K47" s="9">
        <v>9</v>
      </c>
      <c r="L47" s="9" t="s">
        <v>9</v>
      </c>
      <c r="M47" s="9">
        <v>4</v>
      </c>
      <c r="N47" s="9">
        <v>93.802999999999997</v>
      </c>
      <c r="O47" s="9">
        <v>3</v>
      </c>
      <c r="P47" s="9">
        <v>19.802</v>
      </c>
    </row>
    <row r="48" spans="2:16" x14ac:dyDescent="0.25">
      <c r="B48" s="9" t="s">
        <v>12</v>
      </c>
      <c r="C48" s="9">
        <v>9</v>
      </c>
      <c r="D48" s="9" t="s">
        <v>9</v>
      </c>
      <c r="E48" s="9">
        <v>4</v>
      </c>
      <c r="F48" s="9">
        <v>117.441</v>
      </c>
      <c r="G48" s="9">
        <v>4</v>
      </c>
      <c r="H48" s="9">
        <v>33.494</v>
      </c>
      <c r="J48" s="9" t="s">
        <v>13</v>
      </c>
      <c r="K48" s="9">
        <v>10</v>
      </c>
      <c r="L48" s="9" t="s">
        <v>9</v>
      </c>
      <c r="M48" s="9">
        <v>4</v>
      </c>
      <c r="N48" s="9">
        <v>93.802999999999997</v>
      </c>
      <c r="O48" s="9">
        <v>3</v>
      </c>
      <c r="P48" s="9">
        <v>22.571999999999999</v>
      </c>
    </row>
    <row r="49" spans="2:16" x14ac:dyDescent="0.25">
      <c r="B49" s="9" t="s">
        <v>12</v>
      </c>
      <c r="C49" s="9">
        <v>10</v>
      </c>
      <c r="D49" s="9" t="s">
        <v>9</v>
      </c>
      <c r="E49" s="9">
        <v>4</v>
      </c>
      <c r="F49" s="9">
        <v>117.441</v>
      </c>
      <c r="G49" s="9">
        <v>4</v>
      </c>
      <c r="H49" s="9">
        <v>36.905000000000001</v>
      </c>
      <c r="J49" s="9" t="s">
        <v>13</v>
      </c>
      <c r="K49" s="9">
        <v>11</v>
      </c>
      <c r="L49" s="9" t="s">
        <v>9</v>
      </c>
      <c r="M49" s="9">
        <v>4</v>
      </c>
      <c r="N49" s="9">
        <v>93.802999999999997</v>
      </c>
      <c r="O49" s="9">
        <v>3</v>
      </c>
      <c r="P49" s="9">
        <v>19.802</v>
      </c>
    </row>
    <row r="50" spans="2:16" x14ac:dyDescent="0.25">
      <c r="B50" s="9" t="s">
        <v>12</v>
      </c>
      <c r="C50" s="9">
        <v>11</v>
      </c>
      <c r="D50" s="9" t="s">
        <v>9</v>
      </c>
      <c r="E50" s="9">
        <v>4</v>
      </c>
      <c r="F50" s="9">
        <v>117.441</v>
      </c>
      <c r="G50" s="9">
        <v>4</v>
      </c>
      <c r="H50" s="9">
        <v>33.494</v>
      </c>
      <c r="J50" s="9" t="s">
        <v>13</v>
      </c>
      <c r="K50" s="9">
        <v>12</v>
      </c>
      <c r="L50" s="9" t="s">
        <v>9</v>
      </c>
      <c r="M50" s="9">
        <v>4</v>
      </c>
      <c r="N50" s="9">
        <v>93.802999999999997</v>
      </c>
      <c r="O50" s="9">
        <v>3</v>
      </c>
      <c r="P50" s="9">
        <v>19.802</v>
      </c>
    </row>
    <row r="51" spans="2:16" x14ac:dyDescent="0.25">
      <c r="B51" s="9" t="s">
        <v>12</v>
      </c>
      <c r="C51" s="9">
        <v>12</v>
      </c>
      <c r="D51" s="9" t="s">
        <v>9</v>
      </c>
      <c r="E51" s="9">
        <v>4</v>
      </c>
      <c r="F51" s="9">
        <v>117.441</v>
      </c>
      <c r="G51" s="9">
        <v>4</v>
      </c>
      <c r="H51" s="9">
        <v>33.494</v>
      </c>
      <c r="J51" s="9" t="s">
        <v>13</v>
      </c>
      <c r="K51" s="9">
        <v>13</v>
      </c>
      <c r="L51" s="9" t="s">
        <v>9</v>
      </c>
      <c r="M51" s="9">
        <v>4</v>
      </c>
      <c r="N51" s="9">
        <v>93.802999999999997</v>
      </c>
      <c r="O51" s="9">
        <v>3</v>
      </c>
      <c r="P51" s="9">
        <v>19.802</v>
      </c>
    </row>
    <row r="52" spans="2:16" x14ac:dyDescent="0.25">
      <c r="B52" s="9" t="s">
        <v>12</v>
      </c>
      <c r="C52" s="9">
        <v>13</v>
      </c>
      <c r="D52" s="9" t="s">
        <v>9</v>
      </c>
      <c r="E52" s="9">
        <v>4</v>
      </c>
      <c r="F52" s="9">
        <v>117.441</v>
      </c>
      <c r="G52" s="9">
        <v>4</v>
      </c>
      <c r="H52" s="9">
        <v>33.494</v>
      </c>
      <c r="J52" s="9" t="s">
        <v>13</v>
      </c>
      <c r="K52" s="9">
        <v>14</v>
      </c>
      <c r="L52" s="9" t="s">
        <v>9</v>
      </c>
      <c r="M52" s="9">
        <v>4</v>
      </c>
      <c r="N52" s="9">
        <v>93.802999999999997</v>
      </c>
      <c r="O52" s="9">
        <v>3</v>
      </c>
      <c r="P52" s="9">
        <v>22.571999999999999</v>
      </c>
    </row>
    <row r="53" spans="2:16" x14ac:dyDescent="0.25">
      <c r="B53" s="9" t="s">
        <v>12</v>
      </c>
      <c r="C53" s="9">
        <v>14</v>
      </c>
      <c r="D53" s="9" t="s">
        <v>9</v>
      </c>
      <c r="E53" s="9">
        <v>4</v>
      </c>
      <c r="F53" s="9">
        <v>117.441</v>
      </c>
      <c r="G53" s="9">
        <v>4</v>
      </c>
      <c r="H53" s="9">
        <v>36.905000000000001</v>
      </c>
      <c r="J53" s="9" t="s">
        <v>13</v>
      </c>
      <c r="K53" s="9">
        <v>15</v>
      </c>
      <c r="L53" s="9" t="s">
        <v>9</v>
      </c>
      <c r="M53" s="9">
        <v>2</v>
      </c>
      <c r="N53" s="9">
        <v>93.802999999999997</v>
      </c>
      <c r="O53" s="9">
        <v>3</v>
      </c>
      <c r="P53" s="9">
        <v>19.802</v>
      </c>
    </row>
    <row r="54" spans="2:16" x14ac:dyDescent="0.25">
      <c r="B54" s="9" t="s">
        <v>12</v>
      </c>
      <c r="C54" s="9">
        <v>15</v>
      </c>
      <c r="D54" s="9" t="s">
        <v>9</v>
      </c>
      <c r="E54" s="9">
        <v>2</v>
      </c>
      <c r="F54" s="9">
        <v>117.441</v>
      </c>
      <c r="G54" s="9">
        <v>4</v>
      </c>
      <c r="H54" s="9">
        <v>33.494</v>
      </c>
      <c r="J54" s="9" t="s">
        <v>13</v>
      </c>
      <c r="K54" s="9">
        <v>15</v>
      </c>
      <c r="L54" s="9" t="s">
        <v>9</v>
      </c>
      <c r="M54" s="9">
        <v>2</v>
      </c>
      <c r="N54" s="9">
        <v>93.802999999999997</v>
      </c>
      <c r="O54" s="9">
        <v>3</v>
      </c>
      <c r="P54" s="9">
        <v>22.614999999999998</v>
      </c>
    </row>
    <row r="55" spans="2:16" x14ac:dyDescent="0.25">
      <c r="B55" s="9" t="s">
        <v>12</v>
      </c>
      <c r="C55" s="9">
        <v>15</v>
      </c>
      <c r="D55" s="9" t="s">
        <v>9</v>
      </c>
      <c r="E55" s="9">
        <v>2</v>
      </c>
      <c r="F55" s="9">
        <v>117.441</v>
      </c>
      <c r="G55" s="9">
        <v>4</v>
      </c>
      <c r="H55" s="9">
        <v>37.832999999999998</v>
      </c>
      <c r="J55" s="9" t="s">
        <v>13</v>
      </c>
      <c r="K55" s="9">
        <v>16</v>
      </c>
      <c r="L55" s="9" t="s">
        <v>9</v>
      </c>
      <c r="M55" s="9">
        <v>4</v>
      </c>
      <c r="N55" s="9">
        <v>93.802999999999997</v>
      </c>
      <c r="O55" s="9">
        <v>3</v>
      </c>
      <c r="P55" s="9">
        <v>19.802</v>
      </c>
    </row>
    <row r="56" spans="2:16" x14ac:dyDescent="0.25">
      <c r="B56" s="9" t="s">
        <v>12</v>
      </c>
      <c r="C56" s="9">
        <v>16</v>
      </c>
      <c r="D56" s="9" t="s">
        <v>9</v>
      </c>
      <c r="E56" s="9">
        <v>4</v>
      </c>
      <c r="F56" s="9">
        <v>117.441</v>
      </c>
      <c r="G56" s="9">
        <v>4</v>
      </c>
      <c r="H56" s="9">
        <v>33.494</v>
      </c>
      <c r="J56" s="9" t="s">
        <v>13</v>
      </c>
      <c r="K56" s="9">
        <v>17</v>
      </c>
      <c r="L56" s="9" t="s">
        <v>9</v>
      </c>
      <c r="M56" s="9">
        <v>2</v>
      </c>
      <c r="N56" s="9">
        <v>93.802999999999997</v>
      </c>
      <c r="O56" s="9">
        <v>3</v>
      </c>
      <c r="P56" s="9">
        <v>19.802</v>
      </c>
    </row>
    <row r="57" spans="2:16" x14ac:dyDescent="0.25">
      <c r="B57" s="9" t="s">
        <v>12</v>
      </c>
      <c r="C57" s="9">
        <v>17</v>
      </c>
      <c r="D57" s="9" t="s">
        <v>9</v>
      </c>
      <c r="E57" s="9">
        <v>2</v>
      </c>
      <c r="F57" s="9">
        <v>117.441</v>
      </c>
      <c r="G57" s="9">
        <v>4</v>
      </c>
      <c r="H57" s="9">
        <v>33.494</v>
      </c>
      <c r="J57" s="9" t="s">
        <v>13</v>
      </c>
      <c r="K57" s="9">
        <v>17</v>
      </c>
      <c r="L57" s="9" t="s">
        <v>9</v>
      </c>
      <c r="M57" s="9">
        <v>2</v>
      </c>
      <c r="N57" s="9">
        <v>93.802999999999997</v>
      </c>
      <c r="O57" s="9">
        <v>3</v>
      </c>
      <c r="P57" s="9">
        <v>22.614999999999998</v>
      </c>
    </row>
    <row r="58" spans="2:16" x14ac:dyDescent="0.25">
      <c r="B58" s="9" t="s">
        <v>12</v>
      </c>
      <c r="C58" s="9">
        <v>17</v>
      </c>
      <c r="D58" s="9" t="s">
        <v>9</v>
      </c>
      <c r="E58" s="9">
        <v>2</v>
      </c>
      <c r="F58" s="9">
        <v>117.441</v>
      </c>
      <c r="G58" s="9">
        <v>4</v>
      </c>
      <c r="H58" s="9">
        <v>37.832999999999998</v>
      </c>
      <c r="J58" s="9" t="s">
        <v>13</v>
      </c>
      <c r="K58" s="9">
        <v>18</v>
      </c>
      <c r="L58" s="9" t="s">
        <v>9</v>
      </c>
      <c r="M58" s="9">
        <v>4</v>
      </c>
      <c r="N58" s="9">
        <v>93.802999999999997</v>
      </c>
      <c r="O58" s="9">
        <v>3</v>
      </c>
      <c r="P58" s="9">
        <v>22.571999999999999</v>
      </c>
    </row>
    <row r="59" spans="2:16" x14ac:dyDescent="0.25">
      <c r="B59" s="9" t="s">
        <v>12</v>
      </c>
      <c r="C59" s="9">
        <v>18</v>
      </c>
      <c r="D59" s="9" t="s">
        <v>9</v>
      </c>
      <c r="E59" s="9">
        <v>4</v>
      </c>
      <c r="F59" s="9">
        <v>117.441</v>
      </c>
      <c r="G59" s="9">
        <v>4</v>
      </c>
      <c r="H59" s="9">
        <v>36.905000000000001</v>
      </c>
      <c r="J59" s="9" t="s">
        <v>13</v>
      </c>
      <c r="K59" s="9">
        <v>19</v>
      </c>
      <c r="L59" s="9" t="s">
        <v>9</v>
      </c>
      <c r="M59" s="9">
        <v>2</v>
      </c>
      <c r="N59" s="9">
        <v>93.802999999999997</v>
      </c>
      <c r="O59" s="9">
        <v>3</v>
      </c>
      <c r="P59" s="9">
        <v>19.802</v>
      </c>
    </row>
    <row r="60" spans="2:16" x14ac:dyDescent="0.25">
      <c r="B60" s="9" t="s">
        <v>12</v>
      </c>
      <c r="C60" s="9">
        <v>19</v>
      </c>
      <c r="D60" s="9" t="s">
        <v>9</v>
      </c>
      <c r="E60" s="9">
        <v>2</v>
      </c>
      <c r="F60" s="9">
        <v>117.441</v>
      </c>
      <c r="G60" s="9">
        <v>4</v>
      </c>
      <c r="H60" s="9">
        <v>33.494</v>
      </c>
      <c r="J60" s="9" t="s">
        <v>13</v>
      </c>
      <c r="K60" s="9">
        <v>19</v>
      </c>
      <c r="L60" s="9" t="s">
        <v>9</v>
      </c>
      <c r="M60" s="9">
        <v>2</v>
      </c>
      <c r="N60" s="9">
        <v>93.802999999999997</v>
      </c>
      <c r="O60" s="9">
        <v>3</v>
      </c>
      <c r="P60" s="9">
        <v>22.614999999999998</v>
      </c>
    </row>
    <row r="61" spans="2:16" x14ac:dyDescent="0.25">
      <c r="B61" s="9" t="s">
        <v>12</v>
      </c>
      <c r="C61" s="9">
        <v>19</v>
      </c>
      <c r="D61" s="9" t="s">
        <v>9</v>
      </c>
      <c r="E61" s="9">
        <v>2</v>
      </c>
      <c r="F61" s="9">
        <v>117.441</v>
      </c>
      <c r="G61" s="9">
        <v>4</v>
      </c>
      <c r="H61" s="9">
        <v>37.832999999999998</v>
      </c>
      <c r="J61" s="9" t="s">
        <v>13</v>
      </c>
      <c r="K61" s="9">
        <v>20</v>
      </c>
      <c r="L61" s="9" t="s">
        <v>9</v>
      </c>
      <c r="M61" s="9">
        <v>4</v>
      </c>
      <c r="N61" s="9">
        <v>93.802999999999997</v>
      </c>
      <c r="O61" s="9">
        <v>3</v>
      </c>
      <c r="P61" s="9">
        <v>19.802</v>
      </c>
    </row>
    <row r="62" spans="2:16" x14ac:dyDescent="0.25">
      <c r="B62" s="9" t="s">
        <v>12</v>
      </c>
      <c r="C62" s="9">
        <v>20</v>
      </c>
      <c r="D62" s="9" t="s">
        <v>9</v>
      </c>
      <c r="E62" s="9">
        <v>4</v>
      </c>
      <c r="F62" s="9">
        <v>117.441</v>
      </c>
      <c r="G62" s="9">
        <v>4</v>
      </c>
      <c r="H62" s="9">
        <v>33.494</v>
      </c>
      <c r="J62" s="9" t="s">
        <v>13</v>
      </c>
      <c r="K62" s="9">
        <v>21</v>
      </c>
      <c r="L62" s="9" t="s">
        <v>9</v>
      </c>
      <c r="M62" s="9">
        <v>2</v>
      </c>
      <c r="N62" s="9">
        <v>93.802999999999997</v>
      </c>
      <c r="O62" s="9">
        <v>3</v>
      </c>
      <c r="P62" s="9">
        <v>19.802</v>
      </c>
    </row>
    <row r="63" spans="2:16" x14ac:dyDescent="0.25">
      <c r="B63" s="9" t="s">
        <v>12</v>
      </c>
      <c r="C63" s="9">
        <v>21</v>
      </c>
      <c r="D63" s="9" t="s">
        <v>9</v>
      </c>
      <c r="E63" s="9">
        <v>2</v>
      </c>
      <c r="F63" s="9">
        <v>117.441</v>
      </c>
      <c r="G63" s="9">
        <v>4</v>
      </c>
      <c r="H63" s="9">
        <v>33.494</v>
      </c>
      <c r="J63" s="9" t="s">
        <v>13</v>
      </c>
      <c r="K63" s="9">
        <v>21</v>
      </c>
      <c r="L63" s="9" t="s">
        <v>9</v>
      </c>
      <c r="M63" s="9">
        <v>2</v>
      </c>
      <c r="N63" s="9">
        <v>93.802999999999997</v>
      </c>
      <c r="O63" s="9">
        <v>3</v>
      </c>
      <c r="P63" s="9">
        <v>22.614999999999998</v>
      </c>
    </row>
    <row r="64" spans="2:16" x14ac:dyDescent="0.25">
      <c r="B64" s="9" t="s">
        <v>12</v>
      </c>
      <c r="C64" s="9">
        <v>21</v>
      </c>
      <c r="D64" s="9" t="s">
        <v>9</v>
      </c>
      <c r="E64" s="9">
        <v>2</v>
      </c>
      <c r="F64" s="9">
        <v>117.441</v>
      </c>
      <c r="G64" s="9">
        <v>4</v>
      </c>
      <c r="H64" s="9">
        <v>37.832999999999998</v>
      </c>
      <c r="J64" s="9" t="s">
        <v>13</v>
      </c>
      <c r="K64" s="9">
        <v>22</v>
      </c>
      <c r="L64" s="9" t="s">
        <v>9</v>
      </c>
      <c r="M64" s="9">
        <v>4</v>
      </c>
      <c r="N64" s="9">
        <v>93.802999999999997</v>
      </c>
      <c r="O64" s="9">
        <v>3</v>
      </c>
      <c r="P64" s="9">
        <v>22.571999999999999</v>
      </c>
    </row>
    <row r="65" spans="2:16" x14ac:dyDescent="0.25">
      <c r="B65" s="9" t="s">
        <v>12</v>
      </c>
      <c r="C65" s="9">
        <v>22</v>
      </c>
      <c r="D65" s="9" t="s">
        <v>9</v>
      </c>
      <c r="E65" s="9">
        <v>4</v>
      </c>
      <c r="F65" s="9">
        <v>117.441</v>
      </c>
      <c r="G65" s="9">
        <v>4</v>
      </c>
      <c r="H65" s="9">
        <v>36.905000000000001</v>
      </c>
      <c r="J65" s="9" t="s">
        <v>13</v>
      </c>
      <c r="K65" s="9">
        <v>23</v>
      </c>
      <c r="L65" s="9" t="s">
        <v>9</v>
      </c>
      <c r="M65" s="9">
        <v>2</v>
      </c>
      <c r="N65" s="9">
        <v>93.802999999999997</v>
      </c>
      <c r="O65" s="9">
        <v>3</v>
      </c>
      <c r="P65" s="9">
        <v>19.802</v>
      </c>
    </row>
    <row r="66" spans="2:16" x14ac:dyDescent="0.25">
      <c r="B66" s="9" t="s">
        <v>12</v>
      </c>
      <c r="C66" s="9">
        <v>23</v>
      </c>
      <c r="D66" s="9" t="s">
        <v>9</v>
      </c>
      <c r="E66" s="9">
        <v>2</v>
      </c>
      <c r="F66" s="9">
        <v>117.441</v>
      </c>
      <c r="G66" s="9">
        <v>4</v>
      </c>
      <c r="H66" s="9">
        <v>33.494</v>
      </c>
      <c r="J66" s="9" t="s">
        <v>13</v>
      </c>
      <c r="K66" s="9">
        <v>23</v>
      </c>
      <c r="L66" s="9" t="s">
        <v>9</v>
      </c>
      <c r="M66" s="9">
        <v>2</v>
      </c>
      <c r="N66" s="9">
        <v>93.802999999999997</v>
      </c>
      <c r="O66" s="9">
        <v>3</v>
      </c>
      <c r="P66" s="9">
        <v>22.614999999999998</v>
      </c>
    </row>
    <row r="67" spans="2:16" x14ac:dyDescent="0.25">
      <c r="B67" s="9" t="s">
        <v>12</v>
      </c>
      <c r="C67" s="9">
        <v>23</v>
      </c>
      <c r="D67" s="9" t="s">
        <v>9</v>
      </c>
      <c r="E67" s="9">
        <v>2</v>
      </c>
      <c r="F67" s="9">
        <v>117.441</v>
      </c>
      <c r="G67" s="9">
        <v>4</v>
      </c>
      <c r="H67" s="9">
        <v>37.832999999999998</v>
      </c>
      <c r="J67" s="9" t="s">
        <v>13</v>
      </c>
      <c r="K67" s="9">
        <v>24</v>
      </c>
      <c r="L67" s="9" t="s">
        <v>9</v>
      </c>
      <c r="M67" s="9">
        <v>4</v>
      </c>
      <c r="N67" s="9">
        <v>93.802999999999997</v>
      </c>
      <c r="O67" s="9">
        <v>3</v>
      </c>
      <c r="P67" s="9">
        <v>19.802</v>
      </c>
    </row>
    <row r="68" spans="2:16" x14ac:dyDescent="0.25">
      <c r="B68" s="9" t="s">
        <v>12</v>
      </c>
      <c r="C68" s="9">
        <v>24</v>
      </c>
      <c r="D68" s="9" t="s">
        <v>9</v>
      </c>
      <c r="E68" s="9">
        <v>4</v>
      </c>
      <c r="F68" s="9">
        <v>117.441</v>
      </c>
      <c r="G68" s="9">
        <v>4</v>
      </c>
      <c r="H68" s="9">
        <v>33.494</v>
      </c>
      <c r="J68" s="9" t="s">
        <v>13</v>
      </c>
      <c r="K68" s="9">
        <v>25</v>
      </c>
      <c r="L68" s="9" t="s">
        <v>9</v>
      </c>
      <c r="M68" s="9">
        <v>2</v>
      </c>
      <c r="N68" s="9">
        <v>93.802999999999997</v>
      </c>
      <c r="O68" s="9">
        <v>3</v>
      </c>
      <c r="P68" s="9">
        <v>19.802</v>
      </c>
    </row>
    <row r="69" spans="2:16" x14ac:dyDescent="0.25">
      <c r="B69" s="9" t="s">
        <v>12</v>
      </c>
      <c r="C69" s="9">
        <v>25</v>
      </c>
      <c r="D69" s="9" t="s">
        <v>9</v>
      </c>
      <c r="E69" s="9">
        <v>2</v>
      </c>
      <c r="F69" s="9">
        <v>117.441</v>
      </c>
      <c r="G69" s="9">
        <v>4</v>
      </c>
      <c r="H69" s="9">
        <v>33.494</v>
      </c>
      <c r="J69" s="9" t="s">
        <v>13</v>
      </c>
      <c r="K69" s="9">
        <v>25</v>
      </c>
      <c r="L69" s="9" t="s">
        <v>9</v>
      </c>
      <c r="M69" s="9">
        <v>2</v>
      </c>
      <c r="N69" s="9">
        <v>93.802999999999997</v>
      </c>
      <c r="O69" s="9">
        <v>3</v>
      </c>
      <c r="P69" s="9">
        <v>22.614999999999998</v>
      </c>
    </row>
    <row r="70" spans="2:16" x14ac:dyDescent="0.25">
      <c r="B70" s="9" t="s">
        <v>12</v>
      </c>
      <c r="C70" s="9">
        <v>25</v>
      </c>
      <c r="D70" s="9" t="s">
        <v>9</v>
      </c>
      <c r="E70" s="9">
        <v>2</v>
      </c>
      <c r="F70" s="9">
        <v>117.441</v>
      </c>
      <c r="G70" s="9">
        <v>4</v>
      </c>
      <c r="H70" s="9">
        <v>37.832999999999998</v>
      </c>
      <c r="J70" s="9" t="s">
        <v>13</v>
      </c>
      <c r="K70" s="9">
        <v>26</v>
      </c>
      <c r="L70" s="9" t="s">
        <v>9</v>
      </c>
      <c r="M70" s="9">
        <v>4</v>
      </c>
      <c r="N70" s="9">
        <v>93.802999999999997</v>
      </c>
      <c r="O70" s="9">
        <v>3</v>
      </c>
      <c r="P70" s="9">
        <v>22.571999999999999</v>
      </c>
    </row>
    <row r="71" spans="2:16" x14ac:dyDescent="0.25">
      <c r="B71" s="9" t="s">
        <v>12</v>
      </c>
      <c r="C71" s="9">
        <v>26</v>
      </c>
      <c r="D71" s="9" t="s">
        <v>9</v>
      </c>
      <c r="E71" s="9">
        <v>4</v>
      </c>
      <c r="F71" s="9">
        <v>117.441</v>
      </c>
      <c r="G71" s="9">
        <v>4</v>
      </c>
      <c r="H71" s="9">
        <v>36.905000000000001</v>
      </c>
      <c r="J71" s="9" t="s">
        <v>13</v>
      </c>
      <c r="K71" s="9">
        <v>27</v>
      </c>
      <c r="L71" s="9" t="s">
        <v>9</v>
      </c>
      <c r="M71" s="9">
        <v>4</v>
      </c>
      <c r="N71" s="9">
        <v>93.802999999999997</v>
      </c>
      <c r="O71" s="9">
        <v>3</v>
      </c>
      <c r="P71" s="9">
        <v>19.802</v>
      </c>
    </row>
    <row r="72" spans="2:16" hidden="1" x14ac:dyDescent="0.25">
      <c r="B72" s="9" t="s">
        <v>12</v>
      </c>
      <c r="C72" s="9">
        <v>27</v>
      </c>
      <c r="D72" s="9" t="s">
        <v>9</v>
      </c>
      <c r="E72" s="9">
        <v>4</v>
      </c>
      <c r="F72" s="9">
        <v>117.441</v>
      </c>
      <c r="G72" s="9">
        <v>4</v>
      </c>
      <c r="H72" s="9">
        <v>33.494</v>
      </c>
      <c r="J72" s="9" t="s">
        <v>13</v>
      </c>
      <c r="K72" s="9" t="s">
        <v>8</v>
      </c>
      <c r="L72" s="9" t="s">
        <v>11</v>
      </c>
      <c r="M72" s="9">
        <v>2</v>
      </c>
      <c r="N72" s="9">
        <v>81.959000000000003</v>
      </c>
      <c r="O72" s="9">
        <v>2</v>
      </c>
      <c r="P72" s="9">
        <v>19.202000000000002</v>
      </c>
    </row>
    <row r="73" spans="2:16" hidden="1" x14ac:dyDescent="0.25">
      <c r="B73" s="9" t="s">
        <v>12</v>
      </c>
      <c r="C73" s="9" t="s">
        <v>8</v>
      </c>
      <c r="D73" s="9" t="s">
        <v>11</v>
      </c>
      <c r="E73" s="9">
        <v>2</v>
      </c>
      <c r="F73" s="9">
        <v>103.55</v>
      </c>
      <c r="G73" s="9">
        <v>2</v>
      </c>
      <c r="H73" s="9">
        <v>41.915999999999997</v>
      </c>
      <c r="J73" s="9" t="s">
        <v>13</v>
      </c>
      <c r="K73" s="9">
        <v>1</v>
      </c>
      <c r="L73" s="9" t="s">
        <v>11</v>
      </c>
      <c r="M73" s="9">
        <v>2</v>
      </c>
      <c r="N73" s="9">
        <v>87.751999999999995</v>
      </c>
      <c r="O73" s="9">
        <v>3</v>
      </c>
      <c r="P73" s="9">
        <v>17.146000000000001</v>
      </c>
    </row>
    <row r="74" spans="2:16" hidden="1" x14ac:dyDescent="0.25">
      <c r="B74" s="11" t="s">
        <v>18</v>
      </c>
      <c r="C74" s="12"/>
      <c r="D74" s="12"/>
      <c r="E74" s="12">
        <f>SUM(E39:E73)</f>
        <v>110</v>
      </c>
      <c r="F74" s="12">
        <f>SUM(F39:F73)</f>
        <v>4090.1399999999971</v>
      </c>
      <c r="G74" s="12"/>
      <c r="H74" s="12">
        <f>SUM(H39:H73)</f>
        <v>1224.7829999999999</v>
      </c>
      <c r="J74" s="11" t="s">
        <v>18</v>
      </c>
      <c r="K74" s="12"/>
      <c r="L74" s="12"/>
      <c r="M74" s="12">
        <f>SUM(M39:M73)</f>
        <v>110</v>
      </c>
      <c r="N74" s="12">
        <f>SUM(N39:N73)</f>
        <v>3265.2099999999973</v>
      </c>
      <c r="O74" s="12"/>
      <c r="P74" s="12">
        <f>SUM(P39:P73)</f>
        <v>726.08200000000022</v>
      </c>
    </row>
    <row r="76" spans="2:16" ht="75" x14ac:dyDescent="0.25">
      <c r="B76" s="8" t="s">
        <v>17</v>
      </c>
      <c r="C76" s="8" t="s">
        <v>0</v>
      </c>
      <c r="D76" s="8" t="s">
        <v>1</v>
      </c>
      <c r="E76" s="8" t="s">
        <v>2</v>
      </c>
      <c r="F76" s="8" t="s">
        <v>3</v>
      </c>
      <c r="G76" s="8" t="s">
        <v>4</v>
      </c>
      <c r="H76" s="8" t="s">
        <v>5</v>
      </c>
      <c r="J76" s="8" t="s">
        <v>17</v>
      </c>
      <c r="K76" s="8" t="s">
        <v>0</v>
      </c>
      <c r="L76" s="8" t="s">
        <v>1</v>
      </c>
      <c r="M76" s="8" t="s">
        <v>2</v>
      </c>
      <c r="N76" s="8" t="s">
        <v>3</v>
      </c>
      <c r="O76" s="8" t="s">
        <v>4</v>
      </c>
      <c r="P76" s="8" t="s">
        <v>5</v>
      </c>
    </row>
    <row r="77" spans="2:16" ht="28.5" x14ac:dyDescent="0.25">
      <c r="B77" s="9" t="s">
        <v>14</v>
      </c>
      <c r="C77" s="9">
        <v>1</v>
      </c>
      <c r="D77" s="9" t="s">
        <v>9</v>
      </c>
      <c r="E77" s="9">
        <v>2</v>
      </c>
      <c r="F77" s="9">
        <v>93.802999999999997</v>
      </c>
      <c r="G77" s="9">
        <v>3</v>
      </c>
      <c r="H77" s="9">
        <v>19.802</v>
      </c>
      <c r="J77" s="9" t="s">
        <v>15</v>
      </c>
      <c r="K77" s="9" t="s">
        <v>8</v>
      </c>
      <c r="L77" s="9" t="s">
        <v>16</v>
      </c>
      <c r="M77" s="9">
        <v>1</v>
      </c>
      <c r="N77" s="9">
        <v>30.24</v>
      </c>
      <c r="O77" s="9">
        <v>0</v>
      </c>
      <c r="P77" s="9">
        <v>0</v>
      </c>
    </row>
    <row r="78" spans="2:16" ht="28.5" x14ac:dyDescent="0.25">
      <c r="B78" s="9" t="s">
        <v>14</v>
      </c>
      <c r="C78" s="9">
        <v>2</v>
      </c>
      <c r="D78" s="9" t="s">
        <v>9</v>
      </c>
      <c r="E78" s="9">
        <v>4</v>
      </c>
      <c r="F78" s="9">
        <v>93.802999999999997</v>
      </c>
      <c r="G78" s="9">
        <v>3</v>
      </c>
      <c r="H78" s="9">
        <v>22.571999999999999</v>
      </c>
      <c r="J78" s="9" t="s">
        <v>15</v>
      </c>
      <c r="K78" s="9" t="s">
        <v>8</v>
      </c>
      <c r="L78" s="9" t="s">
        <v>16</v>
      </c>
      <c r="M78" s="9">
        <v>1</v>
      </c>
      <c r="N78" s="9">
        <v>3.1280000000000001</v>
      </c>
      <c r="O78" s="9">
        <v>0</v>
      </c>
      <c r="P78" s="9">
        <v>0</v>
      </c>
    </row>
    <row r="79" spans="2:16" ht="28.5" x14ac:dyDescent="0.25">
      <c r="B79" s="9" t="s">
        <v>14</v>
      </c>
      <c r="C79" s="9">
        <v>3</v>
      </c>
      <c r="D79" s="9" t="s">
        <v>9</v>
      </c>
      <c r="E79" s="9">
        <v>4</v>
      </c>
      <c r="F79" s="9">
        <v>93.802999999999997</v>
      </c>
      <c r="G79" s="9">
        <v>3</v>
      </c>
      <c r="H79" s="9">
        <v>19.802</v>
      </c>
      <c r="J79" s="9" t="s">
        <v>15</v>
      </c>
      <c r="K79" s="9" t="s">
        <v>8</v>
      </c>
      <c r="L79" s="9" t="s">
        <v>16</v>
      </c>
      <c r="M79" s="9">
        <v>1</v>
      </c>
      <c r="N79" s="9">
        <v>63.679000000000002</v>
      </c>
      <c r="O79" s="9">
        <v>0</v>
      </c>
      <c r="P79" s="9">
        <v>0</v>
      </c>
    </row>
    <row r="80" spans="2:16" ht="28.5" x14ac:dyDescent="0.25">
      <c r="B80" s="9" t="s">
        <v>14</v>
      </c>
      <c r="C80" s="9">
        <v>4</v>
      </c>
      <c r="D80" s="9" t="s">
        <v>9</v>
      </c>
      <c r="E80" s="9">
        <v>4</v>
      </c>
      <c r="F80" s="9">
        <v>93.802999999999997</v>
      </c>
      <c r="G80" s="9">
        <v>3</v>
      </c>
      <c r="H80" s="9">
        <v>19.802</v>
      </c>
      <c r="J80" s="9" t="s">
        <v>15</v>
      </c>
      <c r="K80" s="9" t="s">
        <v>8</v>
      </c>
      <c r="L80" s="9" t="s">
        <v>16</v>
      </c>
      <c r="M80" s="9">
        <v>1</v>
      </c>
      <c r="N80" s="9">
        <v>2.8839999999999999</v>
      </c>
      <c r="O80" s="9">
        <v>0</v>
      </c>
      <c r="P80" s="9">
        <v>0</v>
      </c>
    </row>
    <row r="81" spans="2:16" ht="28.5" x14ac:dyDescent="0.25">
      <c r="B81" s="9" t="s">
        <v>14</v>
      </c>
      <c r="C81" s="9">
        <v>5</v>
      </c>
      <c r="D81" s="9" t="s">
        <v>9</v>
      </c>
      <c r="E81" s="9">
        <v>4</v>
      </c>
      <c r="F81" s="9">
        <v>93.802999999999997</v>
      </c>
      <c r="G81" s="9">
        <v>3</v>
      </c>
      <c r="H81" s="9">
        <v>19.802</v>
      </c>
      <c r="J81" s="9" t="s">
        <v>15</v>
      </c>
      <c r="K81" s="9" t="s">
        <v>8</v>
      </c>
      <c r="L81" s="9" t="s">
        <v>16</v>
      </c>
      <c r="M81" s="9">
        <v>1</v>
      </c>
      <c r="N81" s="9">
        <v>26.39</v>
      </c>
      <c r="O81" s="9">
        <v>0</v>
      </c>
      <c r="P81" s="9">
        <v>0</v>
      </c>
    </row>
    <row r="82" spans="2:16" ht="28.5" x14ac:dyDescent="0.25">
      <c r="B82" s="9" t="s">
        <v>14</v>
      </c>
      <c r="C82" s="9">
        <v>6</v>
      </c>
      <c r="D82" s="9" t="s">
        <v>9</v>
      </c>
      <c r="E82" s="9">
        <v>4</v>
      </c>
      <c r="F82" s="9">
        <v>93.802999999999997</v>
      </c>
      <c r="G82" s="9">
        <v>3</v>
      </c>
      <c r="H82" s="9">
        <v>22.571999999999999</v>
      </c>
      <c r="J82" s="9" t="s">
        <v>15</v>
      </c>
      <c r="K82" s="9" t="s">
        <v>8</v>
      </c>
      <c r="L82" s="9" t="s">
        <v>16</v>
      </c>
      <c r="M82" s="9">
        <v>1</v>
      </c>
      <c r="N82" s="9">
        <v>26.39</v>
      </c>
      <c r="O82" s="9">
        <v>0</v>
      </c>
      <c r="P82" s="9">
        <v>0</v>
      </c>
    </row>
    <row r="83" spans="2:16" ht="28.5" x14ac:dyDescent="0.25">
      <c r="B83" s="9" t="s">
        <v>14</v>
      </c>
      <c r="C83" s="9">
        <v>7</v>
      </c>
      <c r="D83" s="9" t="s">
        <v>9</v>
      </c>
      <c r="E83" s="9">
        <v>4</v>
      </c>
      <c r="F83" s="9">
        <v>93.802999999999997</v>
      </c>
      <c r="G83" s="9">
        <v>3</v>
      </c>
      <c r="H83" s="9">
        <v>19.802</v>
      </c>
      <c r="J83" s="9" t="s">
        <v>15</v>
      </c>
      <c r="K83" s="9" t="s">
        <v>8</v>
      </c>
      <c r="L83" s="9" t="s">
        <v>16</v>
      </c>
      <c r="M83" s="9">
        <v>1</v>
      </c>
      <c r="N83" s="9">
        <v>44.87</v>
      </c>
      <c r="O83" s="9">
        <v>0</v>
      </c>
      <c r="P83" s="9">
        <v>0</v>
      </c>
    </row>
    <row r="84" spans="2:16" ht="28.5" x14ac:dyDescent="0.25">
      <c r="B84" s="9" t="s">
        <v>14</v>
      </c>
      <c r="C84" s="9">
        <v>8</v>
      </c>
      <c r="D84" s="9" t="s">
        <v>9</v>
      </c>
      <c r="E84" s="9">
        <v>4</v>
      </c>
      <c r="F84" s="9">
        <v>93.802999999999997</v>
      </c>
      <c r="G84" s="9">
        <v>3</v>
      </c>
      <c r="H84" s="9">
        <v>19.802</v>
      </c>
      <c r="J84" s="9" t="s">
        <v>15</v>
      </c>
      <c r="K84" s="9" t="s">
        <v>8</v>
      </c>
      <c r="L84" s="9" t="s">
        <v>16</v>
      </c>
      <c r="M84" s="9">
        <v>1</v>
      </c>
      <c r="N84" s="9">
        <v>32.628</v>
      </c>
      <c r="O84" s="9">
        <v>0</v>
      </c>
      <c r="P84" s="9">
        <v>0</v>
      </c>
    </row>
    <row r="85" spans="2:16" ht="28.5" x14ac:dyDescent="0.25">
      <c r="B85" s="9" t="s">
        <v>14</v>
      </c>
      <c r="C85" s="9">
        <v>9</v>
      </c>
      <c r="D85" s="9" t="s">
        <v>9</v>
      </c>
      <c r="E85" s="9">
        <v>4</v>
      </c>
      <c r="F85" s="9">
        <v>93.802999999999997</v>
      </c>
      <c r="G85" s="9">
        <v>3</v>
      </c>
      <c r="H85" s="9">
        <v>19.802</v>
      </c>
      <c r="J85" s="9" t="s">
        <v>15</v>
      </c>
      <c r="K85" s="9" t="s">
        <v>8</v>
      </c>
      <c r="L85" s="9" t="s">
        <v>16</v>
      </c>
      <c r="M85" s="9">
        <v>1</v>
      </c>
      <c r="N85" s="9">
        <v>54.018999999999998</v>
      </c>
      <c r="O85" s="9">
        <v>0</v>
      </c>
      <c r="P85" s="9">
        <v>0</v>
      </c>
    </row>
    <row r="86" spans="2:16" ht="28.5" x14ac:dyDescent="0.25">
      <c r="B86" s="9" t="s">
        <v>14</v>
      </c>
      <c r="C86" s="9">
        <v>10</v>
      </c>
      <c r="D86" s="9" t="s">
        <v>9</v>
      </c>
      <c r="E86" s="9">
        <v>4</v>
      </c>
      <c r="F86" s="9">
        <v>93.802999999999997</v>
      </c>
      <c r="G86" s="9">
        <v>3</v>
      </c>
      <c r="H86" s="9">
        <v>22.571999999999999</v>
      </c>
      <c r="J86" s="9" t="s">
        <v>15</v>
      </c>
      <c r="K86" s="9">
        <v>1</v>
      </c>
      <c r="L86" s="9" t="s">
        <v>16</v>
      </c>
      <c r="M86" s="9">
        <v>1</v>
      </c>
      <c r="N86" s="9">
        <v>83.759</v>
      </c>
      <c r="O86" s="9">
        <v>0</v>
      </c>
      <c r="P86" s="9">
        <v>0</v>
      </c>
    </row>
    <row r="87" spans="2:16" ht="28.5" x14ac:dyDescent="0.25">
      <c r="B87" s="9" t="s">
        <v>14</v>
      </c>
      <c r="C87" s="9">
        <v>11</v>
      </c>
      <c r="D87" s="9" t="s">
        <v>9</v>
      </c>
      <c r="E87" s="9">
        <v>4</v>
      </c>
      <c r="F87" s="9">
        <v>93.802999999999997</v>
      </c>
      <c r="G87" s="9">
        <v>3</v>
      </c>
      <c r="H87" s="9">
        <v>19.802</v>
      </c>
      <c r="J87" s="9" t="s">
        <v>15</v>
      </c>
      <c r="K87" s="9" t="s">
        <v>8</v>
      </c>
      <c r="L87" s="9" t="s">
        <v>16</v>
      </c>
      <c r="M87" s="9">
        <v>1</v>
      </c>
      <c r="N87" s="9">
        <v>10.01</v>
      </c>
      <c r="O87" s="9">
        <v>0</v>
      </c>
      <c r="P87" s="9">
        <v>0</v>
      </c>
    </row>
    <row r="88" spans="2:16" ht="28.5" x14ac:dyDescent="0.25">
      <c r="B88" s="9" t="s">
        <v>14</v>
      </c>
      <c r="C88" s="9">
        <v>12</v>
      </c>
      <c r="D88" s="9" t="s">
        <v>9</v>
      </c>
      <c r="E88" s="9">
        <v>4</v>
      </c>
      <c r="F88" s="9">
        <v>93.802999999999997</v>
      </c>
      <c r="G88" s="9">
        <v>3</v>
      </c>
      <c r="H88" s="9">
        <v>19.802</v>
      </c>
      <c r="J88" s="9" t="s">
        <v>15</v>
      </c>
      <c r="K88" s="9" t="s">
        <v>8</v>
      </c>
      <c r="L88" s="9" t="s">
        <v>16</v>
      </c>
      <c r="M88" s="9">
        <v>1</v>
      </c>
      <c r="N88" s="9">
        <v>253.79</v>
      </c>
      <c r="O88" s="9">
        <v>0</v>
      </c>
      <c r="P88" s="9">
        <v>0</v>
      </c>
    </row>
    <row r="89" spans="2:16" x14ac:dyDescent="0.25">
      <c r="B89" s="9" t="s">
        <v>14</v>
      </c>
      <c r="C89" s="9">
        <v>13</v>
      </c>
      <c r="D89" s="9" t="s">
        <v>9</v>
      </c>
      <c r="E89" s="9">
        <v>4</v>
      </c>
      <c r="F89" s="9">
        <v>93.802999999999997</v>
      </c>
      <c r="G89" s="9">
        <v>3</v>
      </c>
      <c r="H89" s="9">
        <v>19.802</v>
      </c>
      <c r="J89" s="11" t="s">
        <v>18</v>
      </c>
      <c r="K89" s="12"/>
      <c r="L89" s="12"/>
      <c r="M89" s="12">
        <f>SUM(M77:M88)</f>
        <v>12</v>
      </c>
      <c r="N89" s="12">
        <f>SUM(N77:N88)</f>
        <v>631.78700000000003</v>
      </c>
      <c r="O89" s="12"/>
      <c r="P89" s="12">
        <f>SUM(P77:P88)</f>
        <v>0</v>
      </c>
    </row>
    <row r="90" spans="2:16" x14ac:dyDescent="0.25">
      <c r="B90" s="9" t="s">
        <v>14</v>
      </c>
      <c r="C90" s="9">
        <v>14</v>
      </c>
      <c r="D90" s="9" t="s">
        <v>9</v>
      </c>
      <c r="E90" s="9">
        <v>4</v>
      </c>
      <c r="F90" s="9">
        <v>93.802999999999997</v>
      </c>
      <c r="G90" s="9">
        <v>3</v>
      </c>
      <c r="H90" s="9">
        <v>22.571999999999999</v>
      </c>
    </row>
    <row r="91" spans="2:16" x14ac:dyDescent="0.25">
      <c r="B91" s="9" t="s">
        <v>14</v>
      </c>
      <c r="C91" s="9">
        <v>15</v>
      </c>
      <c r="D91" s="9" t="s">
        <v>9</v>
      </c>
      <c r="E91" s="9">
        <v>2</v>
      </c>
      <c r="F91" s="9">
        <v>93.802999999999997</v>
      </c>
      <c r="G91" s="9">
        <v>3</v>
      </c>
      <c r="H91" s="9">
        <v>19.802</v>
      </c>
    </row>
    <row r="92" spans="2:16" x14ac:dyDescent="0.25">
      <c r="B92" s="9" t="s">
        <v>14</v>
      </c>
      <c r="C92" s="9">
        <v>15</v>
      </c>
      <c r="D92" s="9" t="s">
        <v>9</v>
      </c>
      <c r="E92" s="9">
        <v>2</v>
      </c>
      <c r="F92" s="9">
        <v>93.802999999999997</v>
      </c>
      <c r="G92" s="9">
        <v>3</v>
      </c>
      <c r="H92" s="9">
        <v>22.614999999999998</v>
      </c>
    </row>
    <row r="93" spans="2:16" x14ac:dyDescent="0.25">
      <c r="B93" s="9" t="s">
        <v>14</v>
      </c>
      <c r="C93" s="9">
        <v>16</v>
      </c>
      <c r="D93" s="9" t="s">
        <v>9</v>
      </c>
      <c r="E93" s="9">
        <v>4</v>
      </c>
      <c r="F93" s="9">
        <v>93.802999999999997</v>
      </c>
      <c r="G93" s="9">
        <v>3</v>
      </c>
      <c r="H93" s="9">
        <v>19.802</v>
      </c>
    </row>
    <row r="94" spans="2:16" x14ac:dyDescent="0.25">
      <c r="B94" s="9" t="s">
        <v>14</v>
      </c>
      <c r="C94" s="9">
        <v>17</v>
      </c>
      <c r="D94" s="9" t="s">
        <v>9</v>
      </c>
      <c r="E94" s="9">
        <v>2</v>
      </c>
      <c r="F94" s="9">
        <v>93.802999999999997</v>
      </c>
      <c r="G94" s="9">
        <v>3</v>
      </c>
      <c r="H94" s="9">
        <v>19.802</v>
      </c>
    </row>
    <row r="95" spans="2:16" x14ac:dyDescent="0.25">
      <c r="B95" s="9" t="s">
        <v>14</v>
      </c>
      <c r="C95" s="9">
        <v>17</v>
      </c>
      <c r="D95" s="9" t="s">
        <v>9</v>
      </c>
      <c r="E95" s="9">
        <v>2</v>
      </c>
      <c r="F95" s="9">
        <v>93.802999999999997</v>
      </c>
      <c r="G95" s="9">
        <v>3</v>
      </c>
      <c r="H95" s="9">
        <v>22.614999999999998</v>
      </c>
    </row>
    <row r="96" spans="2:16" x14ac:dyDescent="0.25">
      <c r="B96" s="9" t="s">
        <v>14</v>
      </c>
      <c r="C96" s="9">
        <v>18</v>
      </c>
      <c r="D96" s="9" t="s">
        <v>9</v>
      </c>
      <c r="E96" s="9">
        <v>4</v>
      </c>
      <c r="F96" s="9">
        <v>93.802999999999997</v>
      </c>
      <c r="G96" s="9">
        <v>3</v>
      </c>
      <c r="H96" s="9">
        <v>22.571999999999999</v>
      </c>
    </row>
    <row r="97" spans="2:8" x14ac:dyDescent="0.25">
      <c r="B97" s="9" t="s">
        <v>14</v>
      </c>
      <c r="C97" s="9">
        <v>19</v>
      </c>
      <c r="D97" s="9" t="s">
        <v>9</v>
      </c>
      <c r="E97" s="9">
        <v>2</v>
      </c>
      <c r="F97" s="9">
        <v>93.802999999999997</v>
      </c>
      <c r="G97" s="9">
        <v>3</v>
      </c>
      <c r="H97" s="9">
        <v>19.802</v>
      </c>
    </row>
    <row r="98" spans="2:8" x14ac:dyDescent="0.25">
      <c r="B98" s="9" t="s">
        <v>14</v>
      </c>
      <c r="C98" s="9">
        <v>19</v>
      </c>
      <c r="D98" s="9" t="s">
        <v>9</v>
      </c>
      <c r="E98" s="9">
        <v>2</v>
      </c>
      <c r="F98" s="9">
        <v>93.802999999999997</v>
      </c>
      <c r="G98" s="9">
        <v>3</v>
      </c>
      <c r="H98" s="9">
        <v>22.614999999999998</v>
      </c>
    </row>
    <row r="99" spans="2:8" x14ac:dyDescent="0.25">
      <c r="B99" s="9" t="s">
        <v>14</v>
      </c>
      <c r="C99" s="9">
        <v>20</v>
      </c>
      <c r="D99" s="9" t="s">
        <v>9</v>
      </c>
      <c r="E99" s="9">
        <v>4</v>
      </c>
      <c r="F99" s="9">
        <v>93.802999999999997</v>
      </c>
      <c r="G99" s="9">
        <v>3</v>
      </c>
      <c r="H99" s="9">
        <v>19.802</v>
      </c>
    </row>
    <row r="100" spans="2:8" x14ac:dyDescent="0.25">
      <c r="B100" s="9" t="s">
        <v>14</v>
      </c>
      <c r="C100" s="9">
        <v>21</v>
      </c>
      <c r="D100" s="9" t="s">
        <v>9</v>
      </c>
      <c r="E100" s="9">
        <v>2</v>
      </c>
      <c r="F100" s="9">
        <v>93.802999999999997</v>
      </c>
      <c r="G100" s="9">
        <v>3</v>
      </c>
      <c r="H100" s="9">
        <v>19.802</v>
      </c>
    </row>
    <row r="101" spans="2:8" x14ac:dyDescent="0.25">
      <c r="B101" s="9" t="s">
        <v>14</v>
      </c>
      <c r="C101" s="9">
        <v>21</v>
      </c>
      <c r="D101" s="9" t="s">
        <v>9</v>
      </c>
      <c r="E101" s="9">
        <v>2</v>
      </c>
      <c r="F101" s="9">
        <v>93.802999999999997</v>
      </c>
      <c r="G101" s="9">
        <v>3</v>
      </c>
      <c r="H101" s="9">
        <v>22.614999999999998</v>
      </c>
    </row>
    <row r="102" spans="2:8" x14ac:dyDescent="0.25">
      <c r="B102" s="9" t="s">
        <v>14</v>
      </c>
      <c r="C102" s="9">
        <v>22</v>
      </c>
      <c r="D102" s="9" t="s">
        <v>9</v>
      </c>
      <c r="E102" s="9">
        <v>4</v>
      </c>
      <c r="F102" s="9">
        <v>93.802999999999997</v>
      </c>
      <c r="G102" s="9">
        <v>3</v>
      </c>
      <c r="H102" s="9">
        <v>22.571999999999999</v>
      </c>
    </row>
    <row r="103" spans="2:8" x14ac:dyDescent="0.25">
      <c r="B103" s="9" t="s">
        <v>14</v>
      </c>
      <c r="C103" s="9">
        <v>23</v>
      </c>
      <c r="D103" s="9" t="s">
        <v>9</v>
      </c>
      <c r="E103" s="9">
        <v>2</v>
      </c>
      <c r="F103" s="9">
        <v>93.802999999999997</v>
      </c>
      <c r="G103" s="9">
        <v>3</v>
      </c>
      <c r="H103" s="9">
        <v>19.802</v>
      </c>
    </row>
    <row r="104" spans="2:8" x14ac:dyDescent="0.25">
      <c r="B104" s="9" t="s">
        <v>14</v>
      </c>
      <c r="C104" s="9">
        <v>23</v>
      </c>
      <c r="D104" s="9" t="s">
        <v>9</v>
      </c>
      <c r="E104" s="9">
        <v>2</v>
      </c>
      <c r="F104" s="9">
        <v>93.802999999999997</v>
      </c>
      <c r="G104" s="9">
        <v>3</v>
      </c>
      <c r="H104" s="9">
        <v>22.614999999999998</v>
      </c>
    </row>
    <row r="105" spans="2:8" x14ac:dyDescent="0.25">
      <c r="B105" s="9" t="s">
        <v>14</v>
      </c>
      <c r="C105" s="9">
        <v>24</v>
      </c>
      <c r="D105" s="9" t="s">
        <v>9</v>
      </c>
      <c r="E105" s="9">
        <v>4</v>
      </c>
      <c r="F105" s="9">
        <v>93.802999999999997</v>
      </c>
      <c r="G105" s="9">
        <v>3</v>
      </c>
      <c r="H105" s="9">
        <v>19.802</v>
      </c>
    </row>
    <row r="106" spans="2:8" x14ac:dyDescent="0.25">
      <c r="B106" s="9" t="s">
        <v>14</v>
      </c>
      <c r="C106" s="9">
        <v>25</v>
      </c>
      <c r="D106" s="9" t="s">
        <v>9</v>
      </c>
      <c r="E106" s="9">
        <v>2</v>
      </c>
      <c r="F106" s="9">
        <v>93.802999999999997</v>
      </c>
      <c r="G106" s="9">
        <v>3</v>
      </c>
      <c r="H106" s="9">
        <v>19.802</v>
      </c>
    </row>
    <row r="107" spans="2:8" x14ac:dyDescent="0.25">
      <c r="B107" s="9" t="s">
        <v>14</v>
      </c>
      <c r="C107" s="9">
        <v>25</v>
      </c>
      <c r="D107" s="9" t="s">
        <v>9</v>
      </c>
      <c r="E107" s="9">
        <v>2</v>
      </c>
      <c r="F107" s="9">
        <v>93.802999999999997</v>
      </c>
      <c r="G107" s="9">
        <v>3</v>
      </c>
      <c r="H107" s="9">
        <v>22.614999999999998</v>
      </c>
    </row>
    <row r="108" spans="2:8" x14ac:dyDescent="0.25">
      <c r="B108" s="9" t="s">
        <v>14</v>
      </c>
      <c r="C108" s="9">
        <v>26</v>
      </c>
      <c r="D108" s="9" t="s">
        <v>9</v>
      </c>
      <c r="E108" s="9">
        <v>4</v>
      </c>
      <c r="F108" s="9">
        <v>93.802999999999997</v>
      </c>
      <c r="G108" s="9">
        <v>3</v>
      </c>
      <c r="H108" s="9">
        <v>22.571999999999999</v>
      </c>
    </row>
    <row r="109" spans="2:8" x14ac:dyDescent="0.25">
      <c r="B109" s="9" t="s">
        <v>14</v>
      </c>
      <c r="C109" s="9">
        <v>27</v>
      </c>
      <c r="D109" s="9" t="s">
        <v>9</v>
      </c>
      <c r="E109" s="9">
        <v>4</v>
      </c>
      <c r="F109" s="9">
        <v>93.802999999999997</v>
      </c>
      <c r="G109" s="9">
        <v>3</v>
      </c>
      <c r="H109" s="9">
        <v>19.802</v>
      </c>
    </row>
    <row r="110" spans="2:8" x14ac:dyDescent="0.25">
      <c r="B110" s="9" t="s">
        <v>14</v>
      </c>
      <c r="C110" s="9" t="s">
        <v>8</v>
      </c>
      <c r="D110" s="9" t="s">
        <v>11</v>
      </c>
      <c r="E110" s="9">
        <v>2</v>
      </c>
      <c r="F110" s="9">
        <v>81.959000000000003</v>
      </c>
      <c r="G110" s="9">
        <v>2</v>
      </c>
      <c r="H110" s="9">
        <v>19.202000000000002</v>
      </c>
    </row>
    <row r="111" spans="2:8" x14ac:dyDescent="0.25">
      <c r="B111" s="9" t="s">
        <v>14</v>
      </c>
      <c r="C111" s="9">
        <v>1</v>
      </c>
      <c r="D111" s="9" t="s">
        <v>11</v>
      </c>
      <c r="E111" s="9">
        <v>2</v>
      </c>
      <c r="F111" s="9">
        <v>87.751999999999995</v>
      </c>
      <c r="G111" s="9">
        <v>3</v>
      </c>
      <c r="H111" s="9">
        <v>17.146000000000001</v>
      </c>
    </row>
    <row r="112" spans="2:8" x14ac:dyDescent="0.25">
      <c r="B112" s="11" t="s">
        <v>18</v>
      </c>
      <c r="C112" s="12"/>
      <c r="D112" s="12"/>
      <c r="E112" s="12">
        <f>SUM(E77:E111)</f>
        <v>110</v>
      </c>
      <c r="F112" s="12">
        <f>SUM(F77:F111)</f>
        <v>3265.2099999999973</v>
      </c>
      <c r="G112" s="12"/>
      <c r="H112" s="12">
        <f>SUM(H77:H111)</f>
        <v>726.08200000000022</v>
      </c>
    </row>
  </sheetData>
  <autoFilter ref="J38:P74">
    <filterColumn colId="4">
      <filters>
        <filter val="93.803"/>
      </filters>
    </filterColumn>
  </autoFilter>
  <mergeCells count="1">
    <mergeCell ref="B2:F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9"/>
  <sheetViews>
    <sheetView tabSelected="1" topLeftCell="A28" workbookViewId="0">
      <selection activeCell="M28" sqref="M28"/>
    </sheetView>
  </sheetViews>
  <sheetFormatPr defaultRowHeight="14.25" x14ac:dyDescent="0.2"/>
  <cols>
    <col min="1" max="1" width="2" style="2" customWidth="1"/>
    <col min="2" max="2" width="12.42578125" style="2" bestFit="1" customWidth="1"/>
    <col min="3" max="3" width="12.85546875" style="2" bestFit="1" customWidth="1"/>
    <col min="4" max="4" width="17.85546875" style="2" bestFit="1" customWidth="1"/>
    <col min="5" max="5" width="18.140625" style="2" bestFit="1" customWidth="1"/>
    <col min="6" max="6" width="14.85546875" style="2" bestFit="1" customWidth="1"/>
    <col min="7" max="7" width="15.42578125" style="2" bestFit="1" customWidth="1"/>
    <col min="8" max="8" width="15.140625" style="2" bestFit="1" customWidth="1"/>
    <col min="9" max="9" width="15.42578125" style="2" bestFit="1" customWidth="1"/>
    <col min="10" max="10" width="15.140625" style="2" bestFit="1" customWidth="1"/>
    <col min="11" max="11" width="15.42578125" style="2" bestFit="1" customWidth="1"/>
    <col min="12" max="12" width="9.140625" style="2"/>
    <col min="13" max="13" width="15.42578125" style="2" bestFit="1" customWidth="1"/>
    <col min="14" max="16384" width="9.140625" style="2"/>
  </cols>
  <sheetData>
    <row r="2" spans="2:13" ht="23.25" x14ac:dyDescent="0.2">
      <c r="B2" s="40" t="s">
        <v>43</v>
      </c>
      <c r="C2" s="40"/>
      <c r="D2" s="40"/>
      <c r="E2" s="40"/>
      <c r="F2" s="40"/>
      <c r="G2" s="40"/>
      <c r="H2" s="40"/>
      <c r="I2" s="40"/>
      <c r="J2" s="40"/>
      <c r="K2" s="40"/>
    </row>
    <row r="4" spans="2:13" s="28" customFormat="1" ht="33" thickBot="1" x14ac:dyDescent="0.3">
      <c r="B4" s="34" t="s">
        <v>19</v>
      </c>
      <c r="C4" s="27" t="s">
        <v>22</v>
      </c>
      <c r="D4" s="27" t="s">
        <v>46</v>
      </c>
      <c r="E4" s="27" t="s">
        <v>47</v>
      </c>
      <c r="F4" s="26" t="s">
        <v>52</v>
      </c>
      <c r="G4" s="27" t="s">
        <v>49</v>
      </c>
      <c r="H4" s="26" t="s">
        <v>50</v>
      </c>
      <c r="I4" s="27" t="s">
        <v>21</v>
      </c>
      <c r="J4" s="26" t="s">
        <v>51</v>
      </c>
      <c r="K4" s="27" t="s">
        <v>21</v>
      </c>
    </row>
    <row r="5" spans="2:13" x14ac:dyDescent="0.2">
      <c r="B5" s="2" t="s">
        <v>6</v>
      </c>
      <c r="C5" s="2" t="s">
        <v>9</v>
      </c>
      <c r="D5" s="13">
        <v>122.23099999999999</v>
      </c>
      <c r="E5" s="30">
        <f>D5*10.77</f>
        <v>1316.42787</v>
      </c>
      <c r="F5" s="13">
        <f>SUMIF('Inventory as Per RERA'!F5:F34,'Consolidated List'!D5,'Inventory as Per RERA'!E5:E34)</f>
        <v>2</v>
      </c>
      <c r="G5" s="30">
        <f>E5*F5</f>
        <v>2632.85574</v>
      </c>
      <c r="H5" s="13">
        <v>10000</v>
      </c>
      <c r="I5" s="30">
        <f>G5*H5</f>
        <v>26328557.399999999</v>
      </c>
      <c r="J5" s="13">
        <v>12000</v>
      </c>
      <c r="K5" s="30">
        <f>G5*J5</f>
        <v>31594268.879999999</v>
      </c>
    </row>
    <row r="6" spans="2:13" x14ac:dyDescent="0.2">
      <c r="B6" s="2" t="s">
        <v>6</v>
      </c>
      <c r="C6" s="2" t="s">
        <v>9</v>
      </c>
      <c r="D6" s="13">
        <v>125.32899999999999</v>
      </c>
      <c r="E6" s="30">
        <f t="shared" ref="E6:E7" si="0">D6*10.77</f>
        <v>1349.79333</v>
      </c>
      <c r="F6" s="13">
        <f>SUMIF('Inventory as Per RERA'!F6:F35,'Consolidated List'!D6,'Inventory as Per RERA'!E6:E35)</f>
        <v>2</v>
      </c>
      <c r="G6" s="30">
        <f t="shared" ref="G6:G7" si="1">E6*F6</f>
        <v>2699.5866599999999</v>
      </c>
      <c r="H6" s="13">
        <v>10000</v>
      </c>
      <c r="I6" s="30">
        <f t="shared" ref="I6:I7" si="2">G6*H6</f>
        <v>26995866.599999998</v>
      </c>
      <c r="J6" s="13">
        <v>12000</v>
      </c>
      <c r="K6" s="30">
        <f t="shared" ref="K6:K7" si="3">G6*J6</f>
        <v>32395039.919999998</v>
      </c>
    </row>
    <row r="7" spans="2:13" ht="15" thickBot="1" x14ac:dyDescent="0.25">
      <c r="B7" s="2" t="s">
        <v>6</v>
      </c>
      <c r="C7" s="2" t="s">
        <v>7</v>
      </c>
      <c r="D7" s="13">
        <v>142.47300000000001</v>
      </c>
      <c r="E7" s="30">
        <f t="shared" si="0"/>
        <v>1534.4342100000001</v>
      </c>
      <c r="F7" s="13">
        <f>SUMIF('Inventory as Per RERA'!F7:F36,'Consolidated List'!D7,'Inventory as Per RERA'!E7:E36)</f>
        <v>102</v>
      </c>
      <c r="G7" s="30">
        <f t="shared" si="1"/>
        <v>156512.28942000002</v>
      </c>
      <c r="H7" s="13">
        <v>10000</v>
      </c>
      <c r="I7" s="30">
        <f t="shared" si="2"/>
        <v>1565122894.2</v>
      </c>
      <c r="J7" s="13">
        <v>11000</v>
      </c>
      <c r="K7" s="30">
        <f t="shared" si="3"/>
        <v>1721635183.6200001</v>
      </c>
    </row>
    <row r="8" spans="2:13" ht="15.75" thickBot="1" x14ac:dyDescent="0.3">
      <c r="B8" s="38" t="s">
        <v>40</v>
      </c>
      <c r="C8" s="38"/>
      <c r="D8" s="31">
        <f>SUM(D5:D7)</f>
        <v>390.03300000000002</v>
      </c>
      <c r="E8" s="31">
        <f t="shared" ref="E8:G8" si="4">SUM(E5:E7)</f>
        <v>4200.6554100000003</v>
      </c>
      <c r="F8" s="31">
        <f t="shared" si="4"/>
        <v>106</v>
      </c>
      <c r="G8" s="31">
        <f t="shared" si="4"/>
        <v>161844.73182000002</v>
      </c>
      <c r="H8" s="35" t="s">
        <v>35</v>
      </c>
      <c r="I8" s="32">
        <f>SUM(I7,I6,I5)</f>
        <v>1618447318.2</v>
      </c>
      <c r="J8" s="29" t="s">
        <v>35</v>
      </c>
      <c r="K8" s="32">
        <f>SUM(K7,K6,K5)</f>
        <v>1785624492.4200003</v>
      </c>
    </row>
    <row r="9" spans="2:13" ht="15" x14ac:dyDescent="0.25">
      <c r="B9" s="3"/>
      <c r="C9" s="3"/>
      <c r="D9" s="3"/>
      <c r="E9" s="3"/>
      <c r="F9" s="3"/>
      <c r="G9" s="3"/>
      <c r="H9" s="3"/>
      <c r="I9" s="4"/>
      <c r="J9" s="5"/>
      <c r="K9" s="4"/>
    </row>
    <row r="10" spans="2:13" ht="33" thickBot="1" x14ac:dyDescent="0.25">
      <c r="B10" s="34" t="s">
        <v>19</v>
      </c>
      <c r="C10" s="27" t="s">
        <v>22</v>
      </c>
      <c r="D10" s="27" t="s">
        <v>46</v>
      </c>
      <c r="E10" s="27" t="s">
        <v>47</v>
      </c>
      <c r="F10" s="26" t="s">
        <v>52</v>
      </c>
      <c r="G10" s="27" t="s">
        <v>49</v>
      </c>
      <c r="H10" s="26" t="s">
        <v>50</v>
      </c>
      <c r="I10" s="27" t="s">
        <v>21</v>
      </c>
      <c r="J10" s="26" t="s">
        <v>51</v>
      </c>
      <c r="K10" s="27" t="s">
        <v>21</v>
      </c>
    </row>
    <row r="11" spans="2:13" x14ac:dyDescent="0.2">
      <c r="B11" s="2" t="s">
        <v>10</v>
      </c>
      <c r="C11" s="2" t="s">
        <v>11</v>
      </c>
      <c r="D11" s="13">
        <v>111.03700000000001</v>
      </c>
      <c r="E11" s="30">
        <f>D11*10.77</f>
        <v>1195.8684900000001</v>
      </c>
      <c r="F11" s="13">
        <f>SUMIF('Inventory as Per RERA'!N5:N33,'Consolidated List'!D11,'Inventory as Per RERA'!M5:M33)</f>
        <v>2</v>
      </c>
      <c r="G11" s="30">
        <f>E11*F11</f>
        <v>2391.7369800000001</v>
      </c>
      <c r="H11" s="13">
        <v>8000</v>
      </c>
      <c r="I11" s="13">
        <f>G11*H11</f>
        <v>19133895.84</v>
      </c>
      <c r="J11" s="13">
        <v>10000</v>
      </c>
      <c r="K11" s="13">
        <f>G11*J11</f>
        <v>23917369.800000001</v>
      </c>
    </row>
    <row r="12" spans="2:13" x14ac:dyDescent="0.2">
      <c r="B12" s="2" t="s">
        <v>10</v>
      </c>
      <c r="C12" s="2" t="s">
        <v>11</v>
      </c>
      <c r="D12" s="13">
        <v>103.55</v>
      </c>
      <c r="E12" s="30">
        <f t="shared" ref="E12:E13" si="5">D12*10.77</f>
        <v>1115.2334999999998</v>
      </c>
      <c r="F12" s="13">
        <f>SUMIF('Inventory as Per RERA'!N6:N34,'Consolidated List'!D12,'Inventory as Per RERA'!M6:M34)</f>
        <v>2</v>
      </c>
      <c r="G12" s="30">
        <f t="shared" ref="G12:G13" si="6">E12*F12</f>
        <v>2230.4669999999996</v>
      </c>
      <c r="H12" s="13">
        <v>8000</v>
      </c>
      <c r="I12" s="13">
        <f t="shared" ref="I12:I13" si="7">G12*H12</f>
        <v>17843735.999999996</v>
      </c>
      <c r="J12" s="13">
        <v>10000</v>
      </c>
      <c r="K12" s="13">
        <f t="shared" ref="K12:K13" si="8">G12*J12</f>
        <v>22304669.999999996</v>
      </c>
    </row>
    <row r="13" spans="2:13" ht="15" thickBot="1" x14ac:dyDescent="0.25">
      <c r="B13" s="2" t="s">
        <v>10</v>
      </c>
      <c r="C13" s="2" t="s">
        <v>9</v>
      </c>
      <c r="D13" s="13">
        <v>117.441</v>
      </c>
      <c r="E13" s="30">
        <f t="shared" si="5"/>
        <v>1264.8395699999999</v>
      </c>
      <c r="F13" s="13">
        <f>SUMIF('Inventory as Per RERA'!N5:N33,'Consolidated List'!D13,'Inventory as Per RERA'!M5:M33)</f>
        <v>106</v>
      </c>
      <c r="G13" s="30">
        <f t="shared" si="6"/>
        <v>134072.99441999997</v>
      </c>
      <c r="H13" s="13">
        <v>10000</v>
      </c>
      <c r="I13" s="13">
        <f t="shared" si="7"/>
        <v>1340729944.1999998</v>
      </c>
      <c r="J13" s="13">
        <v>11800</v>
      </c>
      <c r="K13" s="13">
        <f t="shared" si="8"/>
        <v>1582061334.1559997</v>
      </c>
      <c r="M13" s="49">
        <f>SUM(K8+K14+K20+K26+K32)</f>
        <v>7712214478.6560001</v>
      </c>
    </row>
    <row r="14" spans="2:13" ht="15.75" thickBot="1" x14ac:dyDescent="0.3">
      <c r="B14" s="38" t="s">
        <v>41</v>
      </c>
      <c r="C14" s="38"/>
      <c r="D14" s="31">
        <f>SUM(D11:D13)</f>
        <v>332.02800000000002</v>
      </c>
      <c r="E14" s="31">
        <f t="shared" ref="E14" si="9">SUM(E11:E13)</f>
        <v>3575.9415600000002</v>
      </c>
      <c r="F14" s="31">
        <f t="shared" ref="F14" si="10">SUM(F11:F13)</f>
        <v>110</v>
      </c>
      <c r="G14" s="31">
        <f t="shared" ref="G14" si="11">SUM(G11:G13)</f>
        <v>138695.19839999996</v>
      </c>
      <c r="H14" s="31" t="s">
        <v>35</v>
      </c>
      <c r="I14" s="32">
        <f>SUM(I13,I12,I11)</f>
        <v>1377707576.0399997</v>
      </c>
      <c r="J14" s="31" t="s">
        <v>35</v>
      </c>
      <c r="K14" s="32">
        <f>SUM(K13,K12,K11)</f>
        <v>1628283373.9559996</v>
      </c>
    </row>
    <row r="16" spans="2:13" ht="33" thickBot="1" x14ac:dyDescent="0.25">
      <c r="B16" s="34" t="s">
        <v>19</v>
      </c>
      <c r="C16" s="27" t="s">
        <v>22</v>
      </c>
      <c r="D16" s="27" t="s">
        <v>46</v>
      </c>
      <c r="E16" s="27" t="s">
        <v>47</v>
      </c>
      <c r="F16" s="26" t="s">
        <v>52</v>
      </c>
      <c r="G16" s="27" t="s">
        <v>49</v>
      </c>
      <c r="H16" s="26" t="s">
        <v>50</v>
      </c>
      <c r="I16" s="27" t="s">
        <v>21</v>
      </c>
      <c r="J16" s="26" t="s">
        <v>51</v>
      </c>
      <c r="K16" s="27" t="s">
        <v>21</v>
      </c>
    </row>
    <row r="17" spans="2:13" x14ac:dyDescent="0.2">
      <c r="B17" s="2" t="s">
        <v>12</v>
      </c>
      <c r="C17" s="2" t="s">
        <v>11</v>
      </c>
      <c r="D17" s="13">
        <v>111.03700000000001</v>
      </c>
      <c r="E17" s="30">
        <f t="shared" ref="E17:E19" si="12">D17*10.77</f>
        <v>1195.8684900000001</v>
      </c>
      <c r="F17" s="13">
        <f>SUMIF('Inventory as Per RERA'!F39:F73,'Consolidated List'!D17,'Inventory as Per RERA'!E39:E73)</f>
        <v>2</v>
      </c>
      <c r="G17" s="30">
        <f>E17*F17</f>
        <v>2391.7369800000001</v>
      </c>
      <c r="H17" s="13">
        <v>8000</v>
      </c>
      <c r="I17" s="13">
        <f>G17*H17</f>
        <v>19133895.84</v>
      </c>
      <c r="J17" s="13">
        <v>10000</v>
      </c>
      <c r="K17" s="13">
        <f>G17*J17</f>
        <v>23917369.800000001</v>
      </c>
    </row>
    <row r="18" spans="2:13" x14ac:dyDescent="0.2">
      <c r="B18" s="2" t="s">
        <v>12</v>
      </c>
      <c r="C18" s="2" t="s">
        <v>11</v>
      </c>
      <c r="D18" s="13">
        <v>103.55</v>
      </c>
      <c r="E18" s="30">
        <f t="shared" si="12"/>
        <v>1115.2334999999998</v>
      </c>
      <c r="F18" s="13">
        <f>SUMIF('Inventory as Per RERA'!F40:F74,'Consolidated List'!D18,'Inventory as Per RERA'!E40:E74)</f>
        <v>2</v>
      </c>
      <c r="G18" s="30">
        <f t="shared" ref="G18:G19" si="13">E18*F18</f>
        <v>2230.4669999999996</v>
      </c>
      <c r="H18" s="13">
        <v>8000</v>
      </c>
      <c r="I18" s="13">
        <f t="shared" ref="I18:I19" si="14">G18*H18</f>
        <v>17843735.999999996</v>
      </c>
      <c r="J18" s="13">
        <v>10000</v>
      </c>
      <c r="K18" s="13">
        <f t="shared" ref="K18:K19" si="15">G18*J18</f>
        <v>22304669.999999996</v>
      </c>
    </row>
    <row r="19" spans="2:13" ht="15" thickBot="1" x14ac:dyDescent="0.25">
      <c r="B19" s="2" t="s">
        <v>12</v>
      </c>
      <c r="C19" s="2" t="s">
        <v>9</v>
      </c>
      <c r="D19" s="13">
        <v>117.441</v>
      </c>
      <c r="E19" s="30">
        <f t="shared" si="12"/>
        <v>1264.8395699999999</v>
      </c>
      <c r="F19" s="13">
        <f>SUMIF('Inventory as Per RERA'!F40:F74,'Consolidated List'!D19,'Inventory as Per RERA'!E40:E74)</f>
        <v>106</v>
      </c>
      <c r="G19" s="30">
        <f t="shared" si="13"/>
        <v>134072.99441999997</v>
      </c>
      <c r="H19" s="13">
        <v>10000</v>
      </c>
      <c r="I19" s="13">
        <f t="shared" si="14"/>
        <v>1340729944.1999998</v>
      </c>
      <c r="J19" s="13">
        <v>12000</v>
      </c>
      <c r="K19" s="13">
        <f t="shared" si="15"/>
        <v>1608875933.0399997</v>
      </c>
    </row>
    <row r="20" spans="2:13" ht="15.75" thickBot="1" x14ac:dyDescent="0.3">
      <c r="B20" s="38" t="s">
        <v>41</v>
      </c>
      <c r="C20" s="38"/>
      <c r="D20" s="31">
        <f>SUM(D17:D19)</f>
        <v>332.02800000000002</v>
      </c>
      <c r="E20" s="31">
        <f t="shared" ref="E20" si="16">SUM(E17:E19)</f>
        <v>3575.9415600000002</v>
      </c>
      <c r="F20" s="31">
        <f t="shared" ref="F20" si="17">SUM(F17:F19)</f>
        <v>110</v>
      </c>
      <c r="G20" s="31">
        <f t="shared" ref="G20" si="18">SUM(G17:G19)</f>
        <v>138695.19839999996</v>
      </c>
      <c r="H20" s="31" t="s">
        <v>35</v>
      </c>
      <c r="I20" s="32">
        <f>SUM(I19,I18,I17)</f>
        <v>1377707576.0399997</v>
      </c>
      <c r="J20" s="31" t="s">
        <v>35</v>
      </c>
      <c r="K20" s="32">
        <f>SUM(K19,K18,K17)</f>
        <v>1655097972.8399997</v>
      </c>
    </row>
    <row r="22" spans="2:13" ht="33" thickBot="1" x14ac:dyDescent="0.25">
      <c r="B22" s="34" t="s">
        <v>19</v>
      </c>
      <c r="C22" s="27" t="s">
        <v>22</v>
      </c>
      <c r="D22" s="27" t="s">
        <v>46</v>
      </c>
      <c r="E22" s="27" t="s">
        <v>47</v>
      </c>
      <c r="F22" s="26" t="s">
        <v>52</v>
      </c>
      <c r="G22" s="27" t="s">
        <v>49</v>
      </c>
      <c r="H22" s="26" t="s">
        <v>50</v>
      </c>
      <c r="I22" s="27" t="s">
        <v>21</v>
      </c>
      <c r="J22" s="26" t="s">
        <v>51</v>
      </c>
      <c r="K22" s="27" t="s">
        <v>21</v>
      </c>
    </row>
    <row r="23" spans="2:13" x14ac:dyDescent="0.2">
      <c r="B23" s="2" t="s">
        <v>13</v>
      </c>
      <c r="C23" s="2" t="s">
        <v>9</v>
      </c>
      <c r="D23" s="13">
        <v>93.802999999999997</v>
      </c>
      <c r="E23" s="30">
        <f t="shared" ref="E23:E25" si="19">D23*10.77</f>
        <v>1010.2583099999999</v>
      </c>
      <c r="F23" s="13">
        <f>SUMIF('Inventory as Per RERA'!N39:N73,'Consolidated List'!D23,'Inventory as Per RERA'!M39:M73)</f>
        <v>106</v>
      </c>
      <c r="G23" s="30">
        <f>F23*E23</f>
        <v>107087.38085999999</v>
      </c>
      <c r="H23" s="13">
        <v>10000</v>
      </c>
      <c r="I23" s="13">
        <f>G23*H23</f>
        <v>1070873808.5999999</v>
      </c>
      <c r="J23" s="13">
        <v>12000</v>
      </c>
      <c r="K23" s="13">
        <f>G23*J23</f>
        <v>1285048570.3199999</v>
      </c>
    </row>
    <row r="24" spans="2:13" x14ac:dyDescent="0.2">
      <c r="B24" s="2" t="s">
        <v>13</v>
      </c>
      <c r="C24" s="2" t="s">
        <v>11</v>
      </c>
      <c r="D24" s="13">
        <v>81.959000000000003</v>
      </c>
      <c r="E24" s="30">
        <f t="shared" si="19"/>
        <v>882.69843000000003</v>
      </c>
      <c r="F24" s="13">
        <f>SUMIF('Inventory as Per RERA'!N40:N74,'Consolidated List'!D24,'Inventory as Per RERA'!M40:M74)</f>
        <v>2</v>
      </c>
      <c r="G24" s="30">
        <f t="shared" ref="G24:G25" si="20">F24*E24</f>
        <v>1765.3968600000001</v>
      </c>
      <c r="H24" s="13">
        <v>8000</v>
      </c>
      <c r="I24" s="13">
        <f t="shared" ref="I24:I25" si="21">G24*H24</f>
        <v>14123174.880000001</v>
      </c>
      <c r="J24" s="13">
        <v>10000</v>
      </c>
      <c r="K24" s="13">
        <f t="shared" ref="K24:K25" si="22">G24*J24</f>
        <v>17653968.600000001</v>
      </c>
    </row>
    <row r="25" spans="2:13" ht="15" thickBot="1" x14ac:dyDescent="0.25">
      <c r="B25" s="2" t="s">
        <v>13</v>
      </c>
      <c r="C25" s="2" t="s">
        <v>11</v>
      </c>
      <c r="D25" s="13">
        <v>87.751999999999995</v>
      </c>
      <c r="E25" s="30">
        <f t="shared" si="19"/>
        <v>945.08903999999995</v>
      </c>
      <c r="F25" s="13">
        <f>SUMIF('Inventory as Per RERA'!N41:N75,'Consolidated List'!D25,'Inventory as Per RERA'!M41:M75)</f>
        <v>2</v>
      </c>
      <c r="G25" s="30">
        <f t="shared" si="20"/>
        <v>1890.1780799999999</v>
      </c>
      <c r="H25" s="13">
        <v>8000</v>
      </c>
      <c r="I25" s="13">
        <f t="shared" si="21"/>
        <v>15121424.639999999</v>
      </c>
      <c r="J25" s="13">
        <v>10000</v>
      </c>
      <c r="K25" s="13">
        <f t="shared" si="22"/>
        <v>18901780.800000001</v>
      </c>
    </row>
    <row r="26" spans="2:13" ht="15.75" thickBot="1" x14ac:dyDescent="0.3">
      <c r="B26" s="38" t="s">
        <v>42</v>
      </c>
      <c r="C26" s="38"/>
      <c r="D26" s="31">
        <f>SUM(D23:D25)</f>
        <v>263.51400000000001</v>
      </c>
      <c r="E26" s="31">
        <f t="shared" ref="E26" si="23">SUM(E23:E25)</f>
        <v>2838.0457799999999</v>
      </c>
      <c r="F26" s="31">
        <f t="shared" ref="F26" si="24">SUM(F23:F25)</f>
        <v>110</v>
      </c>
      <c r="G26" s="31">
        <f t="shared" ref="G26" si="25">SUM(G23:G25)</f>
        <v>110742.95579999998</v>
      </c>
      <c r="H26" s="31" t="s">
        <v>35</v>
      </c>
      <c r="I26" s="32">
        <f>SUM(I25,I24,I23)</f>
        <v>1100118408.1199999</v>
      </c>
      <c r="J26" s="31" t="s">
        <v>35</v>
      </c>
      <c r="K26" s="32">
        <f>SUM(K25,K24,K23)</f>
        <v>1321604319.72</v>
      </c>
    </row>
    <row r="28" spans="2:13" ht="33" thickBot="1" x14ac:dyDescent="0.25">
      <c r="B28" s="34" t="s">
        <v>19</v>
      </c>
      <c r="C28" s="27" t="s">
        <v>22</v>
      </c>
      <c r="D28" s="27" t="s">
        <v>46</v>
      </c>
      <c r="E28" s="27" t="s">
        <v>47</v>
      </c>
      <c r="F28" s="26" t="s">
        <v>52</v>
      </c>
      <c r="G28" s="27" t="s">
        <v>49</v>
      </c>
      <c r="H28" s="26" t="s">
        <v>50</v>
      </c>
      <c r="I28" s="27" t="s">
        <v>21</v>
      </c>
      <c r="J28" s="26" t="s">
        <v>51</v>
      </c>
      <c r="K28" s="27" t="s">
        <v>21</v>
      </c>
      <c r="M28" s="49">
        <f>I32+I20+I26+I14+I8</f>
        <v>6574099286.5199995</v>
      </c>
    </row>
    <row r="29" spans="2:13" x14ac:dyDescent="0.2">
      <c r="B29" s="2" t="s">
        <v>14</v>
      </c>
      <c r="C29" s="2" t="s">
        <v>9</v>
      </c>
      <c r="D29" s="13">
        <v>93.802999999999997</v>
      </c>
      <c r="E29" s="30">
        <f t="shared" ref="E29:E31" si="26">D29*10.77</f>
        <v>1010.2583099999999</v>
      </c>
      <c r="F29" s="13">
        <f>SUMIF('Inventory as Per RERA'!F77:F111,'Consolidated List'!D29,'Inventory as Per RERA'!E77:E111)</f>
        <v>106</v>
      </c>
      <c r="G29" s="30">
        <f>F29*E29</f>
        <v>107087.38085999999</v>
      </c>
      <c r="H29" s="13">
        <v>10000</v>
      </c>
      <c r="I29" s="13">
        <f>G29*H29</f>
        <v>1070873808.5999999</v>
      </c>
      <c r="J29" s="13">
        <v>12000</v>
      </c>
      <c r="K29" s="13">
        <f>G29*J29</f>
        <v>1285048570.3199999</v>
      </c>
    </row>
    <row r="30" spans="2:13" x14ac:dyDescent="0.2">
      <c r="B30" s="2" t="s">
        <v>14</v>
      </c>
      <c r="C30" s="2" t="s">
        <v>11</v>
      </c>
      <c r="D30" s="13">
        <v>81.959000000000003</v>
      </c>
      <c r="E30" s="30">
        <f t="shared" si="26"/>
        <v>882.69843000000003</v>
      </c>
      <c r="F30" s="13">
        <f>SUMIF('Inventory as Per RERA'!F78:F112,'Consolidated List'!D30,'Inventory as Per RERA'!E78:E112)</f>
        <v>2</v>
      </c>
      <c r="G30" s="30">
        <f t="shared" ref="G30:G31" si="27">F30*E30</f>
        <v>1765.3968600000001</v>
      </c>
      <c r="H30" s="13">
        <v>8000</v>
      </c>
      <c r="I30" s="13">
        <f t="shared" ref="I30:I31" si="28">G30*H30</f>
        <v>14123174.880000001</v>
      </c>
      <c r="J30" s="13">
        <v>10000</v>
      </c>
      <c r="K30" s="13">
        <f t="shared" ref="K30:K31" si="29">G30*J30</f>
        <v>17653968.600000001</v>
      </c>
    </row>
    <row r="31" spans="2:13" ht="15" thickBot="1" x14ac:dyDescent="0.25">
      <c r="B31" s="2" t="s">
        <v>14</v>
      </c>
      <c r="C31" s="2" t="s">
        <v>11</v>
      </c>
      <c r="D31" s="13">
        <v>87.751999999999995</v>
      </c>
      <c r="E31" s="30">
        <f t="shared" si="26"/>
        <v>945.08903999999995</v>
      </c>
      <c r="F31" s="13">
        <f>SUMIF('Inventory as Per RERA'!F79:F113,'Consolidated List'!D31,'Inventory as Per RERA'!E79:E113)</f>
        <v>2</v>
      </c>
      <c r="G31" s="30">
        <f t="shared" si="27"/>
        <v>1890.1780799999999</v>
      </c>
      <c r="H31" s="13">
        <v>8000</v>
      </c>
      <c r="I31" s="13">
        <f t="shared" si="28"/>
        <v>15121424.639999999</v>
      </c>
      <c r="J31" s="13">
        <v>10000</v>
      </c>
      <c r="K31" s="13">
        <f t="shared" si="29"/>
        <v>18901780.800000001</v>
      </c>
    </row>
    <row r="32" spans="2:13" ht="15.75" thickBot="1" x14ac:dyDescent="0.3">
      <c r="B32" s="38" t="s">
        <v>42</v>
      </c>
      <c r="C32" s="38"/>
      <c r="D32" s="31">
        <f>SUM(D29:D31)</f>
        <v>263.51400000000001</v>
      </c>
      <c r="E32" s="31">
        <f t="shared" ref="E32" si="30">SUM(E29:E31)</f>
        <v>2838.0457799999999</v>
      </c>
      <c r="F32" s="31">
        <f t="shared" ref="F32" si="31">SUM(F29:F31)</f>
        <v>110</v>
      </c>
      <c r="G32" s="31">
        <f t="shared" ref="G32" si="32">SUM(G29:G31)</f>
        <v>110742.95579999998</v>
      </c>
      <c r="H32" s="31" t="s">
        <v>35</v>
      </c>
      <c r="I32" s="32">
        <f>SUM(I31,I30,I29)</f>
        <v>1100118408.1199999</v>
      </c>
      <c r="J32" s="31" t="s">
        <v>35</v>
      </c>
      <c r="K32" s="32">
        <f>SUM(K31,K30,K29)</f>
        <v>1321604319.72</v>
      </c>
    </row>
    <row r="34" spans="2:11" ht="33" thickBot="1" x14ac:dyDescent="0.25">
      <c r="B34" s="34" t="s">
        <v>19</v>
      </c>
      <c r="C34" s="27" t="s">
        <v>22</v>
      </c>
      <c r="D34" s="27" t="s">
        <v>46</v>
      </c>
      <c r="E34" s="27" t="s">
        <v>47</v>
      </c>
      <c r="F34" s="26" t="s">
        <v>52</v>
      </c>
      <c r="G34" s="27" t="s">
        <v>49</v>
      </c>
      <c r="H34" s="26" t="s">
        <v>50</v>
      </c>
      <c r="I34" s="27" t="s">
        <v>21</v>
      </c>
      <c r="J34" s="26" t="s">
        <v>51</v>
      </c>
      <c r="K34" s="27" t="s">
        <v>21</v>
      </c>
    </row>
    <row r="35" spans="2:11" x14ac:dyDescent="0.2">
      <c r="B35" s="2" t="s">
        <v>15</v>
      </c>
      <c r="C35" s="2" t="s">
        <v>23</v>
      </c>
      <c r="D35" s="33">
        <v>30.24</v>
      </c>
      <c r="E35" s="30">
        <f t="shared" ref="E35:E46" si="33">D35*10.77</f>
        <v>325.6848</v>
      </c>
      <c r="F35" s="13">
        <v>1</v>
      </c>
      <c r="G35" s="13">
        <f>E35*F35</f>
        <v>325.6848</v>
      </c>
      <c r="H35" s="13">
        <v>17000</v>
      </c>
      <c r="I35" s="13">
        <f>G35*H35</f>
        <v>5536641.5999999996</v>
      </c>
      <c r="J35" s="13">
        <v>20000</v>
      </c>
      <c r="K35" s="13">
        <f>G35*J35</f>
        <v>6513696</v>
      </c>
    </row>
    <row r="36" spans="2:11" x14ac:dyDescent="0.2">
      <c r="B36" s="2" t="s">
        <v>15</v>
      </c>
      <c r="C36" s="2" t="s">
        <v>23</v>
      </c>
      <c r="D36" s="33">
        <v>3.1280000000000001</v>
      </c>
      <c r="E36" s="30">
        <f t="shared" si="33"/>
        <v>33.688560000000003</v>
      </c>
      <c r="F36" s="13">
        <v>1</v>
      </c>
      <c r="G36" s="13">
        <f t="shared" ref="G36:G46" si="34">E36*F36</f>
        <v>33.688560000000003</v>
      </c>
      <c r="H36" s="13">
        <v>17000</v>
      </c>
      <c r="I36" s="13">
        <f t="shared" ref="I36:I46" si="35">G36*H36</f>
        <v>572705.52</v>
      </c>
      <c r="J36" s="13">
        <v>20000</v>
      </c>
      <c r="K36" s="13">
        <f t="shared" ref="K36:K46" si="36">G36*J36</f>
        <v>673771.20000000007</v>
      </c>
    </row>
    <row r="37" spans="2:11" x14ac:dyDescent="0.2">
      <c r="B37" s="2" t="s">
        <v>15</v>
      </c>
      <c r="C37" s="2" t="s">
        <v>23</v>
      </c>
      <c r="D37" s="33">
        <v>63.679000000000002</v>
      </c>
      <c r="E37" s="30">
        <f t="shared" si="33"/>
        <v>685.82282999999995</v>
      </c>
      <c r="F37" s="13">
        <v>1</v>
      </c>
      <c r="G37" s="13">
        <f t="shared" si="34"/>
        <v>685.82282999999995</v>
      </c>
      <c r="H37" s="13">
        <v>17000</v>
      </c>
      <c r="I37" s="13">
        <f t="shared" si="35"/>
        <v>11658988.109999999</v>
      </c>
      <c r="J37" s="13">
        <v>20000</v>
      </c>
      <c r="K37" s="13">
        <f t="shared" si="36"/>
        <v>13716456.6</v>
      </c>
    </row>
    <row r="38" spans="2:11" x14ac:dyDescent="0.2">
      <c r="B38" s="2" t="s">
        <v>15</v>
      </c>
      <c r="C38" s="2" t="s">
        <v>23</v>
      </c>
      <c r="D38" s="33">
        <v>2.8839999999999999</v>
      </c>
      <c r="E38" s="30">
        <f t="shared" si="33"/>
        <v>31.060679999999998</v>
      </c>
      <c r="F38" s="13">
        <v>1</v>
      </c>
      <c r="G38" s="13">
        <f t="shared" si="34"/>
        <v>31.060679999999998</v>
      </c>
      <c r="H38" s="13">
        <v>17000</v>
      </c>
      <c r="I38" s="13">
        <f t="shared" si="35"/>
        <v>528031.55999999994</v>
      </c>
      <c r="J38" s="13">
        <v>20000</v>
      </c>
      <c r="K38" s="13">
        <f t="shared" si="36"/>
        <v>621213.6</v>
      </c>
    </row>
    <row r="39" spans="2:11" x14ac:dyDescent="0.2">
      <c r="B39" s="2" t="s">
        <v>15</v>
      </c>
      <c r="C39" s="2" t="s">
        <v>23</v>
      </c>
      <c r="D39" s="33">
        <v>26.39</v>
      </c>
      <c r="E39" s="30">
        <f t="shared" si="33"/>
        <v>284.22030000000001</v>
      </c>
      <c r="F39" s="13">
        <v>1</v>
      </c>
      <c r="G39" s="13">
        <f t="shared" si="34"/>
        <v>284.22030000000001</v>
      </c>
      <c r="H39" s="13">
        <v>17000</v>
      </c>
      <c r="I39" s="13">
        <f t="shared" si="35"/>
        <v>4831745.1000000006</v>
      </c>
      <c r="J39" s="13">
        <v>20000</v>
      </c>
      <c r="K39" s="13">
        <f t="shared" si="36"/>
        <v>5684406</v>
      </c>
    </row>
    <row r="40" spans="2:11" x14ac:dyDescent="0.2">
      <c r="B40" s="2" t="s">
        <v>15</v>
      </c>
      <c r="C40" s="2" t="s">
        <v>23</v>
      </c>
      <c r="D40" s="33">
        <v>26.39</v>
      </c>
      <c r="E40" s="30">
        <f t="shared" si="33"/>
        <v>284.22030000000001</v>
      </c>
      <c r="F40" s="13">
        <v>1</v>
      </c>
      <c r="G40" s="13">
        <f t="shared" si="34"/>
        <v>284.22030000000001</v>
      </c>
      <c r="H40" s="13">
        <v>17000</v>
      </c>
      <c r="I40" s="13">
        <f t="shared" si="35"/>
        <v>4831745.1000000006</v>
      </c>
      <c r="J40" s="13">
        <v>20000</v>
      </c>
      <c r="K40" s="13">
        <f t="shared" si="36"/>
        <v>5684406</v>
      </c>
    </row>
    <row r="41" spans="2:11" x14ac:dyDescent="0.2">
      <c r="B41" s="2" t="s">
        <v>15</v>
      </c>
      <c r="C41" s="2" t="s">
        <v>23</v>
      </c>
      <c r="D41" s="33">
        <v>44.87</v>
      </c>
      <c r="E41" s="30">
        <f t="shared" si="33"/>
        <v>483.24989999999997</v>
      </c>
      <c r="F41" s="13">
        <v>1</v>
      </c>
      <c r="G41" s="13">
        <f t="shared" si="34"/>
        <v>483.24989999999997</v>
      </c>
      <c r="H41" s="13">
        <v>17000</v>
      </c>
      <c r="I41" s="13">
        <f t="shared" si="35"/>
        <v>8215248.2999999998</v>
      </c>
      <c r="J41" s="13">
        <v>20000</v>
      </c>
      <c r="K41" s="13">
        <f t="shared" si="36"/>
        <v>9664998</v>
      </c>
    </row>
    <row r="42" spans="2:11" x14ac:dyDescent="0.2">
      <c r="B42" s="2" t="s">
        <v>15</v>
      </c>
      <c r="C42" s="2" t="s">
        <v>23</v>
      </c>
      <c r="D42" s="33">
        <v>32.628</v>
      </c>
      <c r="E42" s="30">
        <f t="shared" si="33"/>
        <v>351.40355999999997</v>
      </c>
      <c r="F42" s="13">
        <v>1</v>
      </c>
      <c r="G42" s="13">
        <f t="shared" si="34"/>
        <v>351.40355999999997</v>
      </c>
      <c r="H42" s="13">
        <v>17000</v>
      </c>
      <c r="I42" s="13">
        <f t="shared" si="35"/>
        <v>5973860.5199999996</v>
      </c>
      <c r="J42" s="13">
        <v>20000</v>
      </c>
      <c r="K42" s="13">
        <f t="shared" si="36"/>
        <v>7028071.1999999993</v>
      </c>
    </row>
    <row r="43" spans="2:11" x14ac:dyDescent="0.2">
      <c r="B43" s="2" t="s">
        <v>15</v>
      </c>
      <c r="C43" s="2" t="s">
        <v>23</v>
      </c>
      <c r="D43" s="33">
        <v>54.018999999999998</v>
      </c>
      <c r="E43" s="30">
        <f t="shared" si="33"/>
        <v>581.78462999999999</v>
      </c>
      <c r="F43" s="13">
        <v>1</v>
      </c>
      <c r="G43" s="13">
        <f t="shared" si="34"/>
        <v>581.78462999999999</v>
      </c>
      <c r="H43" s="13">
        <v>17000</v>
      </c>
      <c r="I43" s="13">
        <f t="shared" si="35"/>
        <v>9890338.709999999</v>
      </c>
      <c r="J43" s="13">
        <v>20000</v>
      </c>
      <c r="K43" s="13">
        <f t="shared" si="36"/>
        <v>11635692.6</v>
      </c>
    </row>
    <row r="44" spans="2:11" x14ac:dyDescent="0.2">
      <c r="B44" s="2" t="s">
        <v>15</v>
      </c>
      <c r="C44" s="2" t="s">
        <v>23</v>
      </c>
      <c r="D44" s="33">
        <v>83.759</v>
      </c>
      <c r="E44" s="30">
        <f t="shared" si="33"/>
        <v>902.08443</v>
      </c>
      <c r="F44" s="13">
        <v>1</v>
      </c>
      <c r="G44" s="13">
        <f t="shared" si="34"/>
        <v>902.08443</v>
      </c>
      <c r="H44" s="13">
        <v>17000</v>
      </c>
      <c r="I44" s="13">
        <f t="shared" si="35"/>
        <v>15335435.310000001</v>
      </c>
      <c r="J44" s="13">
        <v>20000</v>
      </c>
      <c r="K44" s="13">
        <f t="shared" si="36"/>
        <v>18041688.600000001</v>
      </c>
    </row>
    <row r="45" spans="2:11" x14ac:dyDescent="0.2">
      <c r="B45" s="2" t="s">
        <v>15</v>
      </c>
      <c r="C45" s="2" t="s">
        <v>23</v>
      </c>
      <c r="D45" s="33">
        <v>10.01</v>
      </c>
      <c r="E45" s="30">
        <f t="shared" si="33"/>
        <v>107.8077</v>
      </c>
      <c r="F45" s="13">
        <v>1</v>
      </c>
      <c r="G45" s="13">
        <f t="shared" si="34"/>
        <v>107.8077</v>
      </c>
      <c r="H45" s="13">
        <v>17000</v>
      </c>
      <c r="I45" s="13">
        <f t="shared" si="35"/>
        <v>1832730.9</v>
      </c>
      <c r="J45" s="13">
        <v>20000</v>
      </c>
      <c r="K45" s="13">
        <f t="shared" si="36"/>
        <v>2156154</v>
      </c>
    </row>
    <row r="46" spans="2:11" ht="15" thickBot="1" x14ac:dyDescent="0.25">
      <c r="B46" s="2" t="s">
        <v>15</v>
      </c>
      <c r="C46" s="2" t="s">
        <v>23</v>
      </c>
      <c r="D46" s="33">
        <v>253.79</v>
      </c>
      <c r="E46" s="30">
        <f t="shared" si="33"/>
        <v>2733.3182999999999</v>
      </c>
      <c r="F46" s="13">
        <v>1</v>
      </c>
      <c r="G46" s="13">
        <f t="shared" si="34"/>
        <v>2733.3182999999999</v>
      </c>
      <c r="H46" s="13">
        <v>17000</v>
      </c>
      <c r="I46" s="13">
        <f t="shared" si="35"/>
        <v>46466411.100000001</v>
      </c>
      <c r="J46" s="13">
        <v>20000</v>
      </c>
      <c r="K46" s="13">
        <f t="shared" si="36"/>
        <v>54666366</v>
      </c>
    </row>
    <row r="47" spans="2:11" ht="15.75" thickBot="1" x14ac:dyDescent="0.3">
      <c r="B47" s="39" t="s">
        <v>15</v>
      </c>
      <c r="C47" s="39"/>
      <c r="D47" s="31">
        <f>SUM(D35:D46)</f>
        <v>631.78700000000003</v>
      </c>
      <c r="E47" s="31">
        <f t="shared" ref="E47:G47" si="37">SUM(E35:E46)</f>
        <v>6804.3459899999998</v>
      </c>
      <c r="F47" s="31">
        <f t="shared" si="37"/>
        <v>12</v>
      </c>
      <c r="G47" s="31">
        <f t="shared" si="37"/>
        <v>6804.3459899999998</v>
      </c>
      <c r="H47" s="31" t="s">
        <v>35</v>
      </c>
      <c r="I47" s="31">
        <f t="shared" ref="I47" si="38">SUM(I35:I46)</f>
        <v>115673881.83000001</v>
      </c>
      <c r="J47" s="31" t="s">
        <v>35</v>
      </c>
      <c r="K47" s="31">
        <f t="shared" ref="K47" si="39">SUM(K35:K46)</f>
        <v>136086919.80000001</v>
      </c>
    </row>
    <row r="48" spans="2:11" ht="15" thickBot="1" x14ac:dyDescent="0.25"/>
    <row r="49" spans="2:11" ht="15.75" thickBot="1" x14ac:dyDescent="0.3">
      <c r="B49" s="37" t="s">
        <v>48</v>
      </c>
      <c r="C49" s="37"/>
      <c r="D49" s="37"/>
      <c r="E49" s="37"/>
      <c r="F49" s="37"/>
      <c r="G49" s="37"/>
      <c r="H49" s="37"/>
      <c r="I49" s="6">
        <f>SUM(I47,I32,I26,I20,I14,I8)/10^7</f>
        <v>668.9773168349999</v>
      </c>
      <c r="J49" s="7"/>
      <c r="K49" s="6">
        <f>SUM(K47,K32,K26,K20,K14,K8)/10^7</f>
        <v>784.83013984559989</v>
      </c>
    </row>
  </sheetData>
  <mergeCells count="8">
    <mergeCell ref="B2:K2"/>
    <mergeCell ref="B49:H49"/>
    <mergeCell ref="B8:C8"/>
    <mergeCell ref="B14:C14"/>
    <mergeCell ref="B20:C20"/>
    <mergeCell ref="B26:C26"/>
    <mergeCell ref="B32:C32"/>
    <mergeCell ref="B47:C4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16"/>
  <sheetViews>
    <sheetView workbookViewId="0">
      <selection activeCell="D15" sqref="D15"/>
    </sheetView>
  </sheetViews>
  <sheetFormatPr defaultRowHeight="14.25" x14ac:dyDescent="0.2"/>
  <cols>
    <col min="1" max="1" width="2" style="2" customWidth="1"/>
    <col min="2" max="2" width="19" style="2" bestFit="1" customWidth="1"/>
    <col min="3" max="3" width="12.28515625" style="2" customWidth="1"/>
    <col min="4" max="4" width="13.140625" style="2" customWidth="1"/>
    <col min="5" max="5" width="9" style="2" bestFit="1" customWidth="1"/>
    <col min="6" max="6" width="9.5703125" style="2" bestFit="1" customWidth="1"/>
    <col min="7" max="7" width="13.140625" style="2" customWidth="1"/>
    <col min="8" max="9" width="5.42578125" style="2" customWidth="1"/>
    <col min="10" max="10" width="12.42578125" style="2" bestFit="1" customWidth="1"/>
    <col min="11" max="11" width="13.140625" style="2" bestFit="1" customWidth="1"/>
    <col min="12" max="12" width="10.140625" style="2" bestFit="1" customWidth="1"/>
    <col min="13" max="13" width="9.5703125" style="2" bestFit="1" customWidth="1"/>
    <col min="14" max="14" width="17.28515625" style="2" customWidth="1"/>
    <col min="15" max="15" width="10.42578125" style="2" customWidth="1"/>
    <col min="16" max="16" width="10.140625" style="2" bestFit="1" customWidth="1"/>
    <col min="17" max="17" width="12.42578125" style="2" bestFit="1" customWidth="1"/>
    <col min="18" max="18" width="16.7109375" style="2" customWidth="1"/>
    <col min="19" max="19" width="10.140625" style="2" bestFit="1" customWidth="1"/>
    <col min="20" max="20" width="9.5703125" style="2" bestFit="1" customWidth="1"/>
    <col min="21" max="21" width="7.85546875" style="2" bestFit="1" customWidth="1"/>
    <col min="22" max="22" width="13.140625" style="2" customWidth="1"/>
    <col min="23" max="23" width="9.5703125" style="2" bestFit="1" customWidth="1"/>
    <col min="24" max="16384" width="9.140625" style="2"/>
  </cols>
  <sheetData>
    <row r="2" spans="2:23" ht="18" x14ac:dyDescent="0.25">
      <c r="B2" s="45" t="s">
        <v>24</v>
      </c>
      <c r="C2" s="45"/>
      <c r="D2" s="45"/>
    </row>
    <row r="3" spans="2:23" ht="15" thickBot="1" x14ac:dyDescent="0.25"/>
    <row r="4" spans="2:23" ht="15.75" thickBot="1" x14ac:dyDescent="0.3">
      <c r="B4" s="46" t="s">
        <v>26</v>
      </c>
      <c r="C4" s="48" t="s">
        <v>15</v>
      </c>
      <c r="D4" s="41"/>
      <c r="E4" s="41"/>
      <c r="F4" s="41"/>
      <c r="G4" s="41"/>
      <c r="H4" s="41"/>
      <c r="I4" s="42"/>
      <c r="J4" s="41" t="s">
        <v>9</v>
      </c>
      <c r="K4" s="41"/>
      <c r="L4" s="41"/>
      <c r="M4" s="41"/>
      <c r="N4" s="41"/>
      <c r="O4" s="41"/>
      <c r="P4" s="41"/>
      <c r="Q4" s="41" t="s">
        <v>7</v>
      </c>
      <c r="R4" s="41"/>
      <c r="S4" s="41"/>
      <c r="T4" s="41"/>
      <c r="U4" s="41"/>
      <c r="V4" s="41"/>
      <c r="W4" s="41"/>
    </row>
    <row r="5" spans="2:23" ht="15.75" thickBot="1" x14ac:dyDescent="0.3">
      <c r="B5" s="43"/>
      <c r="C5" s="41" t="s">
        <v>33</v>
      </c>
      <c r="D5" s="41"/>
      <c r="E5" s="41"/>
      <c r="F5" s="42"/>
      <c r="G5" s="41" t="s">
        <v>34</v>
      </c>
      <c r="H5" s="41"/>
      <c r="I5" s="42"/>
      <c r="J5" s="41" t="s">
        <v>33</v>
      </c>
      <c r="K5" s="41"/>
      <c r="L5" s="41"/>
      <c r="M5" s="42"/>
      <c r="N5" s="41" t="s">
        <v>34</v>
      </c>
      <c r="O5" s="41"/>
      <c r="P5" s="42"/>
      <c r="Q5" s="41" t="s">
        <v>33</v>
      </c>
      <c r="R5" s="41"/>
      <c r="S5" s="41"/>
      <c r="T5" s="42"/>
      <c r="U5" s="41" t="s">
        <v>34</v>
      </c>
      <c r="V5" s="41"/>
      <c r="W5" s="42"/>
    </row>
    <row r="6" spans="2:23" ht="45.75" thickBot="1" x14ac:dyDescent="0.3">
      <c r="B6" s="47"/>
      <c r="C6" s="15" t="s">
        <v>29</v>
      </c>
      <c r="D6" s="15" t="s">
        <v>20</v>
      </c>
      <c r="E6" s="15" t="s">
        <v>27</v>
      </c>
      <c r="F6" s="19" t="s">
        <v>25</v>
      </c>
      <c r="G6" s="15" t="s">
        <v>20</v>
      </c>
      <c r="H6" s="15" t="s">
        <v>32</v>
      </c>
      <c r="I6" s="19" t="s">
        <v>25</v>
      </c>
      <c r="J6" s="16" t="s">
        <v>29</v>
      </c>
      <c r="K6" s="16" t="s">
        <v>20</v>
      </c>
      <c r="L6" s="16" t="s">
        <v>27</v>
      </c>
      <c r="M6" s="22" t="s">
        <v>25</v>
      </c>
      <c r="N6" s="17" t="s">
        <v>36</v>
      </c>
      <c r="O6" s="17" t="s">
        <v>32</v>
      </c>
      <c r="P6" s="25" t="s">
        <v>37</v>
      </c>
      <c r="Q6" s="16" t="s">
        <v>29</v>
      </c>
      <c r="R6" s="17" t="s">
        <v>36</v>
      </c>
      <c r="S6" s="16" t="s">
        <v>27</v>
      </c>
      <c r="T6" s="22" t="s">
        <v>25</v>
      </c>
      <c r="U6" s="17" t="s">
        <v>20</v>
      </c>
      <c r="V6" s="17" t="s">
        <v>32</v>
      </c>
      <c r="W6" s="22" t="s">
        <v>25</v>
      </c>
    </row>
    <row r="7" spans="2:23" x14ac:dyDescent="0.2">
      <c r="B7" s="43" t="s">
        <v>28</v>
      </c>
      <c r="C7" s="2" t="s">
        <v>35</v>
      </c>
      <c r="D7" s="2" t="s">
        <v>35</v>
      </c>
      <c r="E7" s="2" t="s">
        <v>35</v>
      </c>
      <c r="F7" s="21" t="s">
        <v>35</v>
      </c>
      <c r="G7" s="2" t="s">
        <v>35</v>
      </c>
      <c r="H7" s="2" t="s">
        <v>35</v>
      </c>
      <c r="I7" s="21" t="s">
        <v>35</v>
      </c>
      <c r="J7" s="13">
        <v>1656</v>
      </c>
      <c r="K7" s="13" t="s">
        <v>35</v>
      </c>
      <c r="L7" s="2">
        <v>10300000</v>
      </c>
      <c r="M7" s="23">
        <f>L7/J7</f>
        <v>6219.8067632850243</v>
      </c>
      <c r="N7" s="2">
        <v>1010</v>
      </c>
      <c r="O7" s="2">
        <v>10300000</v>
      </c>
      <c r="P7" s="23">
        <f>O7/N7</f>
        <v>10198.019801980197</v>
      </c>
      <c r="Q7" s="2">
        <v>2511</v>
      </c>
      <c r="R7" s="2" t="s">
        <v>35</v>
      </c>
      <c r="S7" s="2">
        <v>15600000</v>
      </c>
      <c r="T7" s="23">
        <f>S7/Q7</f>
        <v>6212.6642771804063</v>
      </c>
      <c r="U7" s="2">
        <v>1534</v>
      </c>
      <c r="V7" s="2">
        <v>15600000</v>
      </c>
      <c r="W7" s="23">
        <f>V7/U7</f>
        <v>10169.491525423729</v>
      </c>
    </row>
    <row r="8" spans="2:23" x14ac:dyDescent="0.2">
      <c r="B8" s="43"/>
      <c r="C8" s="2" t="s">
        <v>35</v>
      </c>
      <c r="D8" s="2" t="s">
        <v>35</v>
      </c>
      <c r="E8" s="2" t="s">
        <v>35</v>
      </c>
      <c r="F8" s="21" t="s">
        <v>35</v>
      </c>
      <c r="G8" s="2" t="s">
        <v>35</v>
      </c>
      <c r="H8" s="2" t="s">
        <v>35</v>
      </c>
      <c r="I8" s="21" t="s">
        <v>35</v>
      </c>
      <c r="J8" s="13">
        <v>2124</v>
      </c>
      <c r="K8" s="13" t="s">
        <v>35</v>
      </c>
      <c r="L8" s="2">
        <v>13200000</v>
      </c>
      <c r="M8" s="23">
        <f>L8/J8</f>
        <v>6214.6892655367228</v>
      </c>
      <c r="N8" s="2">
        <v>1264</v>
      </c>
      <c r="O8" s="2">
        <v>13200000</v>
      </c>
      <c r="P8" s="23">
        <f t="shared" ref="P8:P12" si="0">O8/N8</f>
        <v>10443.037974683544</v>
      </c>
      <c r="Q8" s="2" t="s">
        <v>35</v>
      </c>
      <c r="R8" s="2" t="s">
        <v>35</v>
      </c>
      <c r="S8" s="2" t="s">
        <v>35</v>
      </c>
      <c r="T8" s="23" t="s">
        <v>35</v>
      </c>
      <c r="U8" s="2" t="s">
        <v>35</v>
      </c>
      <c r="V8" s="2" t="s">
        <v>35</v>
      </c>
      <c r="W8" s="23" t="s">
        <v>35</v>
      </c>
    </row>
    <row r="9" spans="2:23" x14ac:dyDescent="0.2">
      <c r="B9" s="43" t="s">
        <v>30</v>
      </c>
      <c r="C9" s="2" t="s">
        <v>35</v>
      </c>
      <c r="D9" s="2" t="s">
        <v>35</v>
      </c>
      <c r="E9" s="2" t="s">
        <v>35</v>
      </c>
      <c r="F9" s="21" t="s">
        <v>35</v>
      </c>
      <c r="G9" s="2" t="s">
        <v>35</v>
      </c>
      <c r="H9" s="2" t="s">
        <v>35</v>
      </c>
      <c r="I9" s="21" t="s">
        <v>35</v>
      </c>
      <c r="J9" s="13" t="s">
        <v>35</v>
      </c>
      <c r="K9" s="13">
        <v>1010</v>
      </c>
      <c r="L9" s="2">
        <v>11600000</v>
      </c>
      <c r="M9" s="23">
        <f>L9/K9</f>
        <v>11485.148514851486</v>
      </c>
      <c r="N9" s="2">
        <v>1010</v>
      </c>
      <c r="O9" s="2">
        <v>11600000</v>
      </c>
      <c r="P9" s="23">
        <f t="shared" si="0"/>
        <v>11485.148514851486</v>
      </c>
      <c r="Q9" s="2" t="s">
        <v>35</v>
      </c>
      <c r="R9" s="2">
        <v>1534</v>
      </c>
      <c r="S9" s="2">
        <v>17600000</v>
      </c>
      <c r="T9" s="23">
        <f>S9/R9</f>
        <v>11473.272490221643</v>
      </c>
      <c r="U9" s="2">
        <v>1534</v>
      </c>
      <c r="V9" s="2">
        <v>17600000</v>
      </c>
      <c r="W9" s="23">
        <f>V9/U9</f>
        <v>11473.272490221643</v>
      </c>
    </row>
    <row r="10" spans="2:23" x14ac:dyDescent="0.2">
      <c r="B10" s="43"/>
      <c r="C10" s="2" t="s">
        <v>35</v>
      </c>
      <c r="D10" s="2" t="s">
        <v>35</v>
      </c>
      <c r="E10" s="2" t="s">
        <v>35</v>
      </c>
      <c r="F10" s="21" t="s">
        <v>35</v>
      </c>
      <c r="G10" s="2" t="s">
        <v>35</v>
      </c>
      <c r="H10" s="2" t="s">
        <v>35</v>
      </c>
      <c r="I10" s="21" t="s">
        <v>35</v>
      </c>
      <c r="J10" s="13" t="s">
        <v>35</v>
      </c>
      <c r="K10" s="13">
        <v>1264</v>
      </c>
      <c r="L10" s="2">
        <v>14900000</v>
      </c>
      <c r="M10" s="23">
        <f>L10/K10</f>
        <v>11787.974683544304</v>
      </c>
      <c r="N10" s="2">
        <v>1264</v>
      </c>
      <c r="O10" s="2">
        <v>14900000</v>
      </c>
      <c r="P10" s="23">
        <f t="shared" si="0"/>
        <v>11787.974683544304</v>
      </c>
      <c r="Q10" s="2" t="s">
        <v>35</v>
      </c>
      <c r="R10" s="2" t="s">
        <v>35</v>
      </c>
      <c r="S10" s="2" t="s">
        <v>35</v>
      </c>
      <c r="T10" s="23" t="s">
        <v>35</v>
      </c>
      <c r="U10" s="2" t="s">
        <v>35</v>
      </c>
      <c r="V10" s="2" t="s">
        <v>35</v>
      </c>
      <c r="W10" s="23" t="s">
        <v>35</v>
      </c>
    </row>
    <row r="11" spans="2:23" x14ac:dyDescent="0.2">
      <c r="B11" s="44" t="s">
        <v>31</v>
      </c>
      <c r="C11" s="2" t="s">
        <v>35</v>
      </c>
      <c r="D11" s="2" t="s">
        <v>35</v>
      </c>
      <c r="E11" s="2" t="s">
        <v>35</v>
      </c>
      <c r="F11" s="21" t="s">
        <v>35</v>
      </c>
      <c r="G11" s="2" t="s">
        <v>35</v>
      </c>
      <c r="H11" s="2" t="s">
        <v>35</v>
      </c>
      <c r="I11" s="21" t="s">
        <v>35</v>
      </c>
      <c r="J11" s="13">
        <v>1656</v>
      </c>
      <c r="K11" s="13" t="s">
        <v>35</v>
      </c>
      <c r="L11" s="2">
        <v>10300000</v>
      </c>
      <c r="M11" s="23">
        <f>L11/J11</f>
        <v>6219.8067632850243</v>
      </c>
      <c r="N11" s="2">
        <v>1010</v>
      </c>
      <c r="O11" s="2">
        <v>10300000</v>
      </c>
      <c r="P11" s="23">
        <f t="shared" si="0"/>
        <v>10198.019801980197</v>
      </c>
      <c r="Q11" s="2">
        <v>2511</v>
      </c>
      <c r="R11" s="2" t="s">
        <v>35</v>
      </c>
      <c r="S11" s="2">
        <v>15600000</v>
      </c>
      <c r="T11" s="23">
        <f t="shared" ref="T11" si="1">S11/Q11</f>
        <v>6212.6642771804063</v>
      </c>
      <c r="U11" s="2">
        <v>1534</v>
      </c>
      <c r="V11" s="2">
        <v>15600000</v>
      </c>
      <c r="W11" s="23">
        <f>V11/U11</f>
        <v>10169.491525423729</v>
      </c>
    </row>
    <row r="12" spans="2:23" ht="15" thickBot="1" x14ac:dyDescent="0.25">
      <c r="B12" s="44"/>
      <c r="C12" s="2" t="s">
        <v>35</v>
      </c>
      <c r="D12" s="2" t="s">
        <v>35</v>
      </c>
      <c r="E12" s="2" t="s">
        <v>35</v>
      </c>
      <c r="F12" s="21" t="s">
        <v>35</v>
      </c>
      <c r="G12" s="2" t="s">
        <v>35</v>
      </c>
      <c r="H12" s="2" t="s">
        <v>35</v>
      </c>
      <c r="I12" s="21" t="s">
        <v>35</v>
      </c>
      <c r="J12" s="13">
        <v>2124</v>
      </c>
      <c r="K12" s="13" t="s">
        <v>35</v>
      </c>
      <c r="L12" s="2">
        <v>13200000</v>
      </c>
      <c r="M12" s="23">
        <f>L12/J12</f>
        <v>6214.6892655367228</v>
      </c>
      <c r="N12" s="2">
        <v>1264</v>
      </c>
      <c r="O12" s="2">
        <v>13200000</v>
      </c>
      <c r="P12" s="23">
        <f t="shared" si="0"/>
        <v>10443.037974683544</v>
      </c>
      <c r="Q12" s="2" t="s">
        <v>35</v>
      </c>
      <c r="R12" s="2" t="s">
        <v>35</v>
      </c>
      <c r="S12" s="2" t="s">
        <v>35</v>
      </c>
      <c r="T12" s="23" t="s">
        <v>35</v>
      </c>
      <c r="U12" s="2" t="s">
        <v>35</v>
      </c>
      <c r="V12" s="2" t="s">
        <v>35</v>
      </c>
      <c r="W12" s="23" t="s">
        <v>35</v>
      </c>
    </row>
    <row r="13" spans="2:23" ht="15.75" thickBot="1" x14ac:dyDescent="0.3">
      <c r="B13" s="19" t="s">
        <v>45</v>
      </c>
      <c r="C13" s="20" t="s">
        <v>35</v>
      </c>
      <c r="D13" s="20" t="s">
        <v>35</v>
      </c>
      <c r="E13" s="20" t="s">
        <v>35</v>
      </c>
      <c r="F13" s="19" t="s">
        <v>35</v>
      </c>
      <c r="G13" s="20" t="s">
        <v>35</v>
      </c>
      <c r="H13" s="20" t="s">
        <v>35</v>
      </c>
      <c r="I13" s="19" t="s">
        <v>35</v>
      </c>
      <c r="J13" s="20" t="s">
        <v>35</v>
      </c>
      <c r="K13" s="20" t="s">
        <v>35</v>
      </c>
      <c r="L13" s="20" t="s">
        <v>35</v>
      </c>
      <c r="M13" s="24">
        <f>AVERAGE(M7:M12)</f>
        <v>8023.685876006547</v>
      </c>
      <c r="N13" s="20" t="s">
        <v>35</v>
      </c>
      <c r="O13" s="20" t="s">
        <v>35</v>
      </c>
      <c r="P13" s="24">
        <f>AVERAGE(P7:P12)</f>
        <v>10759.206458620545</v>
      </c>
      <c r="Q13" s="20" t="s">
        <v>35</v>
      </c>
      <c r="R13" s="20" t="s">
        <v>35</v>
      </c>
      <c r="S13" s="20" t="s">
        <v>35</v>
      </c>
      <c r="T13" s="24">
        <f>AVERAGE(T7:T12)</f>
        <v>7966.2003481941529</v>
      </c>
      <c r="U13" s="20" t="s">
        <v>35</v>
      </c>
      <c r="V13" s="20" t="s">
        <v>35</v>
      </c>
      <c r="W13" s="24">
        <f>AVERAGE(W7:W12)</f>
        <v>10604.085180356366</v>
      </c>
    </row>
    <row r="14" spans="2:23" ht="15" x14ac:dyDescent="0.25">
      <c r="B14" s="18"/>
    </row>
    <row r="15" spans="2:23" ht="15" x14ac:dyDescent="0.25">
      <c r="B15" s="18" t="s">
        <v>38</v>
      </c>
      <c r="D15" s="2">
        <v>220</v>
      </c>
      <c r="E15" s="2">
        <v>3750000</v>
      </c>
      <c r="F15" s="14">
        <f>E15/D15</f>
        <v>17045.454545454544</v>
      </c>
    </row>
    <row r="16" spans="2:23" ht="15" x14ac:dyDescent="0.25">
      <c r="B16" s="18" t="s">
        <v>39</v>
      </c>
      <c r="C16" s="2">
        <v>300</v>
      </c>
      <c r="E16" s="2">
        <v>6000000</v>
      </c>
      <c r="F16" s="2">
        <f>E16/C16</f>
        <v>20000</v>
      </c>
    </row>
  </sheetData>
  <mergeCells count="14">
    <mergeCell ref="B2:D2"/>
    <mergeCell ref="B7:B8"/>
    <mergeCell ref="B4:B6"/>
    <mergeCell ref="J4:P4"/>
    <mergeCell ref="C5:F5"/>
    <mergeCell ref="G5:I5"/>
    <mergeCell ref="C4:I4"/>
    <mergeCell ref="J5:M5"/>
    <mergeCell ref="N5:P5"/>
    <mergeCell ref="U5:W5"/>
    <mergeCell ref="Q5:T5"/>
    <mergeCell ref="Q4:W4"/>
    <mergeCell ref="B9:B10"/>
    <mergeCell ref="B11:B1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Inventory as Per RERA</vt:lpstr>
      <vt:lpstr>Consolidated List</vt:lpstr>
      <vt:lpstr>Market Rate Analysis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Zaid Ebne Mairaz</dc:creator>
  <cp:lastModifiedBy>Jitender Sharma</cp:lastModifiedBy>
  <dcterms:created xsi:type="dcterms:W3CDTF">2021-10-22T10:37:32Z</dcterms:created>
  <dcterms:modified xsi:type="dcterms:W3CDTF">2021-10-29T09:28:40Z</dcterms:modified>
</cp:coreProperties>
</file>