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itya\PL266-238-291\"/>
    </mc:Choice>
  </mc:AlternateContent>
  <bookViews>
    <workbookView xWindow="0" yWindow="0" windowWidth="20490" windowHeight="7365"/>
  </bookViews>
  <sheets>
    <sheet name="Building Sheet" sheetId="1" r:id="rId1"/>
    <sheet name="Sheet4" sheetId="5" r:id="rId2"/>
  </sheets>
  <calcPr calcId="152511"/>
</workbook>
</file>

<file path=xl/calcChain.xml><?xml version="1.0" encoding="utf-8"?>
<calcChain xmlns="http://schemas.openxmlformats.org/spreadsheetml/2006/main">
  <c r="P12" i="1" l="1"/>
  <c r="P11" i="1"/>
  <c r="P10" i="1"/>
  <c r="P9" i="1"/>
  <c r="N10" i="1" l="1"/>
  <c r="L7" i="1"/>
  <c r="N7" i="1"/>
  <c r="N6" i="1"/>
  <c r="N5" i="1"/>
  <c r="I8" i="1"/>
  <c r="J7" i="1"/>
  <c r="Q31" i="1" l="1"/>
  <c r="O31" i="1"/>
  <c r="Q5" i="1"/>
  <c r="Q6" i="1" s="1"/>
  <c r="R6" i="1" s="1"/>
  <c r="J6" i="1" l="1"/>
  <c r="L6" i="1" s="1"/>
  <c r="J5" i="1"/>
  <c r="L5" i="1" s="1"/>
  <c r="J4" i="1" l="1"/>
  <c r="J8" i="1" l="1"/>
  <c r="L4" i="1"/>
  <c r="L8" i="1" s="1"/>
</calcChain>
</file>

<file path=xl/sharedStrings.xml><?xml version="1.0" encoding="utf-8"?>
<sst xmlns="http://schemas.openxmlformats.org/spreadsheetml/2006/main" count="30" uniqueCount="25">
  <si>
    <t>Block Name</t>
  </si>
  <si>
    <t>Total Slabs/ Floors</t>
  </si>
  <si>
    <t>Year of construction</t>
  </si>
  <si>
    <t>Structure condition</t>
  </si>
  <si>
    <t>RCC column beams stone masonry wails in cement, bricks, steel etc.</t>
  </si>
  <si>
    <t>S.No.</t>
  </si>
  <si>
    <t>Type of construction     (select from drop down)</t>
  </si>
  <si>
    <t>Area (in sq. mtr.)</t>
  </si>
  <si>
    <t>Area (sq. fts.)</t>
  </si>
  <si>
    <t>FACTORY BUILDINGS</t>
  </si>
  <si>
    <t>Floor wise Height (ft.)</t>
  </si>
  <si>
    <t>Good</t>
  </si>
  <si>
    <t xml:space="preserve">Rate Adopted 
(per sq. ft) </t>
  </si>
  <si>
    <t xml:space="preserve">Total cost of construction </t>
  </si>
  <si>
    <t>Total</t>
  </si>
  <si>
    <t xml:space="preserve">Remarks:- </t>
  </si>
  <si>
    <t>3. The valuation of the structure is done on the basis of Depriciated Replacement cost approach</t>
  </si>
  <si>
    <t xml:space="preserve">Ground Floor </t>
  </si>
  <si>
    <t xml:space="preserve">First Floor </t>
  </si>
  <si>
    <t xml:space="preserve">Second Floor </t>
  </si>
  <si>
    <t>Mumty Floor</t>
  </si>
  <si>
    <t xml:space="preserve">Tins Shed Mounted on Brick Wall Structure </t>
  </si>
  <si>
    <t xml:space="preserve">1. All the buildings are located at Khasra No. 410, Village Karoundi Musthakham, Pargana Bhagwanpur, Tehsil Roorkee, Dist Haridwar </t>
  </si>
  <si>
    <t>2. All the civil structure data are taken as per approved map provided to us by the bank</t>
  </si>
  <si>
    <t>M/S. HELAX HEALTH CARE PVT.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</si>
</sst>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[$₹-4009]\ * #,##0.00_ ;_ [$₹-4009]\ * \-#,##0.00_ ;_ [$₹-4009]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4" fontId="7" fillId="0" borderId="1" xfId="2" applyNumberFormat="1" applyFont="1" applyFill="1" applyBorder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tabSelected="1" zoomScale="70" zoomScaleNormal="70" workbookViewId="0">
      <selection activeCell="B12" sqref="B12"/>
    </sheetView>
  </sheetViews>
  <sheetFormatPr defaultRowHeight="15" x14ac:dyDescent="0.25"/>
  <cols>
    <col min="2" max="2" width="8.140625" style="2" bestFit="1" customWidth="1"/>
    <col min="3" max="3" width="18.140625" style="5" customWidth="1"/>
    <col min="4" max="4" width="7.5703125" style="1" hidden="1" customWidth="1"/>
    <col min="5" max="5" width="11.28515625" style="1" customWidth="1"/>
    <col min="6" max="6" width="12.28515625" style="1" customWidth="1"/>
    <col min="7" max="7" width="57.7109375" style="4" customWidth="1"/>
    <col min="8" max="8" width="14.5703125" style="1" customWidth="1"/>
    <col min="9" max="9" width="15" style="1" customWidth="1"/>
    <col min="10" max="10" width="36.85546875" style="1" customWidth="1"/>
    <col min="11" max="11" width="17.5703125" hidden="1" customWidth="1"/>
    <col min="12" max="12" width="23.42578125" hidden="1" customWidth="1"/>
  </cols>
  <sheetData>
    <row r="1" spans="2:18" ht="21.75" customHeight="1" x14ac:dyDescent="0.25">
      <c r="B1" s="23" t="s">
        <v>24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2:18" ht="30" x14ac:dyDescent="0.25">
      <c r="B2" s="6" t="s">
        <v>5</v>
      </c>
      <c r="C2" s="7" t="s">
        <v>0</v>
      </c>
      <c r="D2" s="6" t="s">
        <v>1</v>
      </c>
      <c r="E2" s="6" t="s">
        <v>10</v>
      </c>
      <c r="F2" s="6" t="s">
        <v>2</v>
      </c>
      <c r="G2" s="6" t="s">
        <v>6</v>
      </c>
      <c r="H2" s="6" t="s">
        <v>3</v>
      </c>
      <c r="I2" s="6" t="s">
        <v>7</v>
      </c>
      <c r="J2" s="6" t="s">
        <v>8</v>
      </c>
      <c r="K2" s="6" t="s">
        <v>12</v>
      </c>
      <c r="L2" s="6" t="s">
        <v>13</v>
      </c>
    </row>
    <row r="3" spans="2:18" ht="15" customHeight="1" x14ac:dyDescent="0.25">
      <c r="B3" s="24" t="s">
        <v>9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8" ht="39" customHeight="1" x14ac:dyDescent="0.35">
      <c r="B4" s="3">
        <v>1</v>
      </c>
      <c r="C4" s="9" t="s">
        <v>17</v>
      </c>
      <c r="D4" s="10">
        <v>2</v>
      </c>
      <c r="E4" s="11">
        <v>12</v>
      </c>
      <c r="F4" s="11">
        <v>2012</v>
      </c>
      <c r="G4" s="10" t="s">
        <v>4</v>
      </c>
      <c r="H4" s="11" t="s">
        <v>11</v>
      </c>
      <c r="I4" s="12">
        <v>440.9</v>
      </c>
      <c r="J4" s="12">
        <f>10.7642*I4</f>
        <v>4745.9357799999998</v>
      </c>
      <c r="K4" s="13">
        <v>1200</v>
      </c>
      <c r="L4" s="13">
        <f>K4*J4</f>
        <v>5695122.9359999998</v>
      </c>
    </row>
    <row r="5" spans="2:18" ht="42.75" customHeight="1" x14ac:dyDescent="0.35">
      <c r="B5" s="3">
        <v>2</v>
      </c>
      <c r="C5" s="9" t="s">
        <v>18</v>
      </c>
      <c r="D5" s="10">
        <v>1</v>
      </c>
      <c r="E5" s="11">
        <v>12</v>
      </c>
      <c r="F5" s="11">
        <v>2012</v>
      </c>
      <c r="G5" s="10" t="s">
        <v>4</v>
      </c>
      <c r="H5" s="11" t="s">
        <v>11</v>
      </c>
      <c r="I5" s="12">
        <v>451.58</v>
      </c>
      <c r="J5" s="12">
        <f t="shared" ref="J5:J7" si="0">10.7642*I5</f>
        <v>4860.8974360000002</v>
      </c>
      <c r="K5" s="13">
        <v>1200</v>
      </c>
      <c r="L5" s="13">
        <f t="shared" ref="L5:L7" si="1">K5*J5</f>
        <v>5833076.9232000001</v>
      </c>
      <c r="N5">
        <f xml:space="preserve"> (1-5%)/40</f>
        <v>2.375E-2</v>
      </c>
      <c r="Q5">
        <f>(1-5%)/40</f>
        <v>2.375E-2</v>
      </c>
    </row>
    <row r="6" spans="2:18" ht="36" customHeight="1" x14ac:dyDescent="0.35">
      <c r="B6" s="3">
        <v>3</v>
      </c>
      <c r="C6" s="9" t="s">
        <v>19</v>
      </c>
      <c r="D6" s="10">
        <v>1</v>
      </c>
      <c r="E6" s="11">
        <v>12</v>
      </c>
      <c r="F6" s="11">
        <v>2012</v>
      </c>
      <c r="G6" s="10" t="s">
        <v>4</v>
      </c>
      <c r="H6" s="11" t="s">
        <v>11</v>
      </c>
      <c r="I6" s="12">
        <v>419.9</v>
      </c>
      <c r="J6" s="12">
        <f t="shared" si="0"/>
        <v>4519.8875799999996</v>
      </c>
      <c r="K6" s="13">
        <v>1200</v>
      </c>
      <c r="L6" s="13">
        <f t="shared" si="1"/>
        <v>5423865.0959999999</v>
      </c>
      <c r="N6">
        <f>800*N5*9</f>
        <v>171</v>
      </c>
      <c r="Q6">
        <f>800*Q5*30</f>
        <v>570</v>
      </c>
      <c r="R6">
        <f>700-Q6</f>
        <v>130</v>
      </c>
    </row>
    <row r="7" spans="2:18" ht="36" customHeight="1" x14ac:dyDescent="0.35">
      <c r="B7" s="3">
        <v>4</v>
      </c>
      <c r="C7" s="9" t="s">
        <v>20</v>
      </c>
      <c r="D7" s="10"/>
      <c r="E7" s="11">
        <v>12</v>
      </c>
      <c r="F7" s="11">
        <v>2012</v>
      </c>
      <c r="G7" s="11" t="s">
        <v>21</v>
      </c>
      <c r="H7" s="11" t="s">
        <v>11</v>
      </c>
      <c r="I7" s="12">
        <v>15.36</v>
      </c>
      <c r="J7" s="12">
        <f t="shared" si="0"/>
        <v>165.338112</v>
      </c>
      <c r="K7" s="13">
        <v>650</v>
      </c>
      <c r="L7" s="13">
        <f t="shared" si="1"/>
        <v>107469.77279999999</v>
      </c>
      <c r="N7">
        <f>800-N6</f>
        <v>629</v>
      </c>
    </row>
    <row r="8" spans="2:18" ht="33.75" customHeight="1" x14ac:dyDescent="0.35">
      <c r="B8" s="8"/>
      <c r="C8" s="9"/>
      <c r="D8" s="11"/>
      <c r="E8" s="11"/>
      <c r="F8" s="11"/>
      <c r="G8" s="14" t="s">
        <v>14</v>
      </c>
      <c r="H8" s="11"/>
      <c r="I8" s="12">
        <f>SUM(I4:I7)</f>
        <v>1327.74</v>
      </c>
      <c r="J8" s="12">
        <f>SUM(J4:J6)</f>
        <v>14126.720795999998</v>
      </c>
      <c r="K8" s="15"/>
      <c r="L8" s="16">
        <f>SUM(L4:L6)</f>
        <v>16952064.955200002</v>
      </c>
    </row>
    <row r="9" spans="2:18" ht="34.5" customHeight="1" x14ac:dyDescent="0.25">
      <c r="B9" s="26" t="s">
        <v>15</v>
      </c>
      <c r="C9" s="27"/>
      <c r="D9" s="27"/>
      <c r="E9" s="27"/>
      <c r="F9" s="27"/>
      <c r="G9" s="27"/>
      <c r="H9" s="27"/>
      <c r="I9" s="27"/>
      <c r="J9" s="27"/>
      <c r="K9" s="27"/>
      <c r="L9" s="28"/>
      <c r="P9">
        <f>(1-5)</f>
        <v>-4</v>
      </c>
    </row>
    <row r="10" spans="2:18" ht="38.25" customHeight="1" x14ac:dyDescent="0.25">
      <c r="B10" s="17" t="s">
        <v>22</v>
      </c>
      <c r="C10" s="18"/>
      <c r="D10" s="18"/>
      <c r="E10" s="18"/>
      <c r="F10" s="18"/>
      <c r="G10" s="18"/>
      <c r="H10" s="18"/>
      <c r="I10" s="18"/>
      <c r="J10" s="18"/>
      <c r="K10" s="18"/>
      <c r="L10" s="19"/>
      <c r="N10">
        <f>1200*4745.94</f>
        <v>5695127.9999999991</v>
      </c>
      <c r="P10">
        <f>(1-5%)/60</f>
        <v>1.5833333333333331E-2</v>
      </c>
    </row>
    <row r="11" spans="2:18" ht="36" customHeight="1" x14ac:dyDescent="0.35">
      <c r="B11" s="20" t="s">
        <v>23</v>
      </c>
      <c r="C11" s="21"/>
      <c r="D11" s="21"/>
      <c r="E11" s="21"/>
      <c r="F11" s="21"/>
      <c r="G11" s="21"/>
      <c r="H11" s="21"/>
      <c r="I11" s="21"/>
      <c r="J11" s="21"/>
      <c r="K11" s="21"/>
      <c r="L11" s="22"/>
      <c r="P11">
        <f>1400*34*P10</f>
        <v>753.66666666666652</v>
      </c>
    </row>
    <row r="12" spans="2:18" ht="33.75" customHeight="1" x14ac:dyDescent="0.25">
      <c r="B12" s="17" t="s">
        <v>16</v>
      </c>
      <c r="C12" s="18"/>
      <c r="D12" s="18"/>
      <c r="E12" s="18"/>
      <c r="F12" s="18"/>
      <c r="G12" s="18"/>
      <c r="H12" s="18"/>
      <c r="I12" s="18"/>
      <c r="J12" s="18"/>
      <c r="K12" s="18"/>
      <c r="L12" s="19"/>
      <c r="P12">
        <f>1400-P11</f>
        <v>646.33333333333348</v>
      </c>
    </row>
    <row r="13" spans="2:18" ht="41.25" customHeight="1" x14ac:dyDescent="0.25"/>
    <row r="14" spans="2:18" ht="42" customHeight="1" x14ac:dyDescent="0.25"/>
    <row r="15" spans="2:18" ht="39" customHeight="1" x14ac:dyDescent="0.25"/>
    <row r="16" spans="2:18" ht="33" customHeight="1" x14ac:dyDescent="0.25"/>
    <row r="17" spans="7:17" ht="36.75" customHeight="1" x14ac:dyDescent="0.25"/>
    <row r="18" spans="7:17" ht="44.25" customHeight="1" x14ac:dyDescent="0.25"/>
    <row r="19" spans="7:17" ht="41.25" customHeight="1" x14ac:dyDescent="0.25">
      <c r="G19" s="10"/>
    </row>
    <row r="20" spans="7:17" ht="38.25" customHeight="1" x14ac:dyDescent="0.25"/>
    <row r="21" spans="7:17" ht="39.75" customHeight="1" x14ac:dyDescent="0.25"/>
    <row r="22" spans="7:17" ht="31.5" customHeight="1" x14ac:dyDescent="0.25"/>
    <row r="23" spans="7:17" ht="36.75" customHeight="1" x14ac:dyDescent="0.25"/>
    <row r="24" spans="7:17" ht="39.75" customHeight="1" x14ac:dyDescent="0.25"/>
    <row r="25" spans="7:17" ht="33.75" customHeight="1" x14ac:dyDescent="0.25"/>
    <row r="26" spans="7:17" ht="33.75" customHeight="1" x14ac:dyDescent="0.25"/>
    <row r="27" spans="7:17" ht="39.75" customHeight="1" x14ac:dyDescent="0.25"/>
    <row r="28" spans="7:17" ht="42.75" customHeight="1" x14ac:dyDescent="0.25"/>
    <row r="29" spans="7:17" ht="38.25" customHeight="1" x14ac:dyDescent="0.25"/>
    <row r="30" spans="7:17" ht="33.75" customHeight="1" x14ac:dyDescent="0.25"/>
    <row r="31" spans="7:17" ht="27.75" customHeight="1" x14ac:dyDescent="0.25">
      <c r="O31" t="e">
        <f>800*#REF!*25</f>
        <v>#REF!</v>
      </c>
      <c r="Q31" t="e">
        <f>1400*#REF!*25</f>
        <v>#REF!</v>
      </c>
    </row>
    <row r="32" spans="7:17" ht="39.75" customHeight="1" x14ac:dyDescent="0.25"/>
    <row r="33" ht="27" customHeight="1" x14ac:dyDescent="0.25"/>
    <row r="34" ht="32.25" customHeight="1" x14ac:dyDescent="0.25"/>
  </sheetData>
  <mergeCells count="4">
    <mergeCell ref="B11:L11"/>
    <mergeCell ref="B1:L1"/>
    <mergeCell ref="B3:L3"/>
    <mergeCell ref="B9:L9"/>
  </mergeCells>
  <dataValidations count="2">
    <dataValidation type="list" allowBlank="1" showInputMessage="1" showErrorMessage="1" sqref="H4:H7">
      <formula1>"Very Good, Good, Average, Poor, Ordinary with wreckages in the structure"</formula1>
    </dataValidation>
    <dataValidation type="list" allowBlank="1" showInputMessage="1" showErrorMessage="1" sqref="G4:G6 G19">
      <formula1>$L$2:$L$6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Aditya</cp:lastModifiedBy>
  <dcterms:created xsi:type="dcterms:W3CDTF">2016-02-17T05:50:56Z</dcterms:created>
  <dcterms:modified xsi:type="dcterms:W3CDTF">2021-10-04T13:11:07Z</dcterms:modified>
</cp:coreProperties>
</file>