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inee4\Desktop\Ritesh\VIS(2021-22)-PL590-Q142-544-68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N46" i="1" l="1"/>
  <c r="O46" i="1" s="1"/>
  <c r="R42" i="1"/>
  <c r="R41" i="1"/>
  <c r="O37" i="1"/>
  <c r="V62" i="1"/>
  <c r="S30" i="1"/>
  <c r="R30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37" i="1"/>
  <c r="H37" i="1"/>
  <c r="Q46" i="1" l="1"/>
  <c r="P46" i="1"/>
  <c r="J25" i="1"/>
  <c r="J24" i="1"/>
  <c r="J32" i="1"/>
  <c r="J31" i="1"/>
  <c r="J19" i="1"/>
  <c r="J17" i="1"/>
  <c r="J12" i="1"/>
  <c r="J34" i="1" l="1"/>
</calcChain>
</file>

<file path=xl/sharedStrings.xml><?xml version="1.0" encoding="utf-8"?>
<sst xmlns="http://schemas.openxmlformats.org/spreadsheetml/2006/main" count="52" uniqueCount="38">
  <si>
    <t>Sl. No</t>
  </si>
  <si>
    <t xml:space="preserve">Company Name </t>
  </si>
  <si>
    <t>Sudersan Plywood industries ltd</t>
  </si>
  <si>
    <t xml:space="preserve">Worthy plywoods pvt ltd </t>
  </si>
  <si>
    <t xml:space="preserve">Deed No </t>
  </si>
  <si>
    <t xml:space="preserve">Dated </t>
  </si>
  <si>
    <t>Dag no 911 &amp; 907</t>
  </si>
  <si>
    <t>Area 
(In Decimals)</t>
  </si>
  <si>
    <t>Dag no 899, 901, 920</t>
  </si>
  <si>
    <t>Dag no 911, 898,897</t>
  </si>
  <si>
    <t>Dag No 899, 903, 902, 907</t>
  </si>
  <si>
    <t>Dag No 904</t>
  </si>
  <si>
    <t>Dag no 904, 905, 907</t>
  </si>
  <si>
    <t>Dag no 900</t>
  </si>
  <si>
    <t>Dag no 906, 908, 909</t>
  </si>
  <si>
    <t>Dag no 907</t>
  </si>
  <si>
    <t>Dag no 911, 897, 898</t>
  </si>
  <si>
    <t>Dag no 911</t>
  </si>
  <si>
    <t>Dag no 895, 896</t>
  </si>
  <si>
    <t>Dag no 922</t>
  </si>
  <si>
    <t>Dag no 1354</t>
  </si>
  <si>
    <t>Dag no 923, 924, 925, 922/1523</t>
  </si>
  <si>
    <t>Dag no 926, 922/1355</t>
  </si>
  <si>
    <t>Dag no 898, 897, 901, 903, 900, 908, 905, 904, 826, 898</t>
  </si>
  <si>
    <t>Dag no 893</t>
  </si>
  <si>
    <t>Dag no 927</t>
  </si>
  <si>
    <t>Dag no 892</t>
  </si>
  <si>
    <t>1 acre</t>
  </si>
  <si>
    <t xml:space="preserve">Lease hold and 99 years </t>
  </si>
  <si>
    <t>100 decimal</t>
  </si>
  <si>
    <t>Area 
(In Acre)</t>
  </si>
  <si>
    <t>Dag numbers</t>
  </si>
  <si>
    <t>Total</t>
  </si>
  <si>
    <t>Dag no 904, 911, 898, 897, 903, 902, 907, 905, 
901, 900, 906, 908, 909, 898, 894</t>
  </si>
  <si>
    <t>187.75 dec</t>
  </si>
  <si>
    <t>mortg</t>
  </si>
  <si>
    <t xml:space="preserve">acre </t>
  </si>
  <si>
    <t xml:space="preserve">mortgaged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</si>
</sst>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06024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6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ilding%20working%20of%20Ms.%20Greenplywoods%20Indust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Sheet"/>
      <sheetName val="Land details"/>
    </sheetNames>
    <sheetDataSet>
      <sheetData sheetId="0" refreshError="1"/>
      <sheetData sheetId="1">
        <row r="38">
          <cell r="L38">
            <v>113153780.41000003</v>
          </cell>
        </row>
        <row r="39">
          <cell r="L39">
            <v>46070972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Y62"/>
  <sheetViews>
    <sheetView tabSelected="1" topLeftCell="D31" zoomScale="115" zoomScaleNormal="115" workbookViewId="0">
      <selection activeCell="H43" sqref="H43:N45"/>
    </sheetView>
  </sheetViews>
  <sheetFormatPr defaultRowHeight="15" x14ac:dyDescent="0.25"/>
  <cols>
    <col min="5" max="5" width="6.140625" bestFit="1" customWidth="1"/>
    <col min="6" max="6" width="9.140625" hidden="1" customWidth="1"/>
    <col min="7" max="7" width="10.5703125" hidden="1" customWidth="1"/>
    <col min="8" max="8" width="48.85546875" bestFit="1" customWidth="1"/>
    <col min="9" max="9" width="30.140625" hidden="1" customWidth="1"/>
    <col min="10" max="10" width="13.5703125" bestFit="1" customWidth="1"/>
    <col min="11" max="11" width="14.42578125" bestFit="1" customWidth="1"/>
    <col min="13" max="13" width="12.85546875" bestFit="1" customWidth="1"/>
    <col min="14" max="14" width="16.5703125" bestFit="1" customWidth="1"/>
    <col min="15" max="15" width="13.7109375" bestFit="1" customWidth="1"/>
    <col min="16" max="17" width="16.5703125" bestFit="1" customWidth="1"/>
    <col min="25" max="25" width="11.42578125" bestFit="1" customWidth="1"/>
  </cols>
  <sheetData>
    <row r="4" spans="5:17" ht="30" x14ac:dyDescent="0.25">
      <c r="E4" s="15" t="s">
        <v>0</v>
      </c>
      <c r="F4" s="14" t="s">
        <v>4</v>
      </c>
      <c r="G4" s="14" t="s">
        <v>5</v>
      </c>
      <c r="H4" s="15" t="s">
        <v>31</v>
      </c>
      <c r="I4" s="14" t="s">
        <v>1</v>
      </c>
      <c r="J4" s="16" t="s">
        <v>7</v>
      </c>
      <c r="K4" s="16" t="s">
        <v>30</v>
      </c>
      <c r="L4" s="2"/>
    </row>
    <row r="5" spans="5:17" x14ac:dyDescent="0.25">
      <c r="E5" s="4">
        <v>1</v>
      </c>
      <c r="F5" s="4">
        <v>451</v>
      </c>
      <c r="G5" s="5">
        <v>31988</v>
      </c>
      <c r="H5" s="4" t="s">
        <v>6</v>
      </c>
      <c r="I5" s="4" t="s">
        <v>2</v>
      </c>
      <c r="J5" s="4">
        <v>13.5</v>
      </c>
      <c r="K5" s="6">
        <f>J5*0.01</f>
        <v>0.13500000000000001</v>
      </c>
      <c r="L5" s="2"/>
    </row>
    <row r="6" spans="5:17" x14ac:dyDescent="0.25">
      <c r="E6" s="4">
        <v>2</v>
      </c>
      <c r="F6" s="4">
        <v>12457</v>
      </c>
      <c r="G6" s="5">
        <v>31988</v>
      </c>
      <c r="H6" s="4" t="s">
        <v>8</v>
      </c>
      <c r="I6" s="4" t="s">
        <v>3</v>
      </c>
      <c r="J6" s="4">
        <v>14</v>
      </c>
      <c r="K6" s="6">
        <f t="shared" ref="K6:K33" si="0">J6*0.01</f>
        <v>0.14000000000000001</v>
      </c>
      <c r="L6" s="2"/>
    </row>
    <row r="7" spans="5:17" x14ac:dyDescent="0.25">
      <c r="E7" s="4">
        <v>3</v>
      </c>
      <c r="F7" s="4">
        <v>12417</v>
      </c>
      <c r="G7" s="5">
        <v>31988</v>
      </c>
      <c r="H7" s="4" t="s">
        <v>9</v>
      </c>
      <c r="I7" s="4" t="s">
        <v>2</v>
      </c>
      <c r="J7" s="4">
        <v>34</v>
      </c>
      <c r="K7" s="6">
        <f t="shared" si="0"/>
        <v>0.34</v>
      </c>
      <c r="L7" s="2"/>
    </row>
    <row r="8" spans="5:17" x14ac:dyDescent="0.25">
      <c r="E8" s="4">
        <v>4</v>
      </c>
      <c r="F8" s="4">
        <v>12418</v>
      </c>
      <c r="G8" s="5">
        <v>31988</v>
      </c>
      <c r="H8" s="4" t="s">
        <v>10</v>
      </c>
      <c r="I8" s="4" t="s">
        <v>3</v>
      </c>
      <c r="J8" s="4">
        <v>0.19</v>
      </c>
      <c r="K8" s="6">
        <f t="shared" si="0"/>
        <v>1.9E-3</v>
      </c>
      <c r="L8" s="2"/>
    </row>
    <row r="9" spans="5:17" x14ac:dyDescent="0.25">
      <c r="E9" s="4">
        <v>5</v>
      </c>
      <c r="F9" s="4">
        <v>12416</v>
      </c>
      <c r="G9" s="5">
        <v>31988</v>
      </c>
      <c r="H9" s="4" t="s">
        <v>11</v>
      </c>
      <c r="I9" s="4" t="s">
        <v>3</v>
      </c>
      <c r="J9" s="4">
        <v>31</v>
      </c>
      <c r="K9" s="6">
        <f t="shared" si="0"/>
        <v>0.31</v>
      </c>
      <c r="L9" s="2"/>
    </row>
    <row r="10" spans="5:17" x14ac:dyDescent="0.25">
      <c r="E10" s="4">
        <v>6</v>
      </c>
      <c r="F10" s="4">
        <v>12415</v>
      </c>
      <c r="G10" s="5">
        <v>31988</v>
      </c>
      <c r="H10" s="4" t="s">
        <v>12</v>
      </c>
      <c r="I10" s="4" t="s">
        <v>3</v>
      </c>
      <c r="J10" s="4">
        <v>12</v>
      </c>
      <c r="K10" s="6">
        <f t="shared" si="0"/>
        <v>0.12</v>
      </c>
      <c r="L10" s="2"/>
    </row>
    <row r="11" spans="5:17" x14ac:dyDescent="0.25">
      <c r="E11" s="4">
        <v>7</v>
      </c>
      <c r="F11" s="4">
        <v>8470</v>
      </c>
      <c r="G11" s="5">
        <v>31988</v>
      </c>
      <c r="H11" s="4" t="s">
        <v>13</v>
      </c>
      <c r="I11" s="4" t="s">
        <v>3</v>
      </c>
      <c r="J11" s="4">
        <v>4</v>
      </c>
      <c r="K11" s="6">
        <f t="shared" si="0"/>
        <v>0.04</v>
      </c>
      <c r="L11" s="1"/>
      <c r="M11" s="1"/>
    </row>
    <row r="12" spans="5:17" x14ac:dyDescent="0.25">
      <c r="E12" s="4">
        <v>8</v>
      </c>
      <c r="F12" s="4">
        <v>8469</v>
      </c>
      <c r="G12" s="5">
        <v>31988</v>
      </c>
      <c r="H12" s="4" t="s">
        <v>14</v>
      </c>
      <c r="I12" s="4" t="s">
        <v>3</v>
      </c>
      <c r="J12" s="4">
        <f>19/4</f>
        <v>4.75</v>
      </c>
      <c r="K12" s="6">
        <f t="shared" si="0"/>
        <v>4.7500000000000001E-2</v>
      </c>
      <c r="L12" s="2"/>
    </row>
    <row r="13" spans="5:17" x14ac:dyDescent="0.25">
      <c r="E13" s="4">
        <v>9</v>
      </c>
      <c r="F13" s="4">
        <v>8468</v>
      </c>
      <c r="G13" s="5">
        <v>31988</v>
      </c>
      <c r="H13" s="4" t="s">
        <v>15</v>
      </c>
      <c r="I13" s="7"/>
      <c r="J13" s="4">
        <v>0.01</v>
      </c>
      <c r="K13" s="6">
        <f t="shared" si="0"/>
        <v>1E-4</v>
      </c>
    </row>
    <row r="14" spans="5:17" x14ac:dyDescent="0.25">
      <c r="E14" s="4">
        <v>10</v>
      </c>
      <c r="F14" s="4">
        <v>4592</v>
      </c>
      <c r="G14" s="5">
        <v>31988</v>
      </c>
      <c r="H14" s="4" t="s">
        <v>16</v>
      </c>
      <c r="I14" s="7"/>
      <c r="J14" s="4">
        <v>15</v>
      </c>
      <c r="K14" s="6">
        <f t="shared" si="0"/>
        <v>0.15</v>
      </c>
    </row>
    <row r="15" spans="5:17" x14ac:dyDescent="0.25">
      <c r="E15" s="4">
        <v>11</v>
      </c>
      <c r="F15" s="4">
        <v>4593</v>
      </c>
      <c r="G15" s="5">
        <v>31988</v>
      </c>
      <c r="H15" s="4" t="s">
        <v>15</v>
      </c>
      <c r="I15" s="7"/>
      <c r="J15" s="4">
        <v>3</v>
      </c>
      <c r="K15" s="6">
        <f t="shared" si="0"/>
        <v>0.03</v>
      </c>
      <c r="P15" s="17">
        <f>6500000/Q15</f>
        <v>99479.644934190379</v>
      </c>
      <c r="Q15">
        <v>65.34</v>
      </c>
    </row>
    <row r="16" spans="5:17" x14ac:dyDescent="0.25">
      <c r="E16" s="4">
        <v>12</v>
      </c>
      <c r="F16" s="4">
        <v>4594</v>
      </c>
      <c r="G16" s="5">
        <v>31988</v>
      </c>
      <c r="H16" s="4" t="s">
        <v>17</v>
      </c>
      <c r="I16" s="7"/>
      <c r="J16" s="4">
        <v>5.5</v>
      </c>
      <c r="K16" s="6">
        <f t="shared" si="0"/>
        <v>5.5E-2</v>
      </c>
    </row>
    <row r="17" spans="5:25" x14ac:dyDescent="0.25">
      <c r="E17" s="4">
        <v>13</v>
      </c>
      <c r="F17" s="4">
        <v>8781</v>
      </c>
      <c r="G17" s="8">
        <v>32013</v>
      </c>
      <c r="H17" s="4" t="s">
        <v>18</v>
      </c>
      <c r="I17" s="7"/>
      <c r="J17" s="4">
        <f>31/2</f>
        <v>15.5</v>
      </c>
      <c r="K17" s="6">
        <f t="shared" si="0"/>
        <v>0.155</v>
      </c>
    </row>
    <row r="18" spans="5:25" x14ac:dyDescent="0.25">
      <c r="E18" s="4">
        <v>14</v>
      </c>
      <c r="F18" s="4">
        <v>8780</v>
      </c>
      <c r="G18" s="8">
        <v>32013</v>
      </c>
      <c r="H18" s="4" t="s">
        <v>18</v>
      </c>
      <c r="I18" s="7"/>
      <c r="J18" s="4">
        <v>15.5</v>
      </c>
      <c r="K18" s="6">
        <f t="shared" si="0"/>
        <v>0.155</v>
      </c>
    </row>
    <row r="19" spans="5:25" x14ac:dyDescent="0.25">
      <c r="E19" s="4">
        <v>15</v>
      </c>
      <c r="F19" s="4">
        <v>6086</v>
      </c>
      <c r="G19" s="8">
        <v>33459</v>
      </c>
      <c r="H19" s="4" t="s">
        <v>19</v>
      </c>
      <c r="I19" s="7"/>
      <c r="J19" s="4">
        <f>65/4</f>
        <v>16.25</v>
      </c>
      <c r="K19" s="6">
        <f t="shared" si="0"/>
        <v>0.16250000000000001</v>
      </c>
    </row>
    <row r="20" spans="5:25" x14ac:dyDescent="0.25">
      <c r="E20" s="4">
        <v>16</v>
      </c>
      <c r="F20" s="4">
        <v>5162</v>
      </c>
      <c r="G20" s="8">
        <v>33459</v>
      </c>
      <c r="H20" s="4" t="s">
        <v>20</v>
      </c>
      <c r="I20" s="7"/>
      <c r="J20" s="4">
        <v>0.21</v>
      </c>
      <c r="K20" s="6">
        <f t="shared" si="0"/>
        <v>2.0999999999999999E-3</v>
      </c>
      <c r="S20" t="s">
        <v>34</v>
      </c>
      <c r="T20" t="s">
        <v>35</v>
      </c>
    </row>
    <row r="21" spans="5:25" x14ac:dyDescent="0.25">
      <c r="E21" s="4">
        <v>17</v>
      </c>
      <c r="F21" s="4">
        <v>5162</v>
      </c>
      <c r="G21" s="8">
        <v>33459</v>
      </c>
      <c r="H21" s="4" t="s">
        <v>20</v>
      </c>
      <c r="I21" s="7"/>
      <c r="J21" s="9">
        <v>0.21</v>
      </c>
      <c r="K21" s="6">
        <f t="shared" si="0"/>
        <v>2.0999999999999999E-3</v>
      </c>
      <c r="W21">
        <v>3.74</v>
      </c>
      <c r="X21" t="s">
        <v>36</v>
      </c>
      <c r="Y21" t="s">
        <v>37</v>
      </c>
    </row>
    <row r="22" spans="5:25" x14ac:dyDescent="0.25">
      <c r="E22" s="4">
        <v>18</v>
      </c>
      <c r="F22" s="4">
        <v>5163</v>
      </c>
      <c r="G22" s="8">
        <v>33459</v>
      </c>
      <c r="H22" s="4" t="s">
        <v>21</v>
      </c>
      <c r="I22" s="7"/>
      <c r="J22" s="4">
        <v>0.42</v>
      </c>
      <c r="K22" s="6">
        <f t="shared" si="0"/>
        <v>4.1999999999999997E-3</v>
      </c>
    </row>
    <row r="23" spans="5:25" x14ac:dyDescent="0.25">
      <c r="E23" s="4">
        <v>19</v>
      </c>
      <c r="F23" s="4">
        <v>5163</v>
      </c>
      <c r="G23" s="8">
        <v>33459</v>
      </c>
      <c r="H23" s="4" t="s">
        <v>21</v>
      </c>
      <c r="I23" s="7"/>
      <c r="J23" s="4">
        <v>0.42</v>
      </c>
      <c r="K23" s="6">
        <f t="shared" si="0"/>
        <v>4.1999999999999997E-3</v>
      </c>
    </row>
    <row r="24" spans="5:25" x14ac:dyDescent="0.25">
      <c r="E24" s="4">
        <v>20</v>
      </c>
      <c r="F24" s="4">
        <v>5164</v>
      </c>
      <c r="G24" s="8">
        <v>33459</v>
      </c>
      <c r="H24" s="4" t="s">
        <v>22</v>
      </c>
      <c r="I24" s="7"/>
      <c r="J24" s="4">
        <f>0.31/2</f>
        <v>0.155</v>
      </c>
      <c r="K24" s="6">
        <f t="shared" si="0"/>
        <v>1.5499999999999999E-3</v>
      </c>
    </row>
    <row r="25" spans="5:25" x14ac:dyDescent="0.25">
      <c r="E25" s="4">
        <v>21</v>
      </c>
      <c r="F25" s="4">
        <v>5164</v>
      </c>
      <c r="G25" s="8">
        <v>33459</v>
      </c>
      <c r="H25" s="4" t="s">
        <v>22</v>
      </c>
      <c r="I25" s="7"/>
      <c r="J25" s="4">
        <f>0.31/2</f>
        <v>0.155</v>
      </c>
      <c r="K25" s="6">
        <f t="shared" si="0"/>
        <v>1.5499999999999999E-3</v>
      </c>
    </row>
    <row r="26" spans="5:25" x14ac:dyDescent="0.25">
      <c r="E26" s="4">
        <v>22</v>
      </c>
      <c r="F26" s="4">
        <v>5165</v>
      </c>
      <c r="G26" s="8">
        <v>33459</v>
      </c>
      <c r="H26" s="4" t="s">
        <v>22</v>
      </c>
      <c r="I26" s="7"/>
      <c r="J26" s="9">
        <v>0.7</v>
      </c>
      <c r="K26" s="6">
        <f t="shared" si="0"/>
        <v>6.9999999999999993E-3</v>
      </c>
    </row>
    <row r="27" spans="5:25" x14ac:dyDescent="0.25">
      <c r="E27" s="4">
        <v>23</v>
      </c>
      <c r="F27" s="4">
        <v>5166</v>
      </c>
      <c r="G27" s="8">
        <v>33459</v>
      </c>
      <c r="H27" s="4" t="s">
        <v>22</v>
      </c>
      <c r="I27" s="7"/>
      <c r="J27" s="9">
        <v>0.7</v>
      </c>
      <c r="K27" s="6">
        <f t="shared" si="0"/>
        <v>6.9999999999999993E-3</v>
      </c>
    </row>
    <row r="28" spans="5:25" x14ac:dyDescent="0.25">
      <c r="E28" s="4">
        <v>24</v>
      </c>
      <c r="F28" s="4">
        <v>2018</v>
      </c>
      <c r="G28" s="8">
        <v>33702</v>
      </c>
      <c r="H28" s="4" t="s">
        <v>23</v>
      </c>
      <c r="I28" s="7"/>
      <c r="J28" s="4">
        <v>157.75</v>
      </c>
      <c r="K28" s="6">
        <f t="shared" si="0"/>
        <v>1.5775000000000001</v>
      </c>
      <c r="L28" t="s">
        <v>28</v>
      </c>
      <c r="R28">
        <v>215.75</v>
      </c>
    </row>
    <row r="29" spans="5:25" x14ac:dyDescent="0.25">
      <c r="E29" s="4">
        <v>25</v>
      </c>
      <c r="F29" s="4">
        <v>1782</v>
      </c>
      <c r="G29" s="8">
        <v>34838</v>
      </c>
      <c r="H29" s="4" t="s">
        <v>24</v>
      </c>
      <c r="I29" s="7"/>
      <c r="J29" s="4">
        <v>0.21</v>
      </c>
      <c r="K29" s="6">
        <f t="shared" si="0"/>
        <v>2.0999999999999999E-3</v>
      </c>
      <c r="R29">
        <v>187.75</v>
      </c>
    </row>
    <row r="30" spans="5:25" x14ac:dyDescent="0.25">
      <c r="E30" s="4">
        <v>26</v>
      </c>
      <c r="F30" s="4">
        <v>1780</v>
      </c>
      <c r="G30" s="8">
        <v>34838</v>
      </c>
      <c r="H30" s="4" t="s">
        <v>25</v>
      </c>
      <c r="I30" s="7"/>
      <c r="J30" s="4">
        <v>61</v>
      </c>
      <c r="K30" s="6">
        <f t="shared" si="0"/>
        <v>0.61</v>
      </c>
      <c r="R30">
        <f>R28+R29</f>
        <v>403.5</v>
      </c>
      <c r="S30">
        <f>R30*0.01</f>
        <v>4.0350000000000001</v>
      </c>
    </row>
    <row r="31" spans="5:25" x14ac:dyDescent="0.25">
      <c r="E31" s="4">
        <v>27</v>
      </c>
      <c r="F31" s="4">
        <v>1781</v>
      </c>
      <c r="G31" s="8">
        <v>34838</v>
      </c>
      <c r="H31" s="4" t="s">
        <v>26</v>
      </c>
      <c r="I31" s="7"/>
      <c r="J31" s="10">
        <f>0.31/2</f>
        <v>0.155</v>
      </c>
      <c r="K31" s="6">
        <f t="shared" si="0"/>
        <v>1.5499999999999999E-3</v>
      </c>
    </row>
    <row r="32" spans="5:25" x14ac:dyDescent="0.25">
      <c r="E32" s="4">
        <v>28</v>
      </c>
      <c r="F32" s="4">
        <v>1779</v>
      </c>
      <c r="G32" s="8">
        <v>34838</v>
      </c>
      <c r="H32" s="4" t="s">
        <v>26</v>
      </c>
      <c r="I32" s="7"/>
      <c r="J32" s="10">
        <f>0.31/2</f>
        <v>0.155</v>
      </c>
      <c r="K32" s="6">
        <f t="shared" si="0"/>
        <v>1.5499999999999999E-3</v>
      </c>
    </row>
    <row r="33" spans="5:22" ht="26.25" customHeight="1" x14ac:dyDescent="0.25">
      <c r="E33" s="4">
        <v>29</v>
      </c>
      <c r="F33" s="4">
        <v>537</v>
      </c>
      <c r="G33" s="8">
        <v>36760</v>
      </c>
      <c r="H33" s="11" t="s">
        <v>33</v>
      </c>
      <c r="I33" s="7"/>
      <c r="J33" s="4">
        <v>187.75</v>
      </c>
      <c r="K33" s="6">
        <f t="shared" si="0"/>
        <v>1.8774999999999999</v>
      </c>
    </row>
    <row r="34" spans="5:22" x14ac:dyDescent="0.25">
      <c r="E34" s="20" t="s">
        <v>32</v>
      </c>
      <c r="F34" s="20"/>
      <c r="G34" s="20"/>
      <c r="H34" s="20"/>
      <c r="I34" s="12"/>
      <c r="J34" s="3">
        <f>SUM(J5:J33)</f>
        <v>594.18999999999983</v>
      </c>
      <c r="K34" s="13">
        <f>SUM(K5:K33)</f>
        <v>5.9419000000000004</v>
      </c>
    </row>
    <row r="35" spans="5:22" x14ac:dyDescent="0.25">
      <c r="E35" s="1"/>
    </row>
    <row r="36" spans="5:22" x14ac:dyDescent="0.25">
      <c r="E36" s="1"/>
      <c r="H36" s="1" t="s">
        <v>27</v>
      </c>
      <c r="J36" t="s">
        <v>29</v>
      </c>
    </row>
    <row r="37" spans="5:22" x14ac:dyDescent="0.25">
      <c r="E37" s="1"/>
      <c r="H37">
        <f>1/100</f>
        <v>0.01</v>
      </c>
      <c r="J37">
        <v>1</v>
      </c>
      <c r="K37">
        <f>H37*J34</f>
        <v>5.9418999999999986</v>
      </c>
      <c r="N37">
        <v>43560</v>
      </c>
      <c r="O37">
        <f>N37/720</f>
        <v>60.5</v>
      </c>
    </row>
    <row r="38" spans="5:22" x14ac:dyDescent="0.25">
      <c r="E38" s="1"/>
    </row>
    <row r="39" spans="5:22" x14ac:dyDescent="0.25">
      <c r="E39" s="1"/>
      <c r="V39">
        <v>0.19</v>
      </c>
    </row>
    <row r="40" spans="5:22" x14ac:dyDescent="0.25">
      <c r="E40" s="1"/>
      <c r="V40">
        <v>0.27</v>
      </c>
    </row>
    <row r="41" spans="5:22" x14ac:dyDescent="0.25">
      <c r="E41" s="1"/>
      <c r="Q41">
        <v>50</v>
      </c>
      <c r="R41">
        <f>Q41*100</f>
        <v>5000</v>
      </c>
      <c r="V41">
        <v>0.21</v>
      </c>
    </row>
    <row r="42" spans="5:22" x14ac:dyDescent="0.25">
      <c r="E42" s="1"/>
      <c r="R42" s="17">
        <f>R41/60.5</f>
        <v>82.644628099173559</v>
      </c>
      <c r="V42">
        <v>0.15</v>
      </c>
    </row>
    <row r="43" spans="5:22" x14ac:dyDescent="0.25">
      <c r="E43" s="1"/>
      <c r="V43">
        <v>0.16</v>
      </c>
    </row>
    <row r="44" spans="5:22" x14ac:dyDescent="0.25">
      <c r="E44" s="1"/>
      <c r="V44">
        <v>0.21</v>
      </c>
    </row>
    <row r="45" spans="5:22" x14ac:dyDescent="0.25">
      <c r="E45" s="1"/>
      <c r="V45">
        <v>0.15</v>
      </c>
    </row>
    <row r="46" spans="5:22" x14ac:dyDescent="0.25">
      <c r="N46" s="18">
        <f>'[1]Land details'!L38+'[1]Land details'!L39</f>
        <v>159224752.41000003</v>
      </c>
      <c r="O46" s="18">
        <f>ROUND(N46,-5)</f>
        <v>159200000</v>
      </c>
      <c r="P46" s="19">
        <f>O46*0.85</f>
        <v>135320000</v>
      </c>
      <c r="Q46" s="19">
        <f>O46*0.75</f>
        <v>119400000</v>
      </c>
      <c r="V46">
        <v>0.04</v>
      </c>
    </row>
    <row r="47" spans="5:22" x14ac:dyDescent="0.25">
      <c r="V47">
        <v>0.04</v>
      </c>
    </row>
    <row r="48" spans="5:22" x14ac:dyDescent="0.25">
      <c r="V48">
        <v>0.05</v>
      </c>
    </row>
    <row r="49" spans="22:22" x14ac:dyDescent="0.25">
      <c r="V49">
        <v>7.0000000000000007E-2</v>
      </c>
    </row>
    <row r="50" spans="22:22" x14ac:dyDescent="0.25">
      <c r="V50">
        <v>0.1</v>
      </c>
    </row>
    <row r="51" spans="22:22" x14ac:dyDescent="0.25">
      <c r="V51">
        <v>0.28999999999999998</v>
      </c>
    </row>
    <row r="52" spans="22:22" x14ac:dyDescent="0.25">
      <c r="V52">
        <v>0.04</v>
      </c>
    </row>
    <row r="53" spans="22:22" x14ac:dyDescent="0.25">
      <c r="V53">
        <v>0.02</v>
      </c>
    </row>
    <row r="54" spans="22:22" x14ac:dyDescent="0.25">
      <c r="V54">
        <v>0.01</v>
      </c>
    </row>
    <row r="55" spans="22:22" x14ac:dyDescent="0.25">
      <c r="V55">
        <v>0.25</v>
      </c>
    </row>
    <row r="56" spans="22:22" x14ac:dyDescent="0.25">
      <c r="V56">
        <v>0.16</v>
      </c>
    </row>
    <row r="57" spans="22:22" x14ac:dyDescent="0.25">
      <c r="V57">
        <v>0.13</v>
      </c>
    </row>
    <row r="58" spans="22:22" x14ac:dyDescent="0.25">
      <c r="V58">
        <v>0.11</v>
      </c>
    </row>
    <row r="59" spans="22:22" x14ac:dyDescent="0.25">
      <c r="V59">
        <v>0.1</v>
      </c>
    </row>
    <row r="60" spans="22:22" x14ac:dyDescent="0.25">
      <c r="V60">
        <v>0.14000000000000001</v>
      </c>
    </row>
    <row r="61" spans="22:22" x14ac:dyDescent="0.25">
      <c r="V61">
        <v>0.61</v>
      </c>
    </row>
    <row r="62" spans="22:22" x14ac:dyDescent="0.25">
      <c r="V62">
        <f>SUM(V39:V61)</f>
        <v>3.5000000000000004</v>
      </c>
    </row>
  </sheetData>
  <mergeCells count="1">
    <mergeCell ref="E34:H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trainee4</cp:lastModifiedBy>
  <dcterms:created xsi:type="dcterms:W3CDTF">2021-11-15T09:27:03Z</dcterms:created>
  <dcterms:modified xsi:type="dcterms:W3CDTF">2021-11-19T05:51:09Z</dcterms:modified>
</cp:coreProperties>
</file>