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PL 627 -542-681\"/>
    </mc:Choice>
  </mc:AlternateContent>
  <bookViews>
    <workbookView xWindow="0" yWindow="0" windowWidth="24000" windowHeight="9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T16" i="1"/>
  <c r="Q15" i="1" l="1"/>
  <c r="R15" i="1" s="1"/>
  <c r="S15" i="1" s="1"/>
  <c r="T15" i="1" s="1"/>
  <c r="Q14" i="1"/>
  <c r="Q13" i="1"/>
  <c r="R13" i="1" s="1"/>
  <c r="S13" i="1" s="1"/>
  <c r="T13" i="1" s="1"/>
  <c r="Q12" i="1"/>
  <c r="Q11" i="1"/>
  <c r="R11" i="1" s="1"/>
  <c r="S11" i="1" s="1"/>
  <c r="T11" i="1" s="1"/>
  <c r="Q10" i="1"/>
  <c r="Q9" i="1"/>
  <c r="R9" i="1" s="1"/>
  <c r="S9" i="1" s="1"/>
  <c r="T9" i="1" s="1"/>
  <c r="Q8" i="1"/>
  <c r="Q7" i="1"/>
  <c r="R7" i="1" s="1"/>
  <c r="S7" i="1" s="1"/>
  <c r="T7" i="1" s="1"/>
  <c r="Q6" i="1"/>
  <c r="Q5" i="1"/>
  <c r="O15" i="1"/>
  <c r="O14" i="1"/>
  <c r="O13" i="1"/>
  <c r="O12" i="1"/>
  <c r="O11" i="1"/>
  <c r="O10" i="1"/>
  <c r="O9" i="1"/>
  <c r="O8" i="1"/>
  <c r="O7" i="1"/>
  <c r="O6" i="1"/>
  <c r="L15" i="1"/>
  <c r="L14" i="1"/>
  <c r="L13" i="1"/>
  <c r="L12" i="1"/>
  <c r="L11" i="1"/>
  <c r="L10" i="1"/>
  <c r="L9" i="1"/>
  <c r="L8" i="1"/>
  <c r="L7" i="1"/>
  <c r="L6" i="1"/>
  <c r="L4" i="1"/>
  <c r="I15" i="1"/>
  <c r="I14" i="1"/>
  <c r="I13" i="1"/>
  <c r="I12" i="1"/>
  <c r="I11" i="1"/>
  <c r="I10" i="1"/>
  <c r="I9" i="1"/>
  <c r="I8" i="1"/>
  <c r="I7" i="1"/>
  <c r="I6" i="1"/>
  <c r="I5" i="1"/>
  <c r="H16" i="1"/>
  <c r="R8" i="1" l="1"/>
  <c r="S8" i="1" s="1"/>
  <c r="T8" i="1" s="1"/>
  <c r="R12" i="1"/>
  <c r="S12" i="1" s="1"/>
  <c r="T12" i="1" s="1"/>
  <c r="R6" i="1"/>
  <c r="S6" i="1" s="1"/>
  <c r="T6" i="1" s="1"/>
  <c r="R10" i="1"/>
  <c r="S10" i="1" s="1"/>
  <c r="T10" i="1" s="1"/>
  <c r="R14" i="1"/>
  <c r="S14" i="1" s="1"/>
  <c r="T14" i="1" s="1"/>
  <c r="O5" i="1"/>
  <c r="R5" i="1" s="1"/>
  <c r="S5" i="1" s="1"/>
  <c r="T5" i="1" s="1"/>
  <c r="O4" i="1"/>
  <c r="L5" i="1"/>
  <c r="I4" i="1"/>
  <c r="I16" i="1" l="1"/>
  <c r="Q4" i="1"/>
  <c r="V4" i="1"/>
  <c r="W4" i="1" s="1"/>
  <c r="Q16" i="1" l="1"/>
  <c r="R4" i="1"/>
  <c r="S4" i="1" s="1"/>
  <c r="S16" i="1" l="1"/>
  <c r="T4" i="1"/>
</calcChain>
</file>

<file path=xl/sharedStrings.xml><?xml version="1.0" encoding="utf-8"?>
<sst xmlns="http://schemas.openxmlformats.org/spreadsheetml/2006/main" count="57" uniqueCount="41">
  <si>
    <t>Floor</t>
  </si>
  <si>
    <t>Year of Construction</t>
  </si>
  <si>
    <t xml:space="preserve">Year of Valuation </t>
  </si>
  <si>
    <t>Type of Structure</t>
  </si>
  <si>
    <t>Salvage value</t>
  </si>
  <si>
    <t xml:space="preserve">Depreciation </t>
  </si>
  <si>
    <t>TOTAL</t>
  </si>
  <si>
    <t>Depreciation Rate</t>
  </si>
  <si>
    <t>Building/ Structure  Name</t>
  </si>
  <si>
    <t xml:space="preserve">Servant room </t>
  </si>
  <si>
    <t>Office + Lab</t>
  </si>
  <si>
    <t>Toilet + Servant room</t>
  </si>
  <si>
    <t>Weight Room</t>
  </si>
  <si>
    <t>Plant ( Area)</t>
  </si>
  <si>
    <t xml:space="preserve">Godown </t>
  </si>
  <si>
    <t>Toilet</t>
  </si>
  <si>
    <t xml:space="preserve">D.G Room+ Transformer room </t>
  </si>
  <si>
    <t>Old Boiler Shed</t>
  </si>
  <si>
    <t xml:space="preserve">Main Plant hall </t>
  </si>
  <si>
    <t xml:space="preserve">Admin + Plant </t>
  </si>
  <si>
    <t>GF</t>
  </si>
  <si>
    <t>GF+1</t>
  </si>
  <si>
    <t>FF</t>
  </si>
  <si>
    <t>GF+5</t>
  </si>
  <si>
    <t>Gf</t>
  </si>
  <si>
    <t>RCC load bearing structure on beam column and 9" brick walls</t>
  </si>
  <si>
    <t>GI shed roof mounted on iron pillars, trusses frame structure resting on brick wall</t>
  </si>
  <si>
    <t>Plain Tin shed roof mounted on iron pillars, trusses frame structure resting on Teen</t>
  </si>
  <si>
    <t>Plain Tin shed roof mounted on iron pillars,  trusses frame structure resting on Tin</t>
  </si>
  <si>
    <t>Depreciated Value
(INR)</t>
  </si>
  <si>
    <t>Gross Replacment Value
(INR)</t>
  </si>
  <si>
    <t>Remarks:</t>
  </si>
  <si>
    <t>1. All the area details pertaining to M/s. Industrial Progressive (India) Ltd.has been taken as per the old valuation report.</t>
  </si>
  <si>
    <r>
      <t xml:space="preserve">Area 
</t>
    </r>
    <r>
      <rPr>
        <i/>
        <sz val="10"/>
        <color theme="1"/>
        <rFont val="Calibri"/>
        <family val="2"/>
        <scheme val="minor"/>
      </rPr>
      <t>(in sq ft)</t>
    </r>
  </si>
  <si>
    <r>
      <t xml:space="preserve">Area 
</t>
    </r>
    <r>
      <rPr>
        <i/>
        <sz val="10"/>
        <color theme="1"/>
        <rFont val="Calibri"/>
        <family val="2"/>
        <scheme val="minor"/>
      </rPr>
      <t>(in sq m)</t>
    </r>
  </si>
  <si>
    <r>
      <t xml:space="preserve">Total Life Consumed 
</t>
    </r>
    <r>
      <rPr>
        <b/>
        <i/>
        <sz val="10"/>
        <color theme="1"/>
        <rFont val="Calibri"/>
        <family val="2"/>
        <scheme val="minor"/>
      </rPr>
      <t>(In year)</t>
    </r>
  </si>
  <si>
    <t>Sr. No.</t>
  </si>
  <si>
    <r>
      <t xml:space="preserve">Plinth Area  Rate 
</t>
    </r>
    <r>
      <rPr>
        <i/>
        <sz val="10"/>
        <color theme="1"/>
        <rFont val="Calibri"/>
        <family val="2"/>
        <scheme val="minor"/>
      </rPr>
      <t>(In per sq ft)</t>
    </r>
  </si>
  <si>
    <r>
      <t xml:space="preserve">Depreciated Replacement Cost
</t>
    </r>
    <r>
      <rPr>
        <i/>
        <sz val="10"/>
        <color theme="1"/>
        <rFont val="Calibri"/>
        <family val="2"/>
        <scheme val="minor"/>
      </rPr>
      <t>(INR)</t>
    </r>
  </si>
  <si>
    <r>
      <t xml:space="preserve">Economic Life
</t>
    </r>
    <r>
      <rPr>
        <i/>
        <sz val="9"/>
        <color theme="1"/>
        <rFont val="Calibri"/>
        <family val="2"/>
        <scheme val="minor"/>
      </rPr>
      <t>(In year)</t>
    </r>
  </si>
  <si>
    <t>BUILDING AREA SHEET OF M/S. INDUSTRIAL PROGRESSIVE (INDIA)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</si>
</sst>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_ * #,##0_ ;_ * \-#,##0_ ;_ * &quot;-&quot;??_ ;_ @_ "/>
    <numFmt numFmtId="166" formatCode="0.000"/>
    <numFmt numFmtId="167" formatCode="_ &quot;₹&quot;\ * #,##0_ ;_ &quot;₹&quot;\ * \-#,##0_ ;_ &quot;₹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5" fontId="0" fillId="0" borderId="0" xfId="0" applyNumberFormat="1"/>
    <xf numFmtId="9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W24"/>
  <sheetViews>
    <sheetView tabSelected="1" topLeftCell="A10" workbookViewId="0">
      <selection activeCell="B12" sqref="B12"/>
    </sheetView>
  </sheetViews>
  <sheetFormatPr defaultRowHeight="15" x14ac:dyDescent="0.25"/>
  <cols>
    <col min="4" max="4" width="6.85546875" bestFit="1" customWidth="1"/>
    <col min="5" max="5" width="27.7109375" bestFit="1" customWidth="1"/>
    <col min="6" max="6" width="8.85546875" customWidth="1"/>
    <col min="7" max="7" width="40.140625" customWidth="1"/>
    <col min="8" max="8" width="8" customWidth="1"/>
    <col min="9" max="9" width="7.85546875" customWidth="1"/>
    <col min="10" max="10" width="12.28515625" bestFit="1" customWidth="1"/>
    <col min="11" max="11" width="9.5703125" hidden="1" customWidth="1"/>
    <col min="12" max="12" width="10.42578125" hidden="1" customWidth="1"/>
    <col min="13" max="13" width="9.42578125" bestFit="1" customWidth="1"/>
    <col min="14" max="14" width="7.7109375" hidden="1" customWidth="1"/>
    <col min="15" max="15" width="12.42578125" hidden="1" customWidth="1"/>
    <col min="16" max="16" width="12.28515625" customWidth="1"/>
    <col min="17" max="17" width="23" hidden="1" customWidth="1"/>
    <col min="18" max="18" width="14.28515625" hidden="1" customWidth="1"/>
    <col min="19" max="19" width="17.7109375" hidden="1" customWidth="1"/>
    <col min="20" max="20" width="16.85546875" customWidth="1"/>
    <col min="22" max="22" width="10" bestFit="1" customWidth="1"/>
  </cols>
  <sheetData>
    <row r="2" spans="4:23" ht="15.75" x14ac:dyDescent="0.25">
      <c r="D2" s="15" t="s">
        <v>40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</row>
    <row r="3" spans="4:23" ht="43.5" customHeight="1" x14ac:dyDescent="0.25">
      <c r="D3" s="20" t="s">
        <v>36</v>
      </c>
      <c r="E3" s="20" t="s">
        <v>8</v>
      </c>
      <c r="F3" s="20" t="s">
        <v>0</v>
      </c>
      <c r="G3" s="20" t="s">
        <v>3</v>
      </c>
      <c r="H3" s="21" t="s">
        <v>33</v>
      </c>
      <c r="I3" s="21" t="s">
        <v>34</v>
      </c>
      <c r="J3" s="21" t="s">
        <v>1</v>
      </c>
      <c r="K3" s="21" t="s">
        <v>2</v>
      </c>
      <c r="L3" s="21" t="s">
        <v>35</v>
      </c>
      <c r="M3" s="21" t="s">
        <v>39</v>
      </c>
      <c r="N3" s="21" t="s">
        <v>4</v>
      </c>
      <c r="O3" s="21" t="s">
        <v>7</v>
      </c>
      <c r="P3" s="21" t="s">
        <v>37</v>
      </c>
      <c r="Q3" s="21" t="s">
        <v>30</v>
      </c>
      <c r="R3" s="21" t="s">
        <v>5</v>
      </c>
      <c r="S3" s="21" t="s">
        <v>29</v>
      </c>
      <c r="T3" s="21" t="s">
        <v>38</v>
      </c>
    </row>
    <row r="4" spans="4:23" ht="30" x14ac:dyDescent="0.25">
      <c r="D4" s="5">
        <v>1</v>
      </c>
      <c r="E4" s="22" t="s">
        <v>9</v>
      </c>
      <c r="F4" s="5" t="s">
        <v>20</v>
      </c>
      <c r="G4" s="4" t="s">
        <v>25</v>
      </c>
      <c r="H4" s="7">
        <v>320</v>
      </c>
      <c r="I4" s="9">
        <f>H4/10.764</f>
        <v>29.728725380899295</v>
      </c>
      <c r="J4" s="5">
        <v>1994</v>
      </c>
      <c r="K4" s="5">
        <v>2021</v>
      </c>
      <c r="L4" s="5">
        <f t="shared" ref="L4:L15" si="0">K4-J4</f>
        <v>27</v>
      </c>
      <c r="M4" s="5">
        <v>60</v>
      </c>
      <c r="N4" s="2">
        <v>0.1</v>
      </c>
      <c r="O4" s="8">
        <f>(1-N4)/M4</f>
        <v>1.5000000000000001E-2</v>
      </c>
      <c r="P4" s="3">
        <v>700</v>
      </c>
      <c r="Q4" s="3">
        <f>P4*H4</f>
        <v>224000</v>
      </c>
      <c r="R4" s="3">
        <f>Q4*O4*L4</f>
        <v>90720.000000000015</v>
      </c>
      <c r="S4" s="3">
        <f>MAX(Q4-R4,0)</f>
        <v>133280</v>
      </c>
      <c r="T4" s="3">
        <f>IF(S4&gt;N4*Q4,S4*(1+8%),Q4*N4)</f>
        <v>143942.40000000002</v>
      </c>
      <c r="U4" t="e">
        <f>(1-#REF!)/#REF!</f>
        <v>#REF!</v>
      </c>
      <c r="V4" s="1" t="e">
        <f>U4*#REF!*#REF!</f>
        <v>#REF!</v>
      </c>
      <c r="W4" s="1" t="e">
        <f>#REF!-V4</f>
        <v>#REF!</v>
      </c>
    </row>
    <row r="5" spans="4:23" ht="30" x14ac:dyDescent="0.25">
      <c r="D5" s="5">
        <v>2</v>
      </c>
      <c r="E5" s="22" t="s">
        <v>10</v>
      </c>
      <c r="F5" s="5" t="s">
        <v>21</v>
      </c>
      <c r="G5" s="4" t="s">
        <v>25</v>
      </c>
      <c r="H5" s="5">
        <v>1312</v>
      </c>
      <c r="I5" s="9">
        <f t="shared" ref="I5:I15" si="1">H5/10.764</f>
        <v>121.88777406168711</v>
      </c>
      <c r="J5" s="5">
        <v>1994</v>
      </c>
      <c r="K5" s="5">
        <v>2021</v>
      </c>
      <c r="L5" s="5">
        <f t="shared" si="0"/>
        <v>27</v>
      </c>
      <c r="M5" s="5">
        <v>60</v>
      </c>
      <c r="N5" s="2">
        <v>0.1</v>
      </c>
      <c r="O5" s="8">
        <f t="shared" ref="O5:O15" si="2">(1-N5)/M5</f>
        <v>1.5000000000000001E-2</v>
      </c>
      <c r="P5" s="3">
        <v>800</v>
      </c>
      <c r="Q5" s="3">
        <f t="shared" ref="Q5:Q15" si="3">P5*H5</f>
        <v>1049600</v>
      </c>
      <c r="R5" s="3">
        <f t="shared" ref="R5:R15" si="4">Q5*O5*L5</f>
        <v>425088.00000000006</v>
      </c>
      <c r="S5" s="3">
        <f t="shared" ref="S5:S15" si="5">MAX(Q5-R5,0)</f>
        <v>624512</v>
      </c>
      <c r="T5" s="3">
        <f t="shared" ref="T5:T15" si="6">IF(S5&gt;N5*Q5,S5*(1+8%),Q5*N5)</f>
        <v>674472.96000000008</v>
      </c>
    </row>
    <row r="6" spans="4:23" ht="30" x14ac:dyDescent="0.25">
      <c r="D6" s="5">
        <v>3</v>
      </c>
      <c r="E6" s="22" t="s">
        <v>11</v>
      </c>
      <c r="F6" s="5" t="s">
        <v>21</v>
      </c>
      <c r="G6" s="4" t="s">
        <v>25</v>
      </c>
      <c r="H6" s="5">
        <v>1080</v>
      </c>
      <c r="I6" s="9">
        <f t="shared" si="1"/>
        <v>100.33444816053512</v>
      </c>
      <c r="J6" s="5">
        <v>1994</v>
      </c>
      <c r="K6" s="5">
        <v>2021</v>
      </c>
      <c r="L6" s="5">
        <f t="shared" si="0"/>
        <v>27</v>
      </c>
      <c r="M6" s="5">
        <v>60</v>
      </c>
      <c r="N6" s="2">
        <v>0.1</v>
      </c>
      <c r="O6" s="8">
        <f t="shared" si="2"/>
        <v>1.5000000000000001E-2</v>
      </c>
      <c r="P6" s="3">
        <v>700</v>
      </c>
      <c r="Q6" s="3">
        <f t="shared" si="3"/>
        <v>756000</v>
      </c>
      <c r="R6" s="3">
        <f t="shared" si="4"/>
        <v>306180</v>
      </c>
      <c r="S6" s="3">
        <f t="shared" si="5"/>
        <v>449820</v>
      </c>
      <c r="T6" s="3">
        <f t="shared" si="6"/>
        <v>485805.60000000003</v>
      </c>
    </row>
    <row r="7" spans="4:23" ht="30" x14ac:dyDescent="0.25">
      <c r="D7" s="5">
        <v>4</v>
      </c>
      <c r="E7" s="22" t="s">
        <v>12</v>
      </c>
      <c r="F7" s="5" t="s">
        <v>20</v>
      </c>
      <c r="G7" s="4" t="s">
        <v>25</v>
      </c>
      <c r="H7" s="5">
        <v>225</v>
      </c>
      <c r="I7" s="9">
        <f t="shared" si="1"/>
        <v>20.903010033444819</v>
      </c>
      <c r="J7" s="5">
        <v>1994</v>
      </c>
      <c r="K7" s="5">
        <v>2021</v>
      </c>
      <c r="L7" s="5">
        <f t="shared" si="0"/>
        <v>27</v>
      </c>
      <c r="M7" s="5">
        <v>60</v>
      </c>
      <c r="N7" s="2">
        <v>0.1</v>
      </c>
      <c r="O7" s="8">
        <f t="shared" si="2"/>
        <v>1.5000000000000001E-2</v>
      </c>
      <c r="P7" s="3">
        <v>600</v>
      </c>
      <c r="Q7" s="3">
        <f t="shared" si="3"/>
        <v>135000</v>
      </c>
      <c r="R7" s="3">
        <f t="shared" si="4"/>
        <v>54675.000000000007</v>
      </c>
      <c r="S7" s="3">
        <f t="shared" si="5"/>
        <v>80325</v>
      </c>
      <c r="T7" s="3">
        <f t="shared" si="6"/>
        <v>86751</v>
      </c>
    </row>
    <row r="8" spans="4:23" ht="30" x14ac:dyDescent="0.25">
      <c r="D8" s="18">
        <v>5</v>
      </c>
      <c r="E8" s="23" t="s">
        <v>19</v>
      </c>
      <c r="F8" s="5" t="s">
        <v>20</v>
      </c>
      <c r="G8" s="4" t="s">
        <v>25</v>
      </c>
      <c r="H8" s="5">
        <v>3552</v>
      </c>
      <c r="I8" s="9">
        <f t="shared" si="1"/>
        <v>329.98885172798219</v>
      </c>
      <c r="J8" s="5">
        <v>1994</v>
      </c>
      <c r="K8" s="5">
        <v>2021</v>
      </c>
      <c r="L8" s="5">
        <f t="shared" si="0"/>
        <v>27</v>
      </c>
      <c r="M8" s="5">
        <v>60</v>
      </c>
      <c r="N8" s="2">
        <v>0.1</v>
      </c>
      <c r="O8" s="8">
        <f t="shared" si="2"/>
        <v>1.5000000000000001E-2</v>
      </c>
      <c r="P8" s="3">
        <v>900</v>
      </c>
      <c r="Q8" s="3">
        <f t="shared" si="3"/>
        <v>3196800</v>
      </c>
      <c r="R8" s="3">
        <f t="shared" si="4"/>
        <v>1294704.0000000002</v>
      </c>
      <c r="S8" s="3">
        <f t="shared" si="5"/>
        <v>1902095.9999999998</v>
      </c>
      <c r="T8" s="3">
        <f t="shared" si="6"/>
        <v>2054263.68</v>
      </c>
    </row>
    <row r="9" spans="4:23" ht="31.5" customHeight="1" x14ac:dyDescent="0.25">
      <c r="D9" s="18"/>
      <c r="E9" s="23"/>
      <c r="F9" s="5" t="s">
        <v>22</v>
      </c>
      <c r="G9" s="4" t="s">
        <v>26</v>
      </c>
      <c r="H9" s="5">
        <v>7400</v>
      </c>
      <c r="I9" s="9">
        <f t="shared" si="1"/>
        <v>687.47677443329621</v>
      </c>
      <c r="J9" s="5">
        <v>1994</v>
      </c>
      <c r="K9" s="5">
        <v>2021</v>
      </c>
      <c r="L9" s="5">
        <f t="shared" si="0"/>
        <v>27</v>
      </c>
      <c r="M9" s="5">
        <v>40</v>
      </c>
      <c r="N9" s="2">
        <v>0.1</v>
      </c>
      <c r="O9" s="8">
        <f t="shared" si="2"/>
        <v>2.2499999999999999E-2</v>
      </c>
      <c r="P9" s="3">
        <v>600</v>
      </c>
      <c r="Q9" s="3">
        <f t="shared" si="3"/>
        <v>4440000</v>
      </c>
      <c r="R9" s="3">
        <f t="shared" si="4"/>
        <v>2697300</v>
      </c>
      <c r="S9" s="3">
        <f t="shared" si="5"/>
        <v>1742700</v>
      </c>
      <c r="T9" s="3">
        <f t="shared" si="6"/>
        <v>1882116.0000000002</v>
      </c>
    </row>
    <row r="10" spans="4:23" ht="30" x14ac:dyDescent="0.25">
      <c r="D10" s="5">
        <v>6</v>
      </c>
      <c r="E10" s="22" t="s">
        <v>13</v>
      </c>
      <c r="F10" s="5" t="s">
        <v>23</v>
      </c>
      <c r="G10" s="6" t="s">
        <v>25</v>
      </c>
      <c r="H10" s="5">
        <v>16620</v>
      </c>
      <c r="I10" s="9">
        <f t="shared" si="1"/>
        <v>1544.0356744704573</v>
      </c>
      <c r="J10" s="5">
        <v>1994</v>
      </c>
      <c r="K10" s="5">
        <v>2021</v>
      </c>
      <c r="L10" s="5">
        <f t="shared" si="0"/>
        <v>27</v>
      </c>
      <c r="M10" s="5">
        <v>60</v>
      </c>
      <c r="N10" s="2">
        <v>0.1</v>
      </c>
      <c r="O10" s="8">
        <f t="shared" si="2"/>
        <v>1.5000000000000001E-2</v>
      </c>
      <c r="P10" s="3">
        <v>800</v>
      </c>
      <c r="Q10" s="3">
        <f t="shared" si="3"/>
        <v>13296000</v>
      </c>
      <c r="R10" s="3">
        <f t="shared" si="4"/>
        <v>5384880.0000000009</v>
      </c>
      <c r="S10" s="3">
        <f t="shared" si="5"/>
        <v>7911119.9999999991</v>
      </c>
      <c r="T10" s="3">
        <f t="shared" si="6"/>
        <v>8544009.5999999996</v>
      </c>
    </row>
    <row r="11" spans="4:23" ht="30.75" customHeight="1" x14ac:dyDescent="0.25">
      <c r="D11" s="5">
        <v>7</v>
      </c>
      <c r="E11" s="22" t="s">
        <v>14</v>
      </c>
      <c r="F11" s="5" t="s">
        <v>24</v>
      </c>
      <c r="G11" s="6" t="s">
        <v>26</v>
      </c>
      <c r="H11" s="5">
        <v>1224</v>
      </c>
      <c r="I11" s="9">
        <f t="shared" si="1"/>
        <v>113.71237458193981</v>
      </c>
      <c r="J11" s="5">
        <v>1994</v>
      </c>
      <c r="K11" s="5">
        <v>2021</v>
      </c>
      <c r="L11" s="5">
        <f t="shared" si="0"/>
        <v>27</v>
      </c>
      <c r="M11" s="5">
        <v>40</v>
      </c>
      <c r="N11" s="2">
        <v>0.1</v>
      </c>
      <c r="O11" s="8">
        <f t="shared" si="2"/>
        <v>2.2499999999999999E-2</v>
      </c>
      <c r="P11" s="3">
        <v>700</v>
      </c>
      <c r="Q11" s="3">
        <f t="shared" si="3"/>
        <v>856800</v>
      </c>
      <c r="R11" s="3">
        <f t="shared" si="4"/>
        <v>520506</v>
      </c>
      <c r="S11" s="3">
        <f t="shared" si="5"/>
        <v>336294</v>
      </c>
      <c r="T11" s="3">
        <f t="shared" si="6"/>
        <v>363197.52</v>
      </c>
    </row>
    <row r="12" spans="4:23" ht="35.25" customHeight="1" x14ac:dyDescent="0.25">
      <c r="D12" s="5">
        <v>8</v>
      </c>
      <c r="E12" s="22" t="s">
        <v>15</v>
      </c>
      <c r="F12" s="5" t="s">
        <v>24</v>
      </c>
      <c r="G12" s="6" t="s">
        <v>26</v>
      </c>
      <c r="H12" s="5">
        <v>100</v>
      </c>
      <c r="I12" s="9">
        <f t="shared" si="1"/>
        <v>9.2902266815310295</v>
      </c>
      <c r="J12" s="5">
        <v>1994</v>
      </c>
      <c r="K12" s="5">
        <v>2021</v>
      </c>
      <c r="L12" s="5">
        <f t="shared" si="0"/>
        <v>27</v>
      </c>
      <c r="M12" s="5">
        <v>40</v>
      </c>
      <c r="N12" s="2">
        <v>0.1</v>
      </c>
      <c r="O12" s="8">
        <f t="shared" si="2"/>
        <v>2.2499999999999999E-2</v>
      </c>
      <c r="P12" s="3">
        <v>350</v>
      </c>
      <c r="Q12" s="3">
        <f t="shared" si="3"/>
        <v>35000</v>
      </c>
      <c r="R12" s="3">
        <f t="shared" si="4"/>
        <v>21262.5</v>
      </c>
      <c r="S12" s="3">
        <f t="shared" si="5"/>
        <v>13737.5</v>
      </c>
      <c r="T12" s="3">
        <f t="shared" si="6"/>
        <v>14836.500000000002</v>
      </c>
    </row>
    <row r="13" spans="4:23" ht="30.75" customHeight="1" x14ac:dyDescent="0.25">
      <c r="D13" s="5">
        <v>9</v>
      </c>
      <c r="E13" s="22" t="s">
        <v>16</v>
      </c>
      <c r="F13" s="5" t="s">
        <v>24</v>
      </c>
      <c r="G13" s="6" t="s">
        <v>26</v>
      </c>
      <c r="H13" s="5">
        <v>3864</v>
      </c>
      <c r="I13" s="9">
        <f t="shared" si="1"/>
        <v>358.97435897435901</v>
      </c>
      <c r="J13" s="5">
        <v>1994</v>
      </c>
      <c r="K13" s="5">
        <v>2021</v>
      </c>
      <c r="L13" s="5">
        <f t="shared" si="0"/>
        <v>27</v>
      </c>
      <c r="M13" s="5">
        <v>40</v>
      </c>
      <c r="N13" s="2">
        <v>0.1</v>
      </c>
      <c r="O13" s="8">
        <f t="shared" si="2"/>
        <v>2.2499999999999999E-2</v>
      </c>
      <c r="P13" s="3">
        <v>350</v>
      </c>
      <c r="Q13" s="3">
        <f t="shared" si="3"/>
        <v>1352400</v>
      </c>
      <c r="R13" s="3">
        <f t="shared" si="4"/>
        <v>821583</v>
      </c>
      <c r="S13" s="3">
        <f t="shared" si="5"/>
        <v>530817</v>
      </c>
      <c r="T13" s="3">
        <f t="shared" si="6"/>
        <v>573282.36</v>
      </c>
    </row>
    <row r="14" spans="4:23" ht="45" x14ac:dyDescent="0.25">
      <c r="D14" s="5">
        <v>10</v>
      </c>
      <c r="E14" s="22" t="s">
        <v>17</v>
      </c>
      <c r="F14" s="5" t="s">
        <v>24</v>
      </c>
      <c r="G14" s="6" t="s">
        <v>26</v>
      </c>
      <c r="H14" s="5">
        <v>7260</v>
      </c>
      <c r="I14" s="9">
        <f t="shared" si="1"/>
        <v>674.47045707915277</v>
      </c>
      <c r="J14" s="5">
        <v>1994</v>
      </c>
      <c r="K14" s="5">
        <v>2021</v>
      </c>
      <c r="L14" s="5">
        <f t="shared" si="0"/>
        <v>27</v>
      </c>
      <c r="M14" s="5">
        <v>40</v>
      </c>
      <c r="N14" s="2">
        <v>0.1</v>
      </c>
      <c r="O14" s="8">
        <f t="shared" si="2"/>
        <v>2.2499999999999999E-2</v>
      </c>
      <c r="P14" s="3">
        <v>400</v>
      </c>
      <c r="Q14" s="3">
        <f t="shared" si="3"/>
        <v>2904000</v>
      </c>
      <c r="R14" s="3">
        <f t="shared" si="4"/>
        <v>1764180</v>
      </c>
      <c r="S14" s="3">
        <f t="shared" si="5"/>
        <v>1139820</v>
      </c>
      <c r="T14" s="3">
        <f t="shared" si="6"/>
        <v>1231005.6000000001</v>
      </c>
    </row>
    <row r="15" spans="4:23" ht="36.75" customHeight="1" x14ac:dyDescent="0.25">
      <c r="D15" s="5">
        <v>11</v>
      </c>
      <c r="E15" s="22" t="s">
        <v>18</v>
      </c>
      <c r="F15" s="5" t="s">
        <v>24</v>
      </c>
      <c r="G15" s="6" t="s">
        <v>28</v>
      </c>
      <c r="H15" s="5">
        <v>6300</v>
      </c>
      <c r="I15" s="9">
        <f t="shared" si="1"/>
        <v>585.28428093645493</v>
      </c>
      <c r="J15" s="5">
        <v>1994</v>
      </c>
      <c r="K15" s="5">
        <v>2021</v>
      </c>
      <c r="L15" s="5">
        <f t="shared" si="0"/>
        <v>27</v>
      </c>
      <c r="M15" s="5">
        <v>40</v>
      </c>
      <c r="N15" s="2">
        <v>0.1</v>
      </c>
      <c r="O15" s="8">
        <f t="shared" si="2"/>
        <v>2.2499999999999999E-2</v>
      </c>
      <c r="P15" s="3">
        <v>800</v>
      </c>
      <c r="Q15" s="3">
        <f t="shared" si="3"/>
        <v>5040000</v>
      </c>
      <c r="R15" s="3">
        <f t="shared" si="4"/>
        <v>3061800</v>
      </c>
      <c r="S15" s="3">
        <f t="shared" si="5"/>
        <v>1978200</v>
      </c>
      <c r="T15" s="3">
        <f t="shared" si="6"/>
        <v>2136456</v>
      </c>
    </row>
    <row r="16" spans="4:23" x14ac:dyDescent="0.25">
      <c r="D16" s="19" t="s">
        <v>6</v>
      </c>
      <c r="E16" s="19"/>
      <c r="F16" s="19"/>
      <c r="G16" s="19"/>
      <c r="H16" s="11">
        <f>SUM(H4:H15)</f>
        <v>49257</v>
      </c>
      <c r="I16" s="11">
        <f>SUM(I4:I15)</f>
        <v>4576.086956521739</v>
      </c>
      <c r="J16" s="12"/>
      <c r="K16" s="12"/>
      <c r="L16" s="12"/>
      <c r="M16" s="12"/>
      <c r="N16" s="12"/>
      <c r="O16" s="12"/>
      <c r="P16" s="12"/>
      <c r="Q16" s="10">
        <f>SUM(Q4:Q15)</f>
        <v>33285600</v>
      </c>
      <c r="R16" s="10"/>
      <c r="S16" s="10">
        <f>SUM(S4:S15)</f>
        <v>16842721.5</v>
      </c>
      <c r="T16" s="10">
        <f>SUM(T4:T15)</f>
        <v>18190139.219999999</v>
      </c>
    </row>
    <row r="17" spans="4:20" x14ac:dyDescent="0.25">
      <c r="D17" s="14" t="s">
        <v>31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4:20" x14ac:dyDescent="0.25">
      <c r="D18" s="14" t="s">
        <v>32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4:20" x14ac:dyDescent="0.25"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4" spans="4:20" x14ac:dyDescent="0.25">
      <c r="G24" t="s">
        <v>27</v>
      </c>
    </row>
  </sheetData>
  <mergeCells count="6">
    <mergeCell ref="D18:T18"/>
    <mergeCell ref="D2:T2"/>
    <mergeCell ref="E8:E9"/>
    <mergeCell ref="D8:D9"/>
    <mergeCell ref="D17:T17"/>
    <mergeCell ref="D16:G16"/>
  </mergeCells>
  <dataValidations count="1">
    <dataValidation type="list" allowBlank="1" showInputMessage="1" showErrorMessage="1" sqref="G4:G14">
      <formula1>$G$2:$G$11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dcterms:created xsi:type="dcterms:W3CDTF">2021-09-16T11:33:35Z</dcterms:created>
  <dcterms:modified xsi:type="dcterms:W3CDTF">2021-11-17T11:15:54Z</dcterms:modified>
</cp:coreProperties>
</file>